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575" tabRatio="595" activeTab="19"/>
  </bookViews>
  <sheets>
    <sheet name="Days" sheetId="1" r:id="rId1"/>
    <sheet name="BeachSW" sheetId="2" r:id="rId2"/>
    <sheet name="WaterSW" sheetId="3" r:id="rId3"/>
    <sheet name="SwimSW" sheetId="4" r:id="rId4"/>
    <sheet name="SnorkSW" sheetId="5" r:id="rId5"/>
    <sheet name="ScubaSW" sheetId="6" r:id="rId6"/>
    <sheet name="Surf" sheetId="7" r:id="rId7"/>
    <sheet name="WsurfSW" sheetId="8" r:id="rId8"/>
    <sheet name="SFish" sheetId="9" r:id="rId9"/>
    <sheet name="MBoatSW" sheetId="10" r:id="rId10"/>
    <sheet name="SailSW" sheetId="11" r:id="rId11"/>
    <sheet name="JSkiSW" sheetId="12" r:id="rId12"/>
    <sheet name="WSkiSW" sheetId="13" r:id="rId13"/>
    <sheet name="OVSW" sheetId="14" r:id="rId14"/>
    <sheet name="MhuntSW" sheetId="15" r:id="rId15"/>
    <sheet name="BirdsSW" sheetId="16" r:id="rId16"/>
    <sheet name="WVSW" sheetId="17" r:id="rId17"/>
    <sheet name="Poole Projections" sheetId="18" r:id="rId18"/>
    <sheet name="Inc Normalization" sheetId="19" r:id="rId19"/>
    <sheet name="Race Normalization" sheetId="20" r:id="rId20"/>
    <sheet name="Days per Person" sheetId="21" r:id="rId21"/>
    <sheet name="Normalization" sheetId="22" r:id="rId22"/>
  </sheets>
  <definedNames/>
  <calcPr fullCalcOnLoad="1"/>
</workbook>
</file>

<file path=xl/sharedStrings.xml><?xml version="1.0" encoding="utf-8"?>
<sst xmlns="http://schemas.openxmlformats.org/spreadsheetml/2006/main" count="2745" uniqueCount="194">
  <si>
    <t>age16_24</t>
  </si>
  <si>
    <t>age25_34</t>
  </si>
  <si>
    <t>age35_44</t>
  </si>
  <si>
    <t>age45_54</t>
  </si>
  <si>
    <t>age55_64</t>
  </si>
  <si>
    <t>age65p</t>
  </si>
  <si>
    <t>cendiv1</t>
  </si>
  <si>
    <t>cendiv2</t>
  </si>
  <si>
    <t>cendiv3</t>
  </si>
  <si>
    <t>cendiv4</t>
  </si>
  <si>
    <t>cendiv5</t>
  </si>
  <si>
    <t>cendiv6</t>
  </si>
  <si>
    <t>cendiv7</t>
  </si>
  <si>
    <t>cendiv8</t>
  </si>
  <si>
    <t>cendiv9</t>
  </si>
  <si>
    <t>ccounty</t>
  </si>
  <si>
    <t>urban</t>
  </si>
  <si>
    <t>educ11</t>
  </si>
  <si>
    <t>educhs</t>
  </si>
  <si>
    <t>educcoll</t>
  </si>
  <si>
    <t>educgrad</t>
  </si>
  <si>
    <t>inc25</t>
  </si>
  <si>
    <t>inc50</t>
  </si>
  <si>
    <t>inc100</t>
  </si>
  <si>
    <t>inc100p</t>
  </si>
  <si>
    <t>white</t>
  </si>
  <si>
    <t>hispanic</t>
  </si>
  <si>
    <t>black</t>
  </si>
  <si>
    <t>asian</t>
  </si>
  <si>
    <t>native</t>
  </si>
  <si>
    <t>male</t>
  </si>
  <si>
    <t>TOTAL POPULATION (THOUSANDS) ...</t>
  </si>
  <si>
    <t>AGE16_24</t>
  </si>
  <si>
    <t>AGE25_34</t>
  </si>
  <si>
    <t>AGE35_44</t>
  </si>
  <si>
    <t>AGE45_54</t>
  </si>
  <si>
    <t>AGE_55_64</t>
  </si>
  <si>
    <t>AGE65P</t>
  </si>
  <si>
    <t>TOTAL POPULATION (16+)</t>
  </si>
  <si>
    <t>Inc25 (Poole &lt;20)</t>
  </si>
  <si>
    <t>Inc50 (Poole 20-60)</t>
  </si>
  <si>
    <t>Inc100 (Poole 60-100)</t>
  </si>
  <si>
    <t>Inc100P</t>
  </si>
  <si>
    <t>IncMiss</t>
  </si>
  <si>
    <t>Sample Means</t>
  </si>
  <si>
    <t>incmiss</t>
  </si>
  <si>
    <t>N/A</t>
  </si>
  <si>
    <t>Poole 2000</t>
  </si>
  <si>
    <t>Census 2000</t>
  </si>
  <si>
    <t>Census 2000 16+</t>
  </si>
  <si>
    <t>Correction Factor 1 (Poole to Census)</t>
  </si>
  <si>
    <t>Correction Factor 2 (Census to Sample)</t>
  </si>
  <si>
    <t>Hispanic</t>
  </si>
  <si>
    <t>White not H</t>
  </si>
  <si>
    <t>Black not H</t>
  </si>
  <si>
    <t>Native not H</t>
  </si>
  <si>
    <t>Asian not H</t>
  </si>
  <si>
    <t>Other not H</t>
  </si>
  <si>
    <t>2+ not H</t>
  </si>
  <si>
    <t>Adjust Census to 100%</t>
  </si>
  <si>
    <t>Census Converted for IncMiss</t>
  </si>
  <si>
    <t>Correction Factor 2 (to Sample Means)</t>
  </si>
  <si>
    <t>Total Pop</t>
  </si>
  <si>
    <t>16+ Pop</t>
  </si>
  <si>
    <t>Sample Pop</t>
  </si>
  <si>
    <t>2000-2005 Growth (Poole)</t>
  </si>
  <si>
    <t>2005 Projections</t>
  </si>
  <si>
    <t>see Inc Normalization Worksheet</t>
  </si>
  <si>
    <t>same as 16+</t>
  </si>
  <si>
    <t>2000-2010 Growth (Poole)</t>
  </si>
  <si>
    <t>2010 Projections</t>
  </si>
  <si>
    <t>2000-2005 growth</t>
  </si>
  <si>
    <t>2000-2010 growth</t>
  </si>
  <si>
    <t>CENDIV1</t>
  </si>
  <si>
    <t>CENDIV2</t>
  </si>
  <si>
    <t>CENDIV3</t>
  </si>
  <si>
    <t>CENDIV4</t>
  </si>
  <si>
    <t>CENDIV5</t>
  </si>
  <si>
    <t>CENDIV6</t>
  </si>
  <si>
    <t>CENDIV7</t>
  </si>
  <si>
    <t>CENDIV8</t>
  </si>
  <si>
    <t>CENDIV9</t>
  </si>
  <si>
    <t>CCOUNTY</t>
  </si>
  <si>
    <t>URBAN</t>
  </si>
  <si>
    <t>EDUCHS</t>
  </si>
  <si>
    <t>EDUCCOLL</t>
  </si>
  <si>
    <t>EDUCGRAD</t>
  </si>
  <si>
    <t>HISPANIC</t>
  </si>
  <si>
    <t>MALE</t>
  </si>
  <si>
    <t>Coeff</t>
  </si>
  <si>
    <t>Mean</t>
  </si>
  <si>
    <t>beta*x</t>
  </si>
  <si>
    <t>Constant</t>
  </si>
  <si>
    <t>Adj Constant:</t>
  </si>
  <si>
    <t>Poole to Sample</t>
  </si>
  <si>
    <t xml:space="preserve"> WHITE (not Hispanic)</t>
  </si>
  <si>
    <t>ASIAN (not Hispanic)</t>
  </si>
  <si>
    <t>BLACK (not Hispanic)</t>
  </si>
  <si>
    <t>NATIVE (not Hispanic)</t>
  </si>
  <si>
    <t>educoth</t>
  </si>
  <si>
    <t>INCGRP3 ($60,000-$100,000)</t>
  </si>
  <si>
    <t>INCGRP4 ($100,000+)</t>
  </si>
  <si>
    <t>INCGRP1 ($0-$20,000)</t>
  </si>
  <si>
    <t>INCGRP2 ($20,000-$60,000)</t>
  </si>
  <si>
    <t>Adjusted 2010 Projections</t>
  </si>
  <si>
    <t>Adjusted 2005 Projections</t>
  </si>
  <si>
    <t>Marginal Effects</t>
  </si>
  <si>
    <t>Mean Number of Days per Person 2000</t>
  </si>
  <si>
    <t>Mean Number of Days per Person 2005</t>
  </si>
  <si>
    <t>Mean Number of Days per Person 2010</t>
  </si>
  <si>
    <t>Total Days 2000</t>
  </si>
  <si>
    <t>Total Days 2005</t>
  </si>
  <si>
    <t>Total Days 2010</t>
  </si>
  <si>
    <t>Visiting Beaches</t>
  </si>
  <si>
    <t>Visiting Watersides Besides Beaches</t>
  </si>
  <si>
    <t>Swimming</t>
  </si>
  <si>
    <t>Snorkeling</t>
  </si>
  <si>
    <t>Scuba Diving</t>
  </si>
  <si>
    <t>Surfing</t>
  </si>
  <si>
    <t>Wind Surfing</t>
  </si>
  <si>
    <t>Fishing</t>
  </si>
  <si>
    <t>Motorboating</t>
  </si>
  <si>
    <t>Sailing</t>
  </si>
  <si>
    <t>Personal Watercraft Use</t>
  </si>
  <si>
    <t>Canoeing</t>
  </si>
  <si>
    <t>Kayaking</t>
  </si>
  <si>
    <t>Rowing</t>
  </si>
  <si>
    <t>Water-Skiing</t>
  </si>
  <si>
    <t>Viewing or Photographing Scenery</t>
  </si>
  <si>
    <t>Bird-Watching</t>
  </si>
  <si>
    <t>Viewing other Wildlife</t>
  </si>
  <si>
    <t>Predicted Days per Person</t>
  </si>
  <si>
    <t>Adjusted Days per Person</t>
  </si>
  <si>
    <t>Observed Days per Person</t>
  </si>
  <si>
    <t>Total Days</t>
  </si>
  <si>
    <t>00-05 mean</t>
  </si>
  <si>
    <t>00-05 mean %</t>
  </si>
  <si>
    <t>00-10 mean</t>
  </si>
  <si>
    <t>00-10 mean %</t>
  </si>
  <si>
    <t>00-05 total</t>
  </si>
  <si>
    <t>00-05 total %</t>
  </si>
  <si>
    <t>00-10 total</t>
  </si>
  <si>
    <t>00-10 total %</t>
  </si>
  <si>
    <t>Participants 2000</t>
  </si>
  <si>
    <t>Participants 2005</t>
  </si>
  <si>
    <t>Participans 2010</t>
  </si>
  <si>
    <t>Mean Number of Days per Participant 2010</t>
  </si>
  <si>
    <t>Mean Number of Days per Participant 2005</t>
  </si>
  <si>
    <t>Mean Number of Days per Participant 2000</t>
  </si>
  <si>
    <t>Factors</t>
  </si>
  <si>
    <t>2000-2005</t>
  </si>
  <si>
    <t>2000-2010</t>
  </si>
  <si>
    <t>Change in Factor</t>
  </si>
  <si>
    <t>Age</t>
  </si>
  <si>
    <t>25-34 years old</t>
  </si>
  <si>
    <t>35-44 years old</t>
  </si>
  <si>
    <t>45-54 years old</t>
  </si>
  <si>
    <t>55-64 years old</t>
  </si>
  <si>
    <t>65+ years old</t>
  </si>
  <si>
    <t>Net Effects Age</t>
  </si>
  <si>
    <t>Census Division</t>
  </si>
  <si>
    <t>New England</t>
  </si>
  <si>
    <t>Middle Atlantic</t>
  </si>
  <si>
    <t>South Atlantic</t>
  </si>
  <si>
    <t>East South Central</t>
  </si>
  <si>
    <t>West South Central</t>
  </si>
  <si>
    <t>Mountain</t>
  </si>
  <si>
    <t>Pacific</t>
  </si>
  <si>
    <t>Net Effects Census Division</t>
  </si>
  <si>
    <t>Coastal County Resident</t>
  </si>
  <si>
    <t>Urban Resident</t>
  </si>
  <si>
    <t>Household Income</t>
  </si>
  <si>
    <t>$25,000-$50,000</t>
  </si>
  <si>
    <t>$50,000-$100,000</t>
  </si>
  <si>
    <t>$100,000+</t>
  </si>
  <si>
    <t>Net Effects Income</t>
  </si>
  <si>
    <t>Race/Ethnicity</t>
  </si>
  <si>
    <t>White, not Hispanic</t>
  </si>
  <si>
    <t>Sex</t>
  </si>
  <si>
    <t>Male</t>
  </si>
  <si>
    <t>Total Net Effects</t>
  </si>
  <si>
    <t>East North Central</t>
  </si>
  <si>
    <t>Net Effects Race/Ethnicity</t>
  </si>
  <si>
    <t>Black, not Hispanic</t>
  </si>
  <si>
    <t>Asian, not Hispanic</t>
  </si>
  <si>
    <t>&lt;0.001</t>
  </si>
  <si>
    <t>&lt;-0.001</t>
  </si>
  <si>
    <t>Change in Mean Days of Participation</t>
  </si>
  <si>
    <t>Hunting Waterfowl</t>
  </si>
  <si>
    <t>2000 Sample Pop.</t>
  </si>
  <si>
    <t>2000 Days per Participant</t>
  </si>
  <si>
    <t>2000 Participants</t>
  </si>
  <si>
    <t>2000 Total Days</t>
  </si>
  <si>
    <t>Baseline Days per Person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</si>
</sst>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00000_);_(* \(#,##0.0000000\);_(* &quot;-&quot;??_);_(@_)"/>
    <numFmt numFmtId="168" formatCode="0.000000"/>
    <numFmt numFmtId="169" formatCode="0.00000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0.000"/>
    <numFmt numFmtId="179" formatCode="0.0000"/>
    <numFmt numFmtId="180" formatCode="0.00000"/>
    <numFmt numFmtId="181" formatCode="#,##0.0"/>
    <numFmt numFmtId="182" formatCode="0.0"/>
    <numFmt numFmtId="183" formatCode="0.00000000"/>
    <numFmt numFmtId="184" formatCode="0.00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171" fontId="0" fillId="0" borderId="0" xfId="15" applyNumberFormat="1" applyAlignment="1">
      <alignment/>
    </xf>
    <xf numFmtId="171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179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171" fontId="1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171" fontId="0" fillId="0" borderId="1" xfId="15" applyNumberFormat="1" applyBorder="1" applyAlignment="1">
      <alignment/>
    </xf>
    <xf numFmtId="0" fontId="1" fillId="0" borderId="1" xfId="0" applyFont="1" applyBorder="1" applyAlignment="1">
      <alignment vertical="center" wrapText="1"/>
    </xf>
    <xf numFmtId="171" fontId="0" fillId="2" borderId="1" xfId="15" applyNumberFormat="1" applyFont="1" applyFill="1" applyBorder="1" applyAlignment="1">
      <alignment/>
    </xf>
    <xf numFmtId="171" fontId="0" fillId="2" borderId="1" xfId="15" applyNumberFormat="1" applyFill="1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171" fontId="1" fillId="0" borderId="1" xfId="15" applyNumberFormat="1" applyFont="1" applyBorder="1" applyAlignment="1">
      <alignment horizontal="center"/>
    </xf>
    <xf numFmtId="171" fontId="0" fillId="0" borderId="1" xfId="0" applyNumberFormat="1" applyBorder="1" applyAlignment="1">
      <alignment/>
    </xf>
    <xf numFmtId="171" fontId="0" fillId="2" borderId="1" xfId="0" applyNumberForma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2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8" fontId="0" fillId="2" borderId="1" xfId="0" applyNumberFormat="1" applyFill="1" applyBorder="1" applyAlignment="1">
      <alignment/>
    </xf>
    <xf numFmtId="178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/>
    </xf>
    <xf numFmtId="170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182" fontId="0" fillId="0" borderId="0" xfId="0" applyNumberFormat="1" applyAlignment="1">
      <alignment/>
    </xf>
    <xf numFmtId="179" fontId="0" fillId="0" borderId="1" xfId="0" applyNumberFormat="1" applyBorder="1" applyAlignment="1">
      <alignment horizontal="right"/>
    </xf>
    <xf numFmtId="180" fontId="0" fillId="2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1" fontId="0" fillId="0" borderId="1" xfId="15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2" borderId="1" xfId="0" applyNumberFormat="1" applyFill="1" applyBorder="1" applyAlignment="1">
      <alignment horizontal="right"/>
    </xf>
    <xf numFmtId="174" fontId="0" fillId="0" borderId="1" xfId="0" applyNumberFormat="1" applyBorder="1" applyAlignment="1">
      <alignment/>
    </xf>
    <xf numFmtId="0" fontId="1" fillId="0" borderId="1" xfId="0" applyFont="1" applyFill="1" applyBorder="1" applyAlignment="1">
      <alignment vertical="center"/>
    </xf>
    <xf numFmtId="174" fontId="0" fillId="2" borderId="1" xfId="0" applyNumberFormat="1" applyFill="1" applyBorder="1" applyAlignment="1">
      <alignment/>
    </xf>
    <xf numFmtId="171" fontId="0" fillId="0" borderId="1" xfId="15" applyNumberFormat="1" applyFill="1" applyBorder="1" applyAlignment="1">
      <alignment/>
    </xf>
    <xf numFmtId="171" fontId="0" fillId="2" borderId="1" xfId="15" applyNumberFormat="1" applyFill="1" applyBorder="1" applyAlignment="1">
      <alignment/>
    </xf>
    <xf numFmtId="3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C1">
      <selection activeCell="G1" sqref="G1:G19"/>
    </sheetView>
  </sheetViews>
  <sheetFormatPr defaultColWidth="9.140625" defaultRowHeight="12.75"/>
  <cols>
    <col min="1" max="1" width="33.00390625" style="0" customWidth="1"/>
    <col min="2" max="4" width="14.7109375" style="0" customWidth="1"/>
    <col min="5" max="7" width="12.421875" style="0" customWidth="1"/>
    <col min="8" max="8" width="14.7109375" style="0" customWidth="1"/>
    <col min="9" max="9" width="11.28125" style="0" bestFit="1" customWidth="1"/>
    <col min="10" max="10" width="12.57421875" style="0" customWidth="1"/>
  </cols>
  <sheetData>
    <row r="1" spans="1:9" ht="41.25" customHeight="1">
      <c r="A1" s="28"/>
      <c r="B1" s="28" t="s">
        <v>107</v>
      </c>
      <c r="C1" s="28" t="s">
        <v>108</v>
      </c>
      <c r="D1" s="28" t="s">
        <v>109</v>
      </c>
      <c r="E1" s="28" t="s">
        <v>110</v>
      </c>
      <c r="F1" s="29" t="s">
        <v>111</v>
      </c>
      <c r="G1" s="29" t="s">
        <v>112</v>
      </c>
      <c r="H1" s="81"/>
      <c r="I1" s="81"/>
    </row>
    <row r="2" spans="1:13" ht="12.75">
      <c r="A2" s="30" t="s">
        <v>113</v>
      </c>
      <c r="B2" s="67">
        <v>4.14414</v>
      </c>
      <c r="C2" s="67">
        <v>4.096937799666616</v>
      </c>
      <c r="D2" s="67">
        <v>4.04450324970227</v>
      </c>
      <c r="E2" s="31">
        <v>878698000.5804</v>
      </c>
      <c r="F2" s="31">
        <v>927663095.3136125</v>
      </c>
      <c r="G2" s="31">
        <v>969569539.7449089</v>
      </c>
      <c r="H2" s="82"/>
      <c r="I2" s="83"/>
      <c r="J2" s="16"/>
      <c r="K2" s="75"/>
      <c r="L2" s="75"/>
      <c r="M2" s="1"/>
    </row>
    <row r="3" spans="1:13" ht="12.75" customHeight="1">
      <c r="A3" s="32" t="s">
        <v>114</v>
      </c>
      <c r="B3" s="67">
        <v>0.7695000000000001</v>
      </c>
      <c r="C3" s="67">
        <v>0.7730740351761862</v>
      </c>
      <c r="D3" s="67">
        <v>0.7685516938597989</v>
      </c>
      <c r="E3" s="31">
        <v>163160055.27</v>
      </c>
      <c r="F3" s="31">
        <v>175045921.4773734</v>
      </c>
      <c r="G3" s="31">
        <v>184241244.49415872</v>
      </c>
      <c r="H3" s="84"/>
      <c r="I3" s="83"/>
      <c r="J3" s="16"/>
      <c r="K3" s="75"/>
      <c r="L3" s="75"/>
      <c r="M3" s="1"/>
    </row>
    <row r="4" spans="1:13" ht="12.75">
      <c r="A4" s="30" t="s">
        <v>115</v>
      </c>
      <c r="B4" s="67">
        <v>3.6252600000000004</v>
      </c>
      <c r="C4" s="67">
        <v>3.5320960048952945</v>
      </c>
      <c r="D4" s="67">
        <v>3.4297233576697406</v>
      </c>
      <c r="E4" s="31">
        <v>768677871.3036001</v>
      </c>
      <c r="F4" s="31">
        <v>799766868.1014984</v>
      </c>
      <c r="G4" s="31">
        <v>822191278.3956856</v>
      </c>
      <c r="H4" s="82"/>
      <c r="I4" s="83"/>
      <c r="J4" s="16"/>
      <c r="K4" s="75"/>
      <c r="L4" s="75"/>
      <c r="M4" s="1"/>
    </row>
    <row r="5" spans="1:13" ht="12.75">
      <c r="A5" s="30" t="s">
        <v>116</v>
      </c>
      <c r="B5" s="67">
        <v>0.44616000000000006</v>
      </c>
      <c r="C5" s="67">
        <v>0.43460995126535107</v>
      </c>
      <c r="D5" s="67">
        <v>0.419451661139105</v>
      </c>
      <c r="E5" s="31">
        <v>94601026.97760001</v>
      </c>
      <c r="F5" s="31">
        <v>98408038.48125824</v>
      </c>
      <c r="G5" s="31">
        <v>100553152.9900037</v>
      </c>
      <c r="H5" s="84"/>
      <c r="I5" s="83"/>
      <c r="J5" s="16"/>
      <c r="K5" s="75"/>
      <c r="L5" s="75"/>
      <c r="M5" s="1"/>
    </row>
    <row r="6" spans="1:13" ht="12.75">
      <c r="A6" s="30" t="s">
        <v>117</v>
      </c>
      <c r="B6" s="67">
        <v>0.11069999999999999</v>
      </c>
      <c r="C6" s="67">
        <v>0.10660105016787773</v>
      </c>
      <c r="D6" s="67">
        <v>0.10209727455080861</v>
      </c>
      <c r="E6" s="31">
        <v>23472148.301999997</v>
      </c>
      <c r="F6" s="31">
        <v>24137505.863638494</v>
      </c>
      <c r="G6" s="31">
        <v>24475294.33997219</v>
      </c>
      <c r="H6" s="84"/>
      <c r="I6" s="83"/>
      <c r="J6" s="16"/>
      <c r="K6" s="75"/>
      <c r="L6" s="75"/>
      <c r="M6" s="1"/>
    </row>
    <row r="7" spans="1:13" ht="12.75">
      <c r="A7" s="30" t="s">
        <v>118</v>
      </c>
      <c r="B7" s="67">
        <v>0.35457000000000005</v>
      </c>
      <c r="C7" s="67">
        <v>0.35089362757515247</v>
      </c>
      <c r="D7" s="67">
        <v>0.341723732262387</v>
      </c>
      <c r="E7" s="31">
        <v>75180845.74020001</v>
      </c>
      <c r="F7" s="31">
        <v>79452284.75489084</v>
      </c>
      <c r="G7" s="31">
        <v>81919806.05626786</v>
      </c>
      <c r="H7" s="84"/>
      <c r="I7" s="83"/>
      <c r="J7" s="16"/>
      <c r="K7" s="75"/>
      <c r="L7" s="75"/>
      <c r="M7" s="1"/>
    </row>
    <row r="8" spans="1:13" ht="12.75">
      <c r="A8" s="30" t="s">
        <v>119</v>
      </c>
      <c r="B8" s="67">
        <v>0.02808</v>
      </c>
      <c r="C8" s="67">
        <v>0.02800355709589374</v>
      </c>
      <c r="D8" s="67">
        <v>0.02732474959252553</v>
      </c>
      <c r="E8" s="31">
        <v>5953910.7888</v>
      </c>
      <c r="F8" s="31">
        <v>6340800.794554944</v>
      </c>
      <c r="G8" s="31">
        <v>6550432.339996297</v>
      </c>
      <c r="H8" s="84"/>
      <c r="I8" s="83"/>
      <c r="J8" s="16"/>
      <c r="K8" s="75"/>
      <c r="L8" s="75"/>
      <c r="M8" s="1"/>
    </row>
    <row r="9" spans="1:13" ht="12.75">
      <c r="A9" s="30" t="s">
        <v>120</v>
      </c>
      <c r="B9" s="67">
        <v>1.2590400000000002</v>
      </c>
      <c r="C9" s="67">
        <v>1.247964902474697</v>
      </c>
      <c r="D9" s="67">
        <v>1.2368754606287318</v>
      </c>
      <c r="E9" s="31">
        <v>266959111.09440005</v>
      </c>
      <c r="F9" s="31">
        <v>282574703.56680393</v>
      </c>
      <c r="G9" s="31">
        <v>296510275.0682304</v>
      </c>
      <c r="H9" s="82"/>
      <c r="I9" s="83"/>
      <c r="J9" s="16"/>
      <c r="K9" s="75"/>
      <c r="L9" s="75"/>
      <c r="M9" s="1"/>
    </row>
    <row r="10" spans="1:13" ht="12.75">
      <c r="A10" s="30" t="s">
        <v>121</v>
      </c>
      <c r="B10" s="67">
        <v>0.9811799999999999</v>
      </c>
      <c r="C10" s="67">
        <v>0.9562751106190316</v>
      </c>
      <c r="D10" s="67">
        <v>0.9300027532696898</v>
      </c>
      <c r="E10" s="31">
        <v>208043382.7548</v>
      </c>
      <c r="F10" s="31">
        <v>216527848.9608519</v>
      </c>
      <c r="G10" s="31">
        <v>222945139.55837932</v>
      </c>
      <c r="H10" s="84"/>
      <c r="I10" s="83"/>
      <c r="J10" s="16"/>
      <c r="K10" s="75"/>
      <c r="L10" s="75"/>
      <c r="M10" s="1"/>
    </row>
    <row r="11" spans="1:13" ht="12.75">
      <c r="A11" s="30" t="s">
        <v>122</v>
      </c>
      <c r="B11" s="67">
        <v>0.23542</v>
      </c>
      <c r="C11" s="67">
        <v>0.23801327517719337</v>
      </c>
      <c r="D11" s="67">
        <v>0.23807182071850871</v>
      </c>
      <c r="E11" s="31">
        <v>49917011.3212</v>
      </c>
      <c r="F11" s="31">
        <v>53892966.49672662</v>
      </c>
      <c r="G11" s="31">
        <v>57071825.97943739</v>
      </c>
      <c r="H11" s="84"/>
      <c r="I11" s="83"/>
      <c r="J11" s="16"/>
      <c r="K11" s="75"/>
      <c r="L11" s="75"/>
      <c r="M11" s="1"/>
    </row>
    <row r="12" spans="1:13" ht="12.75">
      <c r="A12" s="30" t="s">
        <v>123</v>
      </c>
      <c r="B12" s="67">
        <v>0.21331000000000006</v>
      </c>
      <c r="C12" s="67">
        <v>0.2110757862208102</v>
      </c>
      <c r="D12" s="67">
        <v>0.20608931251055077</v>
      </c>
      <c r="E12" s="31">
        <v>45228942.67660001</v>
      </c>
      <c r="F12" s="31">
        <v>47793553.81165043</v>
      </c>
      <c r="G12" s="31">
        <v>49404811.305791065</v>
      </c>
      <c r="H12" s="84"/>
      <c r="I12" s="83"/>
      <c r="J12" s="16"/>
      <c r="K12" s="75"/>
      <c r="L12" s="75"/>
      <c r="M12" s="1"/>
    </row>
    <row r="13" spans="1:13" ht="12.75">
      <c r="A13" s="30" t="s">
        <v>124</v>
      </c>
      <c r="B13" s="68"/>
      <c r="C13" s="68"/>
      <c r="D13" s="68"/>
      <c r="E13" s="33"/>
      <c r="F13" s="34"/>
      <c r="G13" s="34"/>
      <c r="H13" s="84"/>
      <c r="I13" s="83"/>
      <c r="J13" s="16"/>
      <c r="K13" s="16"/>
      <c r="L13" s="16"/>
      <c r="M13" s="1"/>
    </row>
    <row r="14" spans="1:13" ht="12.75">
      <c r="A14" s="30" t="s">
        <v>125</v>
      </c>
      <c r="B14" s="68"/>
      <c r="C14" s="68"/>
      <c r="D14" s="68"/>
      <c r="E14" s="34"/>
      <c r="F14" s="34"/>
      <c r="G14" s="34"/>
      <c r="H14" s="84"/>
      <c r="I14" s="83"/>
      <c r="J14" s="16"/>
      <c r="K14" s="16"/>
      <c r="L14" s="16"/>
      <c r="M14" s="1"/>
    </row>
    <row r="15" spans="1:13" ht="12.75">
      <c r="A15" s="30" t="s">
        <v>126</v>
      </c>
      <c r="B15" s="68"/>
      <c r="C15" s="68"/>
      <c r="D15" s="68"/>
      <c r="E15" s="34"/>
      <c r="F15" s="34"/>
      <c r="G15" s="34"/>
      <c r="H15" s="84"/>
      <c r="I15" s="83"/>
      <c r="J15" s="16"/>
      <c r="K15" s="16"/>
      <c r="L15" s="16"/>
      <c r="M15" s="1"/>
    </row>
    <row r="16" spans="1:13" ht="12.75">
      <c r="A16" s="30" t="s">
        <v>127</v>
      </c>
      <c r="B16" s="67">
        <v>0.13685000000000003</v>
      </c>
      <c r="C16" s="67">
        <v>0.13271651894256634</v>
      </c>
      <c r="D16" s="67">
        <v>0.12699960094959914</v>
      </c>
      <c r="E16" s="31">
        <v>29016833.741000004</v>
      </c>
      <c r="F16" s="31">
        <v>30050789.829303052</v>
      </c>
      <c r="G16" s="31">
        <v>30445010.68198037</v>
      </c>
      <c r="H16" s="84"/>
      <c r="I16" s="83"/>
      <c r="J16" s="16"/>
      <c r="K16" s="75"/>
      <c r="L16" s="75"/>
      <c r="M16" s="1"/>
    </row>
    <row r="17" spans="1:13" ht="12.75">
      <c r="A17" s="30" t="s">
        <v>128</v>
      </c>
      <c r="B17" s="67">
        <v>4.0068399999999995</v>
      </c>
      <c r="C17" s="67">
        <v>4.018691251794074</v>
      </c>
      <c r="D17" s="67">
        <v>3.9897829187119322</v>
      </c>
      <c r="E17" s="31">
        <v>849585751.6024</v>
      </c>
      <c r="F17" s="31">
        <v>909945854.2066194</v>
      </c>
      <c r="G17" s="31">
        <v>956451694.8929123</v>
      </c>
      <c r="H17" s="82"/>
      <c r="I17" s="83"/>
      <c r="J17" s="16"/>
      <c r="K17" s="75"/>
      <c r="L17" s="75"/>
      <c r="M17" s="1"/>
    </row>
    <row r="18" spans="1:13" ht="12.75">
      <c r="A18" s="30" t="s">
        <v>188</v>
      </c>
      <c r="B18" s="67">
        <v>0.030690000000000005</v>
      </c>
      <c r="C18" s="67">
        <v>0.030776180577020754</v>
      </c>
      <c r="D18" s="67">
        <v>0.030826959011816153</v>
      </c>
      <c r="E18" s="31">
        <v>6507319.163400001</v>
      </c>
      <c r="F18" s="31">
        <v>6968601.509725867</v>
      </c>
      <c r="G18" s="31">
        <v>7390000.357404086</v>
      </c>
      <c r="H18" s="84"/>
      <c r="I18" s="83"/>
      <c r="J18" s="16"/>
      <c r="K18" s="75"/>
      <c r="L18" s="75"/>
      <c r="M18" s="1"/>
    </row>
    <row r="19" spans="1:13" ht="12.75">
      <c r="A19" s="30" t="s">
        <v>129</v>
      </c>
      <c r="B19" s="67">
        <v>3.0544200000000004</v>
      </c>
      <c r="C19" s="67">
        <v>2.994709056481622</v>
      </c>
      <c r="D19" s="67">
        <v>2.920188782109364</v>
      </c>
      <c r="E19" s="31">
        <v>647640462.6612</v>
      </c>
      <c r="F19" s="31">
        <v>678087197.9861429</v>
      </c>
      <c r="G19" s="31">
        <v>700042976.5129861</v>
      </c>
      <c r="H19" s="82"/>
      <c r="I19" s="83"/>
      <c r="J19" s="16"/>
      <c r="K19" s="75"/>
      <c r="L19" s="75"/>
      <c r="M19" s="1"/>
    </row>
    <row r="20" spans="1:13" ht="12.75">
      <c r="A20" s="30" t="s">
        <v>130</v>
      </c>
      <c r="B20" s="67">
        <v>1.6512000000000002</v>
      </c>
      <c r="C20" s="67">
        <v>1.5839167781639152</v>
      </c>
      <c r="D20" s="67">
        <v>1.5125506820188388</v>
      </c>
      <c r="E20" s="31">
        <v>350110309.632</v>
      </c>
      <c r="F20" s="31">
        <v>358643751.2598478</v>
      </c>
      <c r="G20" s="80">
        <v>362596585.5544335</v>
      </c>
      <c r="H20" s="84"/>
      <c r="I20" s="83"/>
      <c r="J20" s="16"/>
      <c r="K20" s="75"/>
      <c r="L20" s="75"/>
      <c r="M20" s="1"/>
    </row>
    <row r="21" spans="8:9" ht="12.75">
      <c r="H21" s="81"/>
      <c r="I21" s="81"/>
    </row>
    <row r="22" spans="1:5" ht="12.75">
      <c r="A22" s="35"/>
      <c r="B22" s="38" t="s">
        <v>135</v>
      </c>
      <c r="C22" s="38" t="s">
        <v>136</v>
      </c>
      <c r="D22" s="38" t="s">
        <v>137</v>
      </c>
      <c r="E22" s="39" t="s">
        <v>138</v>
      </c>
    </row>
    <row r="23" spans="1:5" ht="12.75">
      <c r="A23" s="30" t="s">
        <v>113</v>
      </c>
      <c r="B23" s="27">
        <f>C2-B2</f>
        <v>-0.04720220033338407</v>
      </c>
      <c r="C23" s="27">
        <f>((C2-B2)/B2)*100</f>
        <v>-1.1390107557511104</v>
      </c>
      <c r="D23" s="27">
        <f>D2-B2</f>
        <v>-0.09963675029773</v>
      </c>
      <c r="E23" s="27">
        <f>((D2-B2)/B2)*100</f>
        <v>-2.4042805092909507</v>
      </c>
    </row>
    <row r="24" spans="1:5" ht="12.75" customHeight="1">
      <c r="A24" s="32" t="s">
        <v>114</v>
      </c>
      <c r="B24" s="27">
        <f aca="true" t="shared" si="0" ref="B24:B41">C3-B3</f>
        <v>0.003574035176186152</v>
      </c>
      <c r="C24" s="27">
        <f aca="true" t="shared" si="1" ref="C24:C41">((C3-B3)/B3)*100</f>
        <v>0.46446201120027963</v>
      </c>
      <c r="D24" s="27">
        <f aca="true" t="shared" si="2" ref="D24:D41">D3-B3</f>
        <v>-0.0009483061402011383</v>
      </c>
      <c r="E24" s="27">
        <f aca="true" t="shared" si="3" ref="E24:E41">((D3-B3)/B3)*100</f>
        <v>-0.12323666539326034</v>
      </c>
    </row>
    <row r="25" spans="1:5" ht="12.75">
      <c r="A25" s="30" t="s">
        <v>115</v>
      </c>
      <c r="B25" s="27">
        <f t="shared" si="0"/>
        <v>-0.09316399510470585</v>
      </c>
      <c r="C25" s="27">
        <f t="shared" si="1"/>
        <v>-2.569856923495304</v>
      </c>
      <c r="D25" s="27">
        <f t="shared" si="2"/>
        <v>-0.1955366423302598</v>
      </c>
      <c r="E25" s="27">
        <f t="shared" si="3"/>
        <v>-5.39372741073081</v>
      </c>
    </row>
    <row r="26" spans="1:5" ht="12.75">
      <c r="A26" s="30" t="s">
        <v>116</v>
      </c>
      <c r="B26" s="27">
        <f t="shared" si="0"/>
        <v>-0.011550048734648988</v>
      </c>
      <c r="C26" s="27">
        <f t="shared" si="1"/>
        <v>-2.588768319582434</v>
      </c>
      <c r="D26" s="27">
        <f t="shared" si="2"/>
        <v>-0.026708338860895076</v>
      </c>
      <c r="E26" s="27">
        <f t="shared" si="3"/>
        <v>-5.986269244417938</v>
      </c>
    </row>
    <row r="27" spans="1:5" ht="12.75">
      <c r="A27" s="30" t="s">
        <v>117</v>
      </c>
      <c r="B27" s="27">
        <f t="shared" si="0"/>
        <v>-0.0040989498321222645</v>
      </c>
      <c r="C27" s="27">
        <f t="shared" si="1"/>
        <v>-3.702755042567538</v>
      </c>
      <c r="D27" s="27">
        <f t="shared" si="2"/>
        <v>-0.008602725449191384</v>
      </c>
      <c r="E27" s="27">
        <f t="shared" si="3"/>
        <v>-7.771206367833229</v>
      </c>
    </row>
    <row r="28" spans="1:5" ht="12.75">
      <c r="A28" s="30" t="s">
        <v>118</v>
      </c>
      <c r="B28" s="27">
        <f t="shared" si="0"/>
        <v>-0.003676372424847585</v>
      </c>
      <c r="C28" s="27">
        <f t="shared" si="1"/>
        <v>-1.0368537735419197</v>
      </c>
      <c r="D28" s="27">
        <f t="shared" si="2"/>
        <v>-0.012846267737613049</v>
      </c>
      <c r="E28" s="27">
        <f t="shared" si="3"/>
        <v>-3.623055458051456</v>
      </c>
    </row>
    <row r="29" spans="1:5" ht="12.75">
      <c r="A29" s="30" t="s">
        <v>119</v>
      </c>
      <c r="B29" s="27">
        <f t="shared" si="0"/>
        <v>-7.644290410626156E-05</v>
      </c>
      <c r="C29" s="27">
        <f t="shared" si="1"/>
        <v>-0.2722325644809885</v>
      </c>
      <c r="D29" s="27">
        <f t="shared" si="2"/>
        <v>-0.0007552504074744698</v>
      </c>
      <c r="E29" s="27">
        <f t="shared" si="3"/>
        <v>-2.689638203256659</v>
      </c>
    </row>
    <row r="30" spans="1:5" ht="12.75">
      <c r="A30" s="30" t="s">
        <v>120</v>
      </c>
      <c r="B30" s="27">
        <f t="shared" si="0"/>
        <v>-0.011075097525303113</v>
      </c>
      <c r="C30" s="27">
        <f t="shared" si="1"/>
        <v>-0.8796462007007809</v>
      </c>
      <c r="D30" s="27">
        <f t="shared" si="2"/>
        <v>-0.022164539371268388</v>
      </c>
      <c r="E30" s="27">
        <f t="shared" si="3"/>
        <v>-1.7604317075921643</v>
      </c>
    </row>
    <row r="31" spans="1:5" ht="12.75">
      <c r="A31" s="30" t="s">
        <v>121</v>
      </c>
      <c r="B31" s="27">
        <f t="shared" si="0"/>
        <v>-0.024904889380968354</v>
      </c>
      <c r="C31" s="27">
        <f t="shared" si="1"/>
        <v>-2.538258971948914</v>
      </c>
      <c r="D31" s="27">
        <f t="shared" si="2"/>
        <v>-0.0511772467303101</v>
      </c>
      <c r="E31" s="27">
        <f t="shared" si="3"/>
        <v>-5.215887679152663</v>
      </c>
    </row>
    <row r="32" spans="1:5" ht="12.75">
      <c r="A32" s="30" t="s">
        <v>122</v>
      </c>
      <c r="B32" s="27">
        <f t="shared" si="0"/>
        <v>0.002593275177193377</v>
      </c>
      <c r="C32" s="27">
        <f t="shared" si="1"/>
        <v>1.1015526196556695</v>
      </c>
      <c r="D32" s="27">
        <f t="shared" si="2"/>
        <v>0.002651820718508724</v>
      </c>
      <c r="E32" s="27">
        <f t="shared" si="3"/>
        <v>1.1264211700402362</v>
      </c>
    </row>
    <row r="33" spans="1:5" ht="12.75">
      <c r="A33" s="30" t="s">
        <v>123</v>
      </c>
      <c r="B33" s="27">
        <f t="shared" si="0"/>
        <v>-0.002234213779189864</v>
      </c>
      <c r="C33" s="27">
        <f t="shared" si="1"/>
        <v>-1.0474022686183786</v>
      </c>
      <c r="D33" s="27">
        <f t="shared" si="2"/>
        <v>-0.00722068748944929</v>
      </c>
      <c r="E33" s="27">
        <f t="shared" si="3"/>
        <v>-3.3850675024374333</v>
      </c>
    </row>
    <row r="34" spans="1:7" ht="12.75">
      <c r="A34" s="30" t="s">
        <v>124</v>
      </c>
      <c r="B34" s="36"/>
      <c r="C34" s="36"/>
      <c r="D34" s="36"/>
      <c r="E34" s="36"/>
      <c r="F34" s="37"/>
      <c r="G34" s="37"/>
    </row>
    <row r="35" spans="1:7" ht="12.75">
      <c r="A35" s="30" t="s">
        <v>125</v>
      </c>
      <c r="B35" s="36"/>
      <c r="C35" s="36"/>
      <c r="D35" s="36"/>
      <c r="E35" s="36"/>
      <c r="F35" s="37"/>
      <c r="G35" s="37"/>
    </row>
    <row r="36" spans="1:7" ht="12.75">
      <c r="A36" s="30" t="s">
        <v>126</v>
      </c>
      <c r="B36" s="36"/>
      <c r="C36" s="36"/>
      <c r="D36" s="36"/>
      <c r="E36" s="36"/>
      <c r="F36" s="37"/>
      <c r="G36" s="37"/>
    </row>
    <row r="37" spans="1:5" ht="12.75">
      <c r="A37" s="30" t="s">
        <v>127</v>
      </c>
      <c r="B37" s="27">
        <f t="shared" si="0"/>
        <v>-0.004133481057433691</v>
      </c>
      <c r="C37" s="27">
        <f t="shared" si="1"/>
        <v>-3.020446516210223</v>
      </c>
      <c r="D37" s="27">
        <f t="shared" si="2"/>
        <v>-0.009850399050400888</v>
      </c>
      <c r="E37" s="27">
        <f t="shared" si="3"/>
        <v>-7.197953270296592</v>
      </c>
    </row>
    <row r="38" spans="1:5" ht="12.75">
      <c r="A38" s="30" t="s">
        <v>128</v>
      </c>
      <c r="B38" s="27">
        <f t="shared" si="0"/>
        <v>0.011851251794074535</v>
      </c>
      <c r="C38" s="27">
        <f t="shared" si="1"/>
        <v>0.295775518714861</v>
      </c>
      <c r="D38" s="27">
        <f t="shared" si="2"/>
        <v>-0.017057081288067266</v>
      </c>
      <c r="E38" s="27">
        <f t="shared" si="3"/>
        <v>-0.42569908676331647</v>
      </c>
    </row>
    <row r="39" spans="1:5" ht="12.75">
      <c r="A39" s="30" t="s">
        <v>188</v>
      </c>
      <c r="B39" s="27">
        <f t="shared" si="0"/>
        <v>8.618057702074883E-05</v>
      </c>
      <c r="C39" s="27">
        <f t="shared" si="1"/>
        <v>0.28080996096692346</v>
      </c>
      <c r="D39" s="27">
        <f t="shared" si="2"/>
        <v>0.00013695901181614775</v>
      </c>
      <c r="E39" s="27">
        <f t="shared" si="3"/>
        <v>0.44626592315460323</v>
      </c>
    </row>
    <row r="40" spans="1:5" ht="12.75">
      <c r="A40" s="30" t="s">
        <v>129</v>
      </c>
      <c r="B40" s="27">
        <f t="shared" si="0"/>
        <v>-0.05971094351837847</v>
      </c>
      <c r="C40" s="27">
        <f t="shared" si="1"/>
        <v>-1.9549028463138158</v>
      </c>
      <c r="D40" s="27">
        <f t="shared" si="2"/>
        <v>-0.1342312178906364</v>
      </c>
      <c r="E40" s="27">
        <f t="shared" si="3"/>
        <v>-4.394654889983578</v>
      </c>
    </row>
    <row r="41" spans="1:5" ht="12.75">
      <c r="A41" s="30" t="s">
        <v>130</v>
      </c>
      <c r="B41" s="27">
        <f t="shared" si="0"/>
        <v>-0.06728322183608504</v>
      </c>
      <c r="C41" s="27">
        <f t="shared" si="1"/>
        <v>-4.074807523987708</v>
      </c>
      <c r="D41" s="27">
        <f t="shared" si="2"/>
        <v>-0.13864931798116142</v>
      </c>
      <c r="E41" s="27">
        <f t="shared" si="3"/>
        <v>-8.396882145176926</v>
      </c>
    </row>
    <row r="43" spans="1:5" s="23" customFormat="1" ht="12.75">
      <c r="A43" s="38"/>
      <c r="B43" s="38" t="s">
        <v>139</v>
      </c>
      <c r="C43" s="38" t="s">
        <v>140</v>
      </c>
      <c r="D43" s="38" t="s">
        <v>141</v>
      </c>
      <c r="E43" s="38" t="s">
        <v>142</v>
      </c>
    </row>
    <row r="44" spans="1:5" ht="12.75">
      <c r="A44" s="30" t="s">
        <v>113</v>
      </c>
      <c r="B44" s="40">
        <f>F2-E2</f>
        <v>48965094.73321247</v>
      </c>
      <c r="C44" s="27">
        <f>((F2-E2)/E2)*100</f>
        <v>5.572460014802573</v>
      </c>
      <c r="D44" s="40">
        <f>G2-E2</f>
        <v>90871539.16450894</v>
      </c>
      <c r="E44" s="27">
        <f>((G2-E2)/E2)*100</f>
        <v>10.341612147118376</v>
      </c>
    </row>
    <row r="45" spans="1:5" ht="12.75" customHeight="1">
      <c r="A45" s="32" t="s">
        <v>114</v>
      </c>
      <c r="B45" s="40">
        <f aca="true" t="shared" si="4" ref="B45:B62">F3-E3</f>
        <v>11885866.20737338</v>
      </c>
      <c r="C45" s="27">
        <f aca="true" t="shared" si="5" ref="C45:C62">((F3-E3)/E3)*100</f>
        <v>7.284789274987954</v>
      </c>
      <c r="D45" s="40">
        <f aca="true" t="shared" si="6" ref="D45:D62">G3-E3</f>
        <v>21081189.224158704</v>
      </c>
      <c r="E45" s="27">
        <f aca="true" t="shared" si="7" ref="E45:E62">((G3-E3)/E3)*100</f>
        <v>12.920557785588635</v>
      </c>
    </row>
    <row r="46" spans="1:5" ht="12.75">
      <c r="A46" s="30" t="s">
        <v>115</v>
      </c>
      <c r="B46" s="40">
        <f t="shared" si="4"/>
        <v>31088996.797898293</v>
      </c>
      <c r="C46" s="27">
        <f t="shared" si="5"/>
        <v>4.0444766212892915</v>
      </c>
      <c r="D46" s="40">
        <f t="shared" si="6"/>
        <v>53513407.09208548</v>
      </c>
      <c r="E46" s="27">
        <f t="shared" si="7"/>
        <v>6.9617467979573995</v>
      </c>
    </row>
    <row r="47" spans="1:5" ht="12.75">
      <c r="A47" s="30" t="s">
        <v>116</v>
      </c>
      <c r="B47" s="40">
        <f t="shared" si="4"/>
        <v>3807011.503658235</v>
      </c>
      <c r="C47" s="27">
        <f t="shared" si="5"/>
        <v>4.024281369122635</v>
      </c>
      <c r="D47" s="40">
        <f t="shared" si="6"/>
        <v>5952126.012403697</v>
      </c>
      <c r="E47" s="27">
        <f t="shared" si="7"/>
        <v>6.291819658377561</v>
      </c>
    </row>
    <row r="48" spans="1:5" ht="12.75">
      <c r="A48" s="30" t="s">
        <v>117</v>
      </c>
      <c r="B48" s="40">
        <f t="shared" si="4"/>
        <v>665357.5616384968</v>
      </c>
      <c r="C48" s="27">
        <f t="shared" si="5"/>
        <v>2.834668361318267</v>
      </c>
      <c r="D48" s="40">
        <f t="shared" si="6"/>
        <v>1003146.0379721932</v>
      </c>
      <c r="E48" s="27">
        <f t="shared" si="7"/>
        <v>4.273771727518941</v>
      </c>
    </row>
    <row r="49" spans="1:5" ht="12.75">
      <c r="A49" s="30" t="s">
        <v>118</v>
      </c>
      <c r="B49" s="40">
        <f t="shared" si="4"/>
        <v>4271439.014690831</v>
      </c>
      <c r="C49" s="27">
        <f t="shared" si="5"/>
        <v>5.6815522260171205</v>
      </c>
      <c r="D49" s="40">
        <f t="shared" si="6"/>
        <v>6738960.316067845</v>
      </c>
      <c r="E49" s="27">
        <f t="shared" si="7"/>
        <v>8.96366654261306</v>
      </c>
    </row>
    <row r="50" spans="1:5" ht="12.75">
      <c r="A50" s="30" t="s">
        <v>119</v>
      </c>
      <c r="B50" s="40">
        <f t="shared" si="4"/>
        <v>386890.00575494394</v>
      </c>
      <c r="C50" s="27">
        <f t="shared" si="5"/>
        <v>6.4980820082613455</v>
      </c>
      <c r="D50" s="40">
        <f t="shared" si="6"/>
        <v>596521.5511962967</v>
      </c>
      <c r="E50" s="27">
        <f t="shared" si="7"/>
        <v>10.018987055002961</v>
      </c>
    </row>
    <row r="51" spans="1:5" ht="12.75">
      <c r="A51" s="30" t="s">
        <v>120</v>
      </c>
      <c r="B51" s="40">
        <f t="shared" si="4"/>
        <v>15615592.472403884</v>
      </c>
      <c r="C51" s="27">
        <f t="shared" si="5"/>
        <v>5.849432300095582</v>
      </c>
      <c r="D51" s="40">
        <f t="shared" si="6"/>
        <v>29551163.973830342</v>
      </c>
      <c r="E51" s="27">
        <f t="shared" si="7"/>
        <v>11.069546887793122</v>
      </c>
    </row>
    <row r="52" spans="1:5" ht="12.75">
      <c r="A52" s="30" t="s">
        <v>121</v>
      </c>
      <c r="B52" s="40">
        <f t="shared" si="4"/>
        <v>8484466.206051916</v>
      </c>
      <c r="C52" s="27">
        <f t="shared" si="5"/>
        <v>4.078219693270278</v>
      </c>
      <c r="D52" s="40">
        <f t="shared" si="6"/>
        <v>14901756.80357933</v>
      </c>
      <c r="E52" s="27">
        <f t="shared" si="7"/>
        <v>7.1628122011179505</v>
      </c>
    </row>
    <row r="53" spans="1:5" ht="12.75">
      <c r="A53" s="30" t="s">
        <v>122</v>
      </c>
      <c r="B53" s="40">
        <f t="shared" si="4"/>
        <v>3975955.175526619</v>
      </c>
      <c r="C53" s="27">
        <f t="shared" si="5"/>
        <v>7.965130664459495</v>
      </c>
      <c r="D53" s="40">
        <f t="shared" si="6"/>
        <v>7154814.65823739</v>
      </c>
      <c r="E53" s="27">
        <f t="shared" si="7"/>
        <v>14.333419547493431</v>
      </c>
    </row>
    <row r="54" spans="1:5" ht="12.75">
      <c r="A54" s="30" t="s">
        <v>123</v>
      </c>
      <c r="B54" s="40">
        <f t="shared" si="4"/>
        <v>2564611.1350504234</v>
      </c>
      <c r="C54" s="27">
        <f t="shared" si="5"/>
        <v>5.670287615140891</v>
      </c>
      <c r="D54" s="40">
        <f t="shared" si="6"/>
        <v>4175868.629191056</v>
      </c>
      <c r="E54" s="27">
        <f t="shared" si="7"/>
        <v>9.232735461117722</v>
      </c>
    </row>
    <row r="55" spans="1:5" ht="12.75">
      <c r="A55" s="30" t="s">
        <v>124</v>
      </c>
      <c r="B55" s="41"/>
      <c r="C55" s="36"/>
      <c r="D55" s="41"/>
      <c r="E55" s="36"/>
    </row>
    <row r="56" spans="1:5" ht="12.75">
      <c r="A56" s="30" t="s">
        <v>125</v>
      </c>
      <c r="B56" s="41"/>
      <c r="C56" s="36"/>
      <c r="D56" s="41"/>
      <c r="E56" s="36"/>
    </row>
    <row r="57" spans="1:5" ht="12.75">
      <c r="A57" s="30" t="s">
        <v>126</v>
      </c>
      <c r="B57" s="41"/>
      <c r="C57" s="36"/>
      <c r="D57" s="41"/>
      <c r="E57" s="36"/>
    </row>
    <row r="58" spans="1:5" ht="12.75">
      <c r="A58" s="30" t="s">
        <v>127</v>
      </c>
      <c r="B58" s="40">
        <f t="shared" si="4"/>
        <v>1033956.0883030482</v>
      </c>
      <c r="C58" s="27">
        <f t="shared" si="5"/>
        <v>3.563297420841944</v>
      </c>
      <c r="D58" s="40">
        <f t="shared" si="6"/>
        <v>1428176.9409803674</v>
      </c>
      <c r="E58" s="27">
        <f t="shared" si="7"/>
        <v>4.921891043413161</v>
      </c>
    </row>
    <row r="59" spans="1:5" ht="12.75">
      <c r="A59" s="30" t="s">
        <v>128</v>
      </c>
      <c r="B59" s="40">
        <f t="shared" si="4"/>
        <v>60360102.60421944</v>
      </c>
      <c r="C59" s="27">
        <f t="shared" si="5"/>
        <v>7.104651000840646</v>
      </c>
      <c r="D59" s="40">
        <f t="shared" si="6"/>
        <v>106865943.29051232</v>
      </c>
      <c r="E59" s="27">
        <f t="shared" si="7"/>
        <v>12.578594107652222</v>
      </c>
    </row>
    <row r="60" spans="1:5" ht="12.75">
      <c r="A60" s="30" t="s">
        <v>188</v>
      </c>
      <c r="B60" s="40">
        <f t="shared" si="4"/>
        <v>461282.34632586595</v>
      </c>
      <c r="C60" s="27">
        <f t="shared" si="5"/>
        <v>7.088669461924027</v>
      </c>
      <c r="D60" s="40">
        <f t="shared" si="6"/>
        <v>882681.1940040849</v>
      </c>
      <c r="E60" s="27">
        <f t="shared" si="7"/>
        <v>13.564436780182362</v>
      </c>
    </row>
    <row r="61" spans="1:5" ht="12.75">
      <c r="A61" s="30" t="s">
        <v>129</v>
      </c>
      <c r="B61" s="40">
        <f t="shared" si="4"/>
        <v>30446735.324942827</v>
      </c>
      <c r="C61" s="27">
        <f t="shared" si="5"/>
        <v>4.701178675562527</v>
      </c>
      <c r="D61" s="40">
        <f t="shared" si="6"/>
        <v>52402513.85178602</v>
      </c>
      <c r="E61" s="27">
        <f t="shared" si="7"/>
        <v>8.091297081170689</v>
      </c>
    </row>
    <row r="62" spans="1:5" ht="12.75">
      <c r="A62" s="30" t="s">
        <v>130</v>
      </c>
      <c r="B62" s="40">
        <f t="shared" si="4"/>
        <v>8533441.62784779</v>
      </c>
      <c r="C62" s="27">
        <f t="shared" si="5"/>
        <v>2.4373579963461425</v>
      </c>
      <c r="D62" s="40">
        <f t="shared" si="6"/>
        <v>12486275.922433496</v>
      </c>
      <c r="E62" s="27">
        <f t="shared" si="7"/>
        <v>3.5663833880121345</v>
      </c>
    </row>
    <row r="64" spans="1:7" s="42" customFormat="1" ht="51">
      <c r="A64" s="63"/>
      <c r="B64" s="63" t="s">
        <v>148</v>
      </c>
      <c r="C64" s="63" t="s">
        <v>147</v>
      </c>
      <c r="D64" s="63" t="s">
        <v>146</v>
      </c>
      <c r="E64" s="63" t="s">
        <v>143</v>
      </c>
      <c r="F64" s="63" t="s">
        <v>144</v>
      </c>
      <c r="G64" s="63" t="s">
        <v>145</v>
      </c>
    </row>
    <row r="65" spans="1:7" ht="12.75">
      <c r="A65" s="30" t="s">
        <v>113</v>
      </c>
      <c r="B65" s="27">
        <f>E2/E65</f>
        <v>13.8</v>
      </c>
      <c r="C65" s="27">
        <f aca="true" t="shared" si="8" ref="C65:D80">F2/F65</f>
        <v>13.724752639569733</v>
      </c>
      <c r="D65" s="27">
        <f t="shared" si="8"/>
        <v>13.66683943061585</v>
      </c>
      <c r="E65" s="64">
        <v>63673768.158</v>
      </c>
      <c r="F65" s="64">
        <v>67590514.72003028</v>
      </c>
      <c r="G65" s="64">
        <v>70943215.85230029</v>
      </c>
    </row>
    <row r="66" spans="1:7" ht="12.75" customHeight="1">
      <c r="A66" s="32" t="s">
        <v>114</v>
      </c>
      <c r="B66" s="27">
        <f aca="true" t="shared" si="9" ref="B66:B83">E3/E66</f>
        <v>17.1</v>
      </c>
      <c r="C66" s="27">
        <f t="shared" si="8"/>
        <v>17.123375559433953</v>
      </c>
      <c r="D66" s="27">
        <f t="shared" si="8"/>
        <v>16.99480445004799</v>
      </c>
      <c r="E66" s="64">
        <v>9541523.7</v>
      </c>
      <c r="F66" s="64">
        <v>10222629.344886009</v>
      </c>
      <c r="G66" s="64">
        <v>10841033.507369274</v>
      </c>
    </row>
    <row r="67" spans="1:7" ht="12.75">
      <c r="A67" s="30" t="s">
        <v>115</v>
      </c>
      <c r="B67" s="27">
        <f t="shared" si="9"/>
        <v>14.200000000000001</v>
      </c>
      <c r="C67" s="27">
        <f t="shared" si="8"/>
        <v>13.979179062509845</v>
      </c>
      <c r="D67" s="27">
        <f t="shared" si="8"/>
        <v>13.786365926398895</v>
      </c>
      <c r="E67" s="64">
        <v>54132244.458000004</v>
      </c>
      <c r="F67" s="64">
        <v>57211290.056821615</v>
      </c>
      <c r="G67" s="64">
        <v>59637999.07713956</v>
      </c>
    </row>
    <row r="68" spans="1:7" ht="12.75">
      <c r="A68" s="30" t="s">
        <v>116</v>
      </c>
      <c r="B68" s="27">
        <f t="shared" si="9"/>
        <v>8.8</v>
      </c>
      <c r="C68" s="27">
        <f t="shared" si="8"/>
        <v>8.649157688505543</v>
      </c>
      <c r="D68" s="27">
        <f t="shared" si="8"/>
        <v>8.4628039694008</v>
      </c>
      <c r="E68" s="64">
        <v>10750116.702</v>
      </c>
      <c r="F68" s="64">
        <v>11377759.780243041</v>
      </c>
      <c r="G68" s="64">
        <v>11881777.405405652</v>
      </c>
    </row>
    <row r="69" spans="1:7" ht="12.75">
      <c r="A69" s="30" t="s">
        <v>117</v>
      </c>
      <c r="B69" s="27">
        <f t="shared" si="9"/>
        <v>8.2</v>
      </c>
      <c r="C69" s="27">
        <f t="shared" si="8"/>
        <v>7.739043598236799</v>
      </c>
      <c r="D69" s="27">
        <f t="shared" si="8"/>
        <v>7.330990954777916</v>
      </c>
      <c r="E69" s="64">
        <v>2862457.11</v>
      </c>
      <c r="F69" s="64">
        <v>3118926.2028628173</v>
      </c>
      <c r="G69" s="64">
        <v>3338606.5391365145</v>
      </c>
    </row>
    <row r="70" spans="1:7" ht="12.75">
      <c r="A70" s="30" t="s">
        <v>118</v>
      </c>
      <c r="B70" s="27">
        <f t="shared" si="9"/>
        <v>22.3</v>
      </c>
      <c r="C70" s="27">
        <f t="shared" si="8"/>
        <v>21.900829045147837</v>
      </c>
      <c r="D70" s="27">
        <f t="shared" si="8"/>
        <v>21.480869412382756</v>
      </c>
      <c r="E70" s="64">
        <v>3371338.3740000003</v>
      </c>
      <c r="F70" s="64">
        <v>3627820.8734063255</v>
      </c>
      <c r="G70" s="64">
        <v>3813616.8738610167</v>
      </c>
    </row>
    <row r="71" spans="1:7" ht="12.75">
      <c r="A71" s="30" t="s">
        <v>119</v>
      </c>
      <c r="B71" s="27">
        <f t="shared" si="9"/>
        <v>7.2</v>
      </c>
      <c r="C71" s="27">
        <f t="shared" si="8"/>
        <v>7.133953220784655</v>
      </c>
      <c r="D71" s="27">
        <f t="shared" si="8"/>
        <v>6.988089276838744</v>
      </c>
      <c r="E71" s="64">
        <v>826932.054</v>
      </c>
      <c r="F71" s="64">
        <v>888820.069086117</v>
      </c>
      <c r="G71" s="64">
        <v>937371.0152368812</v>
      </c>
    </row>
    <row r="72" spans="1:7" ht="12.75">
      <c r="A72" s="30" t="s">
        <v>120</v>
      </c>
      <c r="B72" s="27">
        <f t="shared" si="9"/>
        <v>12.200000000000001</v>
      </c>
      <c r="C72" s="27">
        <f t="shared" si="8"/>
        <v>12.12427730224335</v>
      </c>
      <c r="D72" s="27">
        <f t="shared" si="8"/>
        <v>12.083773243992933</v>
      </c>
      <c r="E72" s="64">
        <v>21881894.352</v>
      </c>
      <c r="F72" s="64">
        <v>23306519.35142718</v>
      </c>
      <c r="G72" s="64">
        <v>24537888.04880389</v>
      </c>
    </row>
    <row r="73" spans="1:7" ht="12.75">
      <c r="A73" s="30" t="s">
        <v>121</v>
      </c>
      <c r="B73" s="27">
        <f t="shared" si="9"/>
        <v>13.8</v>
      </c>
      <c r="C73" s="27">
        <f t="shared" si="8"/>
        <v>13.579390393356876</v>
      </c>
      <c r="D73" s="27">
        <f t="shared" si="8"/>
        <v>13.350663468390229</v>
      </c>
      <c r="E73" s="64">
        <v>15075607.445999999</v>
      </c>
      <c r="F73" s="64">
        <v>15945329.111885516</v>
      </c>
      <c r="G73" s="64">
        <v>16699180.53782395</v>
      </c>
    </row>
    <row r="74" spans="1:7" ht="12.75">
      <c r="A74" s="30" t="s">
        <v>122</v>
      </c>
      <c r="B74" s="27">
        <f t="shared" si="9"/>
        <v>7.8999999999999995</v>
      </c>
      <c r="C74" s="27">
        <f t="shared" si="8"/>
        <v>8.06015675574915</v>
      </c>
      <c r="D74" s="27">
        <f t="shared" si="8"/>
        <v>8.148944595078879</v>
      </c>
      <c r="E74" s="64">
        <v>6318609.028</v>
      </c>
      <c r="F74" s="64">
        <v>6686342.230042342</v>
      </c>
      <c r="G74" s="64">
        <v>7003584.981287378</v>
      </c>
    </row>
    <row r="75" spans="1:7" ht="12.75">
      <c r="A75" s="30" t="s">
        <v>123</v>
      </c>
      <c r="B75" s="27">
        <f t="shared" si="9"/>
        <v>8.3</v>
      </c>
      <c r="C75" s="27">
        <f t="shared" si="8"/>
        <v>8.278905247931133</v>
      </c>
      <c r="D75" s="27">
        <f t="shared" si="8"/>
        <v>8.244669994469879</v>
      </c>
      <c r="E75" s="64">
        <v>5449270.2020000005</v>
      </c>
      <c r="F75" s="64">
        <v>5772931.6111685</v>
      </c>
      <c r="G75" s="64">
        <v>5992333.3910186095</v>
      </c>
    </row>
    <row r="76" spans="1:7" ht="12.75">
      <c r="A76" s="30" t="s">
        <v>124</v>
      </c>
      <c r="B76" s="36"/>
      <c r="C76" s="36"/>
      <c r="D76" s="36"/>
      <c r="E76" s="64">
        <v>2226355.53</v>
      </c>
      <c r="F76" s="64">
        <v>2351466.1229170565</v>
      </c>
      <c r="G76" s="64">
        <v>2448116.043885428</v>
      </c>
    </row>
    <row r="77" spans="1:7" ht="12.75">
      <c r="A77" s="30" t="s">
        <v>125</v>
      </c>
      <c r="B77" s="36"/>
      <c r="C77" s="36"/>
      <c r="D77" s="36"/>
      <c r="E77" s="64">
        <v>2820050.338</v>
      </c>
      <c r="F77" s="64">
        <v>3007543.060432546</v>
      </c>
      <c r="G77" s="64">
        <v>3149882.197084195</v>
      </c>
    </row>
    <row r="78" spans="1:7" ht="12.75">
      <c r="A78" s="30" t="s">
        <v>126</v>
      </c>
      <c r="B78" s="36"/>
      <c r="C78" s="36"/>
      <c r="D78" s="36"/>
      <c r="E78" s="64">
        <v>1123779.458</v>
      </c>
      <c r="F78" s="64">
        <v>1209290.2644864933</v>
      </c>
      <c r="G78" s="64">
        <v>1282545.0998353902</v>
      </c>
    </row>
    <row r="79" spans="1:7" ht="12.75">
      <c r="A79" s="30" t="s">
        <v>127</v>
      </c>
      <c r="B79" s="27">
        <f t="shared" si="9"/>
        <v>11.9</v>
      </c>
      <c r="C79" s="27">
        <f t="shared" si="8"/>
        <v>11.674708307055713</v>
      </c>
      <c r="D79" s="27">
        <f t="shared" si="8"/>
        <v>11.322151900136443</v>
      </c>
      <c r="E79" s="64">
        <v>2438389.39</v>
      </c>
      <c r="F79" s="64">
        <v>2574007.7643859927</v>
      </c>
      <c r="G79" s="64">
        <v>2688977.4091101424</v>
      </c>
    </row>
    <row r="80" spans="1:7" ht="12.75">
      <c r="A80" s="30" t="s">
        <v>128</v>
      </c>
      <c r="B80" s="27">
        <f t="shared" si="9"/>
        <v>43.6</v>
      </c>
      <c r="C80" s="27">
        <f t="shared" si="8"/>
        <v>44.120890982165406</v>
      </c>
      <c r="D80" s="27">
        <f t="shared" si="8"/>
        <v>44.23405852260406</v>
      </c>
      <c r="E80" s="64">
        <v>19485911.733999997</v>
      </c>
      <c r="F80" s="64">
        <v>20623922.90705187</v>
      </c>
      <c r="G80" s="64">
        <v>21622517.282789133</v>
      </c>
    </row>
    <row r="81" spans="1:7" ht="12.75">
      <c r="A81" s="30" t="s">
        <v>188</v>
      </c>
      <c r="B81" s="27">
        <f t="shared" si="9"/>
        <v>9.3</v>
      </c>
      <c r="C81" s="27">
        <f aca="true" t="shared" si="10" ref="C81:D83">F18/F81</f>
        <v>9.073661116764189</v>
      </c>
      <c r="D81" s="27">
        <f t="shared" si="10"/>
        <v>8.851279395998228</v>
      </c>
      <c r="E81" s="64">
        <v>699711.738</v>
      </c>
      <c r="F81" s="64">
        <v>768003.2811508592</v>
      </c>
      <c r="G81" s="64">
        <v>834907.5909574378</v>
      </c>
    </row>
    <row r="82" spans="1:7" ht="12.75">
      <c r="A82" s="30" t="s">
        <v>129</v>
      </c>
      <c r="B82" s="27">
        <f t="shared" si="9"/>
        <v>42.6</v>
      </c>
      <c r="C82" s="27">
        <f t="shared" si="10"/>
        <v>42.12659906063766</v>
      </c>
      <c r="D82" s="27">
        <f t="shared" si="10"/>
        <v>41.519251455220314</v>
      </c>
      <c r="E82" s="64">
        <v>15202827.762</v>
      </c>
      <c r="F82" s="64">
        <v>16096414.453255387</v>
      </c>
      <c r="G82" s="64">
        <v>16860683.94725281</v>
      </c>
    </row>
    <row r="83" spans="1:7" ht="12.75">
      <c r="A83" s="30" t="s">
        <v>130</v>
      </c>
      <c r="B83" s="27">
        <f t="shared" si="9"/>
        <v>25.6</v>
      </c>
      <c r="C83" s="27">
        <f t="shared" si="10"/>
        <v>24.88329704879063</v>
      </c>
      <c r="D83" s="27">
        <f t="shared" si="10"/>
        <v>24.155720367103903</v>
      </c>
      <c r="E83" s="64">
        <v>13676183.97</v>
      </c>
      <c r="F83" s="64">
        <v>14413031.784197524</v>
      </c>
      <c r="G83" s="64">
        <v>15010795.78848868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B58">
      <selection activeCell="E80" sqref="C80:E83"/>
    </sheetView>
  </sheetViews>
  <sheetFormatPr defaultColWidth="9.140625" defaultRowHeight="12.75"/>
  <cols>
    <col min="2" max="2" width="10.8515625" style="0" customWidth="1"/>
    <col min="3" max="3" width="14.57421875" style="0" customWidth="1"/>
    <col min="4" max="5" width="12.140625" style="0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-2.752884</v>
      </c>
      <c r="C2" s="19" t="s">
        <v>93</v>
      </c>
      <c r="D2" s="21">
        <v>-1.51329</v>
      </c>
      <c r="E2" s="4"/>
      <c r="F2" s="4" t="s">
        <v>92</v>
      </c>
      <c r="G2" s="21"/>
      <c r="H2" s="4"/>
      <c r="I2" s="21">
        <f>D2</f>
        <v>-1.51329</v>
      </c>
      <c r="J2" s="21"/>
      <c r="K2" s="4"/>
      <c r="L2" s="4" t="s">
        <v>92</v>
      </c>
      <c r="M2" s="21"/>
      <c r="N2" s="4"/>
      <c r="O2" s="21">
        <f>D2</f>
        <v>-1.51329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-0.492642</v>
      </c>
      <c r="C4">
        <v>0.1639938</v>
      </c>
      <c r="D4">
        <f aca="true" t="shared" si="0" ref="D4:D35">B4*C4</f>
        <v>-0.0807902336196</v>
      </c>
      <c r="F4" s="1" t="s">
        <v>1</v>
      </c>
      <c r="G4">
        <f aca="true" t="shared" si="1" ref="G4:G35">B4</f>
        <v>-0.492642</v>
      </c>
      <c r="H4">
        <v>0.15558993619363196</v>
      </c>
      <c r="I4" s="22">
        <f aca="true" t="shared" si="2" ref="I4:I35">G4*H4</f>
        <v>-0.07665013734630324</v>
      </c>
      <c r="J4" s="26">
        <f>EXP(SUM(D2:D35)-D4+I4)-D39</f>
        <v>0.004070612033033716</v>
      </c>
      <c r="L4" s="1" t="s">
        <v>1</v>
      </c>
      <c r="M4">
        <f aca="true" t="shared" si="3" ref="M4:M35">B4</f>
        <v>-0.492642</v>
      </c>
      <c r="N4">
        <v>0.1554508667893865</v>
      </c>
      <c r="O4">
        <f aca="true" t="shared" si="4" ref="O4:O35">M4*N4</f>
        <v>-0.07658162591685694</v>
      </c>
      <c r="P4">
        <f>EXP(SUM(D2:D35)-D4+O4)-D39</f>
        <v>0.00413811546883025</v>
      </c>
    </row>
    <row r="5" spans="1:16" ht="12.75">
      <c r="A5" s="1" t="s">
        <v>2</v>
      </c>
      <c r="B5">
        <v>-0.847945</v>
      </c>
      <c r="C5">
        <v>0.1988368</v>
      </c>
      <c r="D5">
        <f t="shared" si="0"/>
        <v>-0.168602670376</v>
      </c>
      <c r="F5" s="1" t="s">
        <v>2</v>
      </c>
      <c r="G5">
        <f t="shared" si="1"/>
        <v>-0.847945</v>
      </c>
      <c r="H5">
        <v>0.18270370540059275</v>
      </c>
      <c r="I5" s="22">
        <f t="shared" si="2"/>
        <v>-0.15492269347590562</v>
      </c>
      <c r="J5">
        <f>EXP(SUM(D2:D35)-D5+I5)-D39</f>
        <v>0.013514789037851527</v>
      </c>
      <c r="L5" s="1" t="s">
        <v>2</v>
      </c>
      <c r="M5">
        <f t="shared" si="3"/>
        <v>-0.847945</v>
      </c>
      <c r="N5">
        <v>0.16499562365420967</v>
      </c>
      <c r="O5">
        <f t="shared" si="4"/>
        <v>-0.1399072140994688</v>
      </c>
      <c r="P5">
        <f>EXP(SUM(D2:D35)-D5+O5)-D39</f>
        <v>0.028563348937234</v>
      </c>
    </row>
    <row r="6" spans="1:16" ht="12.75">
      <c r="A6" s="1" t="s">
        <v>3</v>
      </c>
      <c r="B6">
        <v>-0.77819</v>
      </c>
      <c r="C6">
        <v>0.159807</v>
      </c>
      <c r="D6">
        <f t="shared" si="0"/>
        <v>-0.12436020933000001</v>
      </c>
      <c r="F6" s="1" t="s">
        <v>3</v>
      </c>
      <c r="G6">
        <f t="shared" si="1"/>
        <v>-0.77819</v>
      </c>
      <c r="H6">
        <v>0.16846962668138377</v>
      </c>
      <c r="I6" s="22">
        <f t="shared" si="2"/>
        <v>-0.13110137878718603</v>
      </c>
      <c r="J6">
        <f>EXP(SUM(D2:D35)-D6+I6)-D39</f>
        <v>-0.006592075785285423</v>
      </c>
      <c r="L6" s="1" t="s">
        <v>3</v>
      </c>
      <c r="M6">
        <f t="shared" si="3"/>
        <v>-0.77819</v>
      </c>
      <c r="N6">
        <v>0.1692545951751179</v>
      </c>
      <c r="O6">
        <f t="shared" si="4"/>
        <v>-0.131712233419325</v>
      </c>
      <c r="P6">
        <f>EXP(SUM(D2:D35)-D6+O6)-D39</f>
        <v>-0.00718722728363419</v>
      </c>
    </row>
    <row r="7" spans="1:16" ht="12.75">
      <c r="A7" s="1" t="s">
        <v>4</v>
      </c>
      <c r="B7">
        <v>-0.944371</v>
      </c>
      <c r="C7">
        <v>0.1074901</v>
      </c>
      <c r="D7">
        <f t="shared" si="0"/>
        <v>-0.1015105332271</v>
      </c>
      <c r="F7" s="1" t="s">
        <v>4</v>
      </c>
      <c r="G7">
        <f t="shared" si="1"/>
        <v>-0.944371</v>
      </c>
      <c r="H7">
        <v>0.12624214218009894</v>
      </c>
      <c r="I7" s="22">
        <f t="shared" si="2"/>
        <v>-0.1192194180527622</v>
      </c>
      <c r="J7">
        <f>EXP(SUM(D2:D35)-D7+I7)-D39</f>
        <v>-0.01722270663031311</v>
      </c>
      <c r="L7" s="1" t="s">
        <v>4</v>
      </c>
      <c r="M7">
        <f t="shared" si="3"/>
        <v>-0.944371</v>
      </c>
      <c r="N7">
        <v>0.14269581577561996</v>
      </c>
      <c r="O7">
        <f t="shared" si="4"/>
        <v>-0.134757790239838</v>
      </c>
      <c r="P7">
        <f>EXP(SUM(D2:D35)-D7+O7)-D39</f>
        <v>-0.03208530884278027</v>
      </c>
    </row>
    <row r="8" spans="1:16" ht="12.75">
      <c r="A8" s="1" t="s">
        <v>5</v>
      </c>
      <c r="B8">
        <v>-1.483917</v>
      </c>
      <c r="C8">
        <v>0.1670253</v>
      </c>
      <c r="D8">
        <f t="shared" si="0"/>
        <v>-0.24785168210009997</v>
      </c>
      <c r="F8" s="1" t="s">
        <v>5</v>
      </c>
      <c r="G8">
        <f t="shared" si="1"/>
        <v>-1.483917</v>
      </c>
      <c r="H8">
        <v>0.16368735558655337</v>
      </c>
      <c r="I8" s="22">
        <f t="shared" si="2"/>
        <v>-0.2428984496399315</v>
      </c>
      <c r="J8">
        <f>EXP(SUM(D2:D35)-D8+I8)-D39</f>
        <v>0.0048720830893258515</v>
      </c>
      <c r="L8" s="1" t="s">
        <v>5</v>
      </c>
      <c r="M8">
        <f t="shared" si="3"/>
        <v>-1.483917</v>
      </c>
      <c r="N8">
        <v>0.16786212773925055</v>
      </c>
      <c r="O8">
        <f t="shared" si="4"/>
        <v>-0.24909346500844545</v>
      </c>
      <c r="P8">
        <f>EXP(SUM(D2:D35)-D8+O8)-D39</f>
        <v>-0.0012176599091255902</v>
      </c>
    </row>
    <row r="9" spans="1:16" ht="12.75">
      <c r="A9" s="1" t="s">
        <v>6</v>
      </c>
      <c r="B9">
        <v>1.247739</v>
      </c>
      <c r="C9">
        <v>0.0664448</v>
      </c>
      <c r="D9">
        <f t="shared" si="0"/>
        <v>0.08290576830719999</v>
      </c>
      <c r="F9" s="1" t="s">
        <v>6</v>
      </c>
      <c r="G9">
        <f t="shared" si="1"/>
        <v>1.247739</v>
      </c>
      <c r="H9">
        <v>0.0647788175973738</v>
      </c>
      <c r="I9" s="22">
        <f t="shared" si="2"/>
        <v>0.08082705709012959</v>
      </c>
      <c r="J9">
        <f>EXP(SUM(D2:D35)-D9+I9)-D39</f>
        <v>-0.002037477410996913</v>
      </c>
      <c r="L9" s="1" t="s">
        <v>6</v>
      </c>
      <c r="M9">
        <f t="shared" si="3"/>
        <v>1.247739</v>
      </c>
      <c r="N9">
        <v>0.06320058912082081</v>
      </c>
      <c r="O9">
        <f t="shared" si="4"/>
        <v>0.07885783986902384</v>
      </c>
      <c r="P9">
        <f>EXP(SUM(D2:D35)-D9+O9)-D39</f>
        <v>-0.003963730124504683</v>
      </c>
    </row>
    <row r="10" spans="1:16" ht="12.75">
      <c r="A10" s="1" t="s">
        <v>7</v>
      </c>
      <c r="B10">
        <v>0.730497</v>
      </c>
      <c r="C10">
        <v>0.1197581</v>
      </c>
      <c r="D10">
        <f t="shared" si="0"/>
        <v>0.0874829327757</v>
      </c>
      <c r="F10" s="1" t="s">
        <v>7</v>
      </c>
      <c r="G10">
        <f t="shared" si="1"/>
        <v>0.730497</v>
      </c>
      <c r="H10">
        <v>0.11608160998509276</v>
      </c>
      <c r="I10" s="22">
        <f t="shared" si="2"/>
        <v>0.0847972678492803</v>
      </c>
      <c r="J10">
        <f>EXP(SUM(D2:D35)-D10+I10)-D39</f>
        <v>-0.002631593011797828</v>
      </c>
      <c r="L10" s="1" t="s">
        <v>7</v>
      </c>
      <c r="M10">
        <f t="shared" si="3"/>
        <v>0.730497</v>
      </c>
      <c r="N10">
        <v>0.11283081694882713</v>
      </c>
      <c r="O10">
        <f t="shared" si="4"/>
        <v>0.08242257328866737</v>
      </c>
      <c r="P10">
        <f>EXP(SUM(D2:D35)-D10+O10)-D39</f>
        <v>-0.004952596444871893</v>
      </c>
    </row>
    <row r="11" spans="1:16" ht="12.75">
      <c r="A11" s="1" t="s">
        <v>8</v>
      </c>
      <c r="B11">
        <v>1.674441</v>
      </c>
      <c r="C11">
        <v>0.1726351</v>
      </c>
      <c r="D11">
        <f t="shared" si="0"/>
        <v>0.28906728947910004</v>
      </c>
      <c r="F11" s="1" t="s">
        <v>8</v>
      </c>
      <c r="G11">
        <f t="shared" si="1"/>
        <v>1.674441</v>
      </c>
      <c r="H11">
        <v>0.17553576326843603</v>
      </c>
      <c r="I11" s="22">
        <f t="shared" si="2"/>
        <v>0.2939242789829633</v>
      </c>
      <c r="J11">
        <f>EXP(SUM(D2:D35)-D11+I11)-D39</f>
        <v>0.004777186813555212</v>
      </c>
      <c r="L11" s="1" t="s">
        <v>8</v>
      </c>
      <c r="M11">
        <f t="shared" si="3"/>
        <v>1.674441</v>
      </c>
      <c r="N11">
        <v>0.17792852083220664</v>
      </c>
      <c r="O11">
        <f t="shared" si="4"/>
        <v>0.29793081035080093</v>
      </c>
      <c r="P11">
        <f>EXP(SUM(D2:D35)-D11+O11)-D39</f>
        <v>0.00873539069065532</v>
      </c>
    </row>
    <row r="12" spans="1:16" ht="12.75">
      <c r="A12" s="1" t="s">
        <v>9</v>
      </c>
      <c r="B12">
        <v>0.708635</v>
      </c>
      <c r="C12">
        <v>0.0684366</v>
      </c>
      <c r="D12">
        <f t="shared" si="0"/>
        <v>0.048496570041</v>
      </c>
      <c r="F12" s="1" t="s">
        <v>9</v>
      </c>
      <c r="G12">
        <f t="shared" si="1"/>
        <v>0.708635</v>
      </c>
      <c r="H12">
        <v>0.06779755772605423</v>
      </c>
      <c r="I12" s="22">
        <f t="shared" si="2"/>
        <v>0.04804372231920244</v>
      </c>
      <c r="J12">
        <f>EXP(SUM(D2:D35)-D12+I12)-D39</f>
        <v>-0.00044422582997305504</v>
      </c>
      <c r="L12" s="1" t="s">
        <v>9</v>
      </c>
      <c r="M12">
        <f t="shared" si="3"/>
        <v>0.708635</v>
      </c>
      <c r="N12">
        <v>0.06749673977414707</v>
      </c>
      <c r="O12">
        <f t="shared" si="4"/>
        <v>0.04783055218985271</v>
      </c>
      <c r="P12">
        <f>EXP(SUM(D2:D35)-D12+O12)-D39</f>
        <v>-0.0006532677290349564</v>
      </c>
    </row>
    <row r="13" spans="1:16" ht="12.75">
      <c r="A13" s="1" t="s">
        <v>10</v>
      </c>
      <c r="B13">
        <v>1.321067</v>
      </c>
      <c r="C13">
        <v>0.1095454</v>
      </c>
      <c r="D13">
        <f t="shared" si="0"/>
        <v>0.1447168129418</v>
      </c>
      <c r="F13" s="1" t="s">
        <v>10</v>
      </c>
      <c r="G13">
        <f t="shared" si="1"/>
        <v>1.321067</v>
      </c>
      <c r="H13">
        <v>0.11110239128333976</v>
      </c>
      <c r="I13" s="22">
        <f t="shared" si="2"/>
        <v>0.1467737027455078</v>
      </c>
      <c r="J13">
        <f>EXP(SUM(D2:D35)-D13+I13)-D39</f>
        <v>0.002020262027466635</v>
      </c>
      <c r="L13" s="1" t="s">
        <v>10</v>
      </c>
      <c r="M13">
        <f t="shared" si="3"/>
        <v>1.321067</v>
      </c>
      <c r="N13">
        <v>0.11248765199885215</v>
      </c>
      <c r="O13">
        <f t="shared" si="4"/>
        <v>0.14860372496316762</v>
      </c>
      <c r="P13">
        <f>EXP(SUM(D2:D35)-D13+O13)-D39</f>
        <v>0.0038211929466578365</v>
      </c>
    </row>
    <row r="14" spans="1:16" ht="12.75">
      <c r="A14" s="1" t="s">
        <v>11</v>
      </c>
      <c r="B14">
        <v>0</v>
      </c>
      <c r="C14">
        <v>0.1360279</v>
      </c>
      <c r="D14">
        <f t="shared" si="0"/>
        <v>0</v>
      </c>
      <c r="F14" s="1" t="s">
        <v>11</v>
      </c>
      <c r="G14">
        <f t="shared" si="1"/>
        <v>0</v>
      </c>
      <c r="H14">
        <v>0.1328297259583083</v>
      </c>
      <c r="I14" s="22">
        <f t="shared" si="2"/>
        <v>0</v>
      </c>
      <c r="J14">
        <f>EXP(SUM(D2:D35)-D14+I14)-D39</f>
        <v>0</v>
      </c>
      <c r="L14" s="1" t="s">
        <v>11</v>
      </c>
      <c r="M14">
        <f t="shared" si="3"/>
        <v>0</v>
      </c>
      <c r="N14">
        <v>0.13016724233473645</v>
      </c>
      <c r="O14">
        <f t="shared" si="4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0.684884</v>
      </c>
      <c r="C16">
        <v>0.0908347</v>
      </c>
      <c r="D16">
        <f t="shared" si="0"/>
        <v>0.062211232674800006</v>
      </c>
      <c r="F16" s="1" t="s">
        <v>13</v>
      </c>
      <c r="G16">
        <f t="shared" si="1"/>
        <v>0.684884</v>
      </c>
      <c r="H16">
        <v>0.09516831379845973</v>
      </c>
      <c r="I16" s="22">
        <f t="shared" si="2"/>
        <v>0.0651792554275443</v>
      </c>
      <c r="J16">
        <f>EXP(SUM(D2:D35)-D16+I16)-D39</f>
        <v>0.00291649901719071</v>
      </c>
      <c r="L16" s="1" t="s">
        <v>13</v>
      </c>
      <c r="M16">
        <f t="shared" si="3"/>
        <v>0.684884</v>
      </c>
      <c r="N16">
        <v>0.09904285762853778</v>
      </c>
      <c r="O16">
        <f t="shared" si="4"/>
        <v>0.06783286850406348</v>
      </c>
      <c r="P16">
        <f>EXP(SUM(D2:D35)-D16+O16)-D39</f>
        <v>0.005531385848103865</v>
      </c>
    </row>
    <row r="17" spans="1:16" ht="12.75">
      <c r="A17" s="1" t="s">
        <v>14</v>
      </c>
      <c r="B17">
        <v>1.265044</v>
      </c>
      <c r="C17">
        <v>0.1527812</v>
      </c>
      <c r="D17">
        <f t="shared" si="0"/>
        <v>0.19327494037280002</v>
      </c>
      <c r="F17" s="1" t="s">
        <v>14</v>
      </c>
      <c r="G17">
        <f t="shared" si="1"/>
        <v>1.265044</v>
      </c>
      <c r="H17">
        <v>0.15448471545477602</v>
      </c>
      <c r="I17" s="22">
        <f t="shared" si="2"/>
        <v>0.1954299623777717</v>
      </c>
      <c r="J17">
        <f>EXP(SUM(D2:D35)-D17+I17)-D39</f>
        <v>0.002116750647946253</v>
      </c>
      <c r="L17" s="1" t="s">
        <v>14</v>
      </c>
      <c r="M17">
        <f t="shared" si="3"/>
        <v>1.265044</v>
      </c>
      <c r="N17">
        <v>0.1555765391441215</v>
      </c>
      <c r="O17">
        <f t="shared" si="4"/>
        <v>0.19681116738503607</v>
      </c>
      <c r="P17">
        <f>EXP(SUM(D2:D35)-D17+O17)-D39</f>
        <v>0.0034758273536542594</v>
      </c>
    </row>
    <row r="18" spans="1:16" ht="12.75">
      <c r="A18" s="1" t="s">
        <v>15</v>
      </c>
      <c r="B18">
        <v>1.455468</v>
      </c>
      <c r="C18">
        <v>0.4849161</v>
      </c>
      <c r="D18">
        <f t="shared" si="0"/>
        <v>0.7057798662348</v>
      </c>
      <c r="F18" s="1" t="s">
        <v>15</v>
      </c>
      <c r="G18">
        <f t="shared" si="1"/>
        <v>1.455468</v>
      </c>
      <c r="H18">
        <v>0.4816245608911061</v>
      </c>
      <c r="I18" s="22">
        <f t="shared" si="2"/>
        <v>0.7009891363910564</v>
      </c>
      <c r="J18">
        <f>EXP(SUM(D2:D35)-D18+I18)-D39</f>
        <v>-0.004689340339058101</v>
      </c>
      <c r="L18" s="1" t="s">
        <v>15</v>
      </c>
      <c r="M18">
        <f t="shared" si="3"/>
        <v>1.455468</v>
      </c>
      <c r="N18">
        <v>0.47880925263334956</v>
      </c>
      <c r="O18">
        <f t="shared" si="4"/>
        <v>0.696891545311756</v>
      </c>
      <c r="P18">
        <f>EXP(SUM(D2:D35)-D18+O18)-D39</f>
        <v>-0.00868242485597015</v>
      </c>
    </row>
    <row r="19" spans="1:16" ht="12.75">
      <c r="A19" s="1" t="s">
        <v>16</v>
      </c>
      <c r="B19">
        <v>0</v>
      </c>
      <c r="C19">
        <v>0.7972253</v>
      </c>
      <c r="D19">
        <f t="shared" si="0"/>
        <v>0</v>
      </c>
      <c r="F19" s="1" t="s">
        <v>16</v>
      </c>
      <c r="G19">
        <f t="shared" si="1"/>
        <v>0</v>
      </c>
      <c r="H19">
        <v>0.8002305824197691</v>
      </c>
      <c r="I19" s="22">
        <f t="shared" si="2"/>
        <v>0</v>
      </c>
      <c r="J19">
        <f>EXP(SUM(D2:D35)-D19+I19)-D39</f>
        <v>0</v>
      </c>
      <c r="L19" s="1" t="s">
        <v>16</v>
      </c>
      <c r="M19">
        <f t="shared" si="3"/>
        <v>0</v>
      </c>
      <c r="N19">
        <v>0.8023531394562698</v>
      </c>
      <c r="O19">
        <f t="shared" si="4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0.679061</v>
      </c>
      <c r="C21">
        <v>0.2944937</v>
      </c>
      <c r="D21">
        <f t="shared" si="0"/>
        <v>0.19997918641570003</v>
      </c>
      <c r="F21" s="1" t="s">
        <v>18</v>
      </c>
      <c r="G21">
        <f t="shared" si="1"/>
        <v>0.679061</v>
      </c>
      <c r="H21">
        <v>0.2944937</v>
      </c>
      <c r="I21" s="22">
        <f t="shared" si="2"/>
        <v>0.19997918641570003</v>
      </c>
      <c r="J21">
        <v>0</v>
      </c>
      <c r="L21" s="1" t="s">
        <v>18</v>
      </c>
      <c r="M21">
        <f t="shared" si="3"/>
        <v>0.679061</v>
      </c>
      <c r="N21">
        <v>0.2944937</v>
      </c>
      <c r="O21">
        <f t="shared" si="4"/>
        <v>0.19997918641570003</v>
      </c>
      <c r="P21">
        <v>0</v>
      </c>
    </row>
    <row r="22" spans="1:16" ht="12.75">
      <c r="A22" s="1" t="s">
        <v>19</v>
      </c>
      <c r="B22">
        <v>1.160647</v>
      </c>
      <c r="C22">
        <v>0.3804077</v>
      </c>
      <c r="D22">
        <f t="shared" si="0"/>
        <v>0.44151905578190004</v>
      </c>
      <c r="F22" s="1" t="s">
        <v>19</v>
      </c>
      <c r="G22">
        <f t="shared" si="1"/>
        <v>1.160647</v>
      </c>
      <c r="H22">
        <v>0.3804077</v>
      </c>
      <c r="I22" s="22">
        <f t="shared" si="2"/>
        <v>0.44151905578190004</v>
      </c>
      <c r="J22">
        <v>0</v>
      </c>
      <c r="L22" s="1" t="s">
        <v>19</v>
      </c>
      <c r="M22">
        <f t="shared" si="3"/>
        <v>1.160647</v>
      </c>
      <c r="N22">
        <v>0.3804077</v>
      </c>
      <c r="O22">
        <f t="shared" si="4"/>
        <v>0.44151905578190004</v>
      </c>
      <c r="P22">
        <v>0</v>
      </c>
    </row>
    <row r="23" spans="1:16" ht="12.75">
      <c r="A23" s="1" t="s">
        <v>20</v>
      </c>
      <c r="B23">
        <v>1.237334</v>
      </c>
      <c r="C23">
        <v>0.0655165</v>
      </c>
      <c r="D23">
        <f t="shared" si="0"/>
        <v>0.081065793011</v>
      </c>
      <c r="F23" s="1" t="s">
        <v>20</v>
      </c>
      <c r="G23">
        <f t="shared" si="1"/>
        <v>1.237334</v>
      </c>
      <c r="H23">
        <v>0.0655164</v>
      </c>
      <c r="I23" s="22">
        <f t="shared" si="2"/>
        <v>0.0810656692776</v>
      </c>
      <c r="J23">
        <v>0</v>
      </c>
      <c r="L23" s="1" t="s">
        <v>20</v>
      </c>
      <c r="M23">
        <f t="shared" si="3"/>
        <v>1.237334</v>
      </c>
      <c r="N23">
        <v>0.0655165</v>
      </c>
      <c r="O23">
        <f t="shared" si="4"/>
        <v>0.081065793011</v>
      </c>
      <c r="P23">
        <v>0</v>
      </c>
    </row>
    <row r="24" spans="1:16" ht="12.75">
      <c r="A24" s="1" t="s">
        <v>99</v>
      </c>
      <c r="B24">
        <v>0</v>
      </c>
      <c r="C24">
        <v>0.0070151</v>
      </c>
      <c r="D24">
        <f t="shared" si="0"/>
        <v>0</v>
      </c>
      <c r="F24" s="1" t="s">
        <v>99</v>
      </c>
      <c r="G24">
        <f t="shared" si="1"/>
        <v>0</v>
      </c>
      <c r="H24">
        <v>0.0070151</v>
      </c>
      <c r="I24" s="22">
        <f t="shared" si="2"/>
        <v>0</v>
      </c>
      <c r="J24">
        <v>0</v>
      </c>
      <c r="L24" s="1" t="s">
        <v>99</v>
      </c>
      <c r="M24">
        <f t="shared" si="3"/>
        <v>0</v>
      </c>
      <c r="N24">
        <v>0.0070151</v>
      </c>
      <c r="O24">
        <f t="shared" si="4"/>
        <v>0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0.744493</v>
      </c>
      <c r="C26">
        <v>0.1867617</v>
      </c>
      <c r="D26">
        <f t="shared" si="0"/>
        <v>0.1390427783181</v>
      </c>
      <c r="F26" s="1" t="s">
        <v>22</v>
      </c>
      <c r="G26">
        <f t="shared" si="1"/>
        <v>0.744493</v>
      </c>
      <c r="H26">
        <v>0.18337535461868393</v>
      </c>
      <c r="I26" s="22">
        <f t="shared" si="2"/>
        <v>0.13652166788612785</v>
      </c>
      <c r="J26">
        <f>EXP(SUM(D2:D35)-D26+I26)-D39</f>
        <v>-0.002470554754046117</v>
      </c>
      <c r="L26" s="1" t="s">
        <v>22</v>
      </c>
      <c r="M26">
        <f t="shared" si="3"/>
        <v>0.744493</v>
      </c>
      <c r="N26">
        <v>0.17772664614264755</v>
      </c>
      <c r="O26">
        <f t="shared" si="4"/>
        <v>0.1323162439666781</v>
      </c>
      <c r="P26">
        <f>EXP(SUM(D2:D35)-D26+O26)-D39</f>
        <v>-0.006577812441771469</v>
      </c>
    </row>
    <row r="27" spans="1:16" ht="12.75">
      <c r="A27" s="1" t="s">
        <v>23</v>
      </c>
      <c r="B27">
        <v>0.658205</v>
      </c>
      <c r="C27">
        <v>0.1703963</v>
      </c>
      <c r="D27">
        <f t="shared" si="0"/>
        <v>0.1121556966415</v>
      </c>
      <c r="F27" s="1" t="s">
        <v>23</v>
      </c>
      <c r="G27">
        <f t="shared" si="1"/>
        <v>0.658205</v>
      </c>
      <c r="H27">
        <v>0.18027828134078586</v>
      </c>
      <c r="I27" s="22">
        <f t="shared" si="2"/>
        <v>0.11866006616991197</v>
      </c>
      <c r="J27">
        <f>EXP(SUM(D2:D35)-D27+I27)-D39</f>
        <v>0.006402776306868141</v>
      </c>
      <c r="L27" s="1" t="s">
        <v>23</v>
      </c>
      <c r="M27">
        <f t="shared" si="3"/>
        <v>0.658205</v>
      </c>
      <c r="N27">
        <v>0.19192445798203916</v>
      </c>
      <c r="O27">
        <f t="shared" si="4"/>
        <v>0.1263256378660681</v>
      </c>
      <c r="P27">
        <f>EXP(SUM(D2:D35)-D27+O27)-D39</f>
        <v>0.014002274813001425</v>
      </c>
    </row>
    <row r="28" spans="1:16" ht="12.75">
      <c r="A28" s="1" t="s">
        <v>24</v>
      </c>
      <c r="B28">
        <v>1.354292</v>
      </c>
      <c r="C28">
        <v>0.0619755</v>
      </c>
      <c r="D28">
        <f t="shared" si="0"/>
        <v>0.08393292384600001</v>
      </c>
      <c r="F28" s="1" t="s">
        <v>24</v>
      </c>
      <c r="G28">
        <f t="shared" si="1"/>
        <v>1.354292</v>
      </c>
      <c r="H28">
        <v>0.06572783171811679</v>
      </c>
      <c r="I28" s="22">
        <f t="shared" si="2"/>
        <v>0.08901467667319182</v>
      </c>
      <c r="J28">
        <f>EXP(SUM(D2:D35)-D28+I28)-D39</f>
        <v>0.004998819375892971</v>
      </c>
      <c r="L28" s="1" t="s">
        <v>24</v>
      </c>
      <c r="M28">
        <f t="shared" si="3"/>
        <v>1.354292</v>
      </c>
      <c r="N28">
        <v>0.0704603161901572</v>
      </c>
      <c r="O28">
        <f t="shared" si="4"/>
        <v>0.09542384253380039</v>
      </c>
      <c r="P28">
        <f>EXP(SUM(D2:D35)-D28+O28)-D39</f>
        <v>0.011339719535236159</v>
      </c>
    </row>
    <row r="29" spans="1:16" ht="12.75">
      <c r="A29" s="1" t="s">
        <v>45</v>
      </c>
      <c r="B29">
        <v>0.357616</v>
      </c>
      <c r="C29">
        <v>0.4380403</v>
      </c>
      <c r="D29">
        <f t="shared" si="0"/>
        <v>0.1566502199248</v>
      </c>
      <c r="F29" s="1" t="s">
        <v>45</v>
      </c>
      <c r="G29">
        <f t="shared" si="1"/>
        <v>0.357616</v>
      </c>
      <c r="H29">
        <v>0.4380403</v>
      </c>
      <c r="I29" s="22">
        <f t="shared" si="2"/>
        <v>0.1566502199248</v>
      </c>
      <c r="J29">
        <f>EXP(SUM(D2:D35)-D29+I29)-D39</f>
        <v>0</v>
      </c>
      <c r="L29" s="1" t="s">
        <v>45</v>
      </c>
      <c r="M29">
        <f t="shared" si="3"/>
        <v>0.357616</v>
      </c>
      <c r="N29">
        <v>0.4380403</v>
      </c>
      <c r="O29">
        <f t="shared" si="4"/>
        <v>0.1566502199248</v>
      </c>
      <c r="P29">
        <f>EXP(SUM(D2:D35)-D29+O29)-D39</f>
        <v>0</v>
      </c>
    </row>
    <row r="30" spans="1:16" ht="12.75">
      <c r="A30" s="1" t="s">
        <v>25</v>
      </c>
      <c r="B30">
        <v>-0.587537</v>
      </c>
      <c r="C30">
        <v>0.6799062</v>
      </c>
      <c r="D30">
        <f t="shared" si="0"/>
        <v>-0.3994700490294</v>
      </c>
      <c r="F30" s="1" t="s">
        <v>25</v>
      </c>
      <c r="G30">
        <f t="shared" si="1"/>
        <v>-0.587537</v>
      </c>
      <c r="H30">
        <v>0.6543054144879965</v>
      </c>
      <c r="I30" s="22">
        <f t="shared" si="2"/>
        <v>-0.384428640312034</v>
      </c>
      <c r="J30">
        <f>EXP(SUM(D2:D35)-D30+I30)-D39</f>
        <v>0.014869924312856164</v>
      </c>
      <c r="L30" s="1" t="s">
        <v>25</v>
      </c>
      <c r="M30">
        <f t="shared" si="3"/>
        <v>-0.587537</v>
      </c>
      <c r="N30">
        <v>0.6318867632937732</v>
      </c>
      <c r="O30">
        <f t="shared" si="4"/>
        <v>-0.37125685324533364</v>
      </c>
      <c r="P30">
        <f>EXP(SUM(D2:D35)-D30+O30)-D39</f>
        <v>0.028076505637378513</v>
      </c>
    </row>
    <row r="31" spans="1:16" ht="12.75">
      <c r="A31" s="1" t="s">
        <v>27</v>
      </c>
      <c r="B31">
        <v>-2.342457</v>
      </c>
      <c r="C31">
        <v>0.1291957</v>
      </c>
      <c r="D31">
        <f t="shared" si="0"/>
        <v>-0.30263537183489997</v>
      </c>
      <c r="F31" s="1" t="s">
        <v>27</v>
      </c>
      <c r="G31">
        <f t="shared" si="1"/>
        <v>-2.342457</v>
      </c>
      <c r="H31">
        <v>0.1300003321858992</v>
      </c>
      <c r="I31" s="22">
        <f t="shared" si="2"/>
        <v>-0.3045201881311849</v>
      </c>
      <c r="J31">
        <f>EXP(SUM(D2:D35)-D31+I31)-D39</f>
        <v>-0.0018476076886344561</v>
      </c>
      <c r="L31" s="1" t="s">
        <v>27</v>
      </c>
      <c r="M31">
        <f t="shared" si="3"/>
        <v>-2.342457</v>
      </c>
      <c r="N31">
        <v>0.13132077378572343</v>
      </c>
      <c r="O31">
        <f t="shared" si="4"/>
        <v>-0.3076132657997844</v>
      </c>
      <c r="P31">
        <f>EXP(SUM(D2:D35)-D31+O31)-D39</f>
        <v>-0.00487208778725301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-2.418838</v>
      </c>
      <c r="C33">
        <v>0.0307949</v>
      </c>
      <c r="D33">
        <f t="shared" si="0"/>
        <v>-0.07448787432620001</v>
      </c>
      <c r="F33" s="1" t="s">
        <v>28</v>
      </c>
      <c r="G33">
        <f t="shared" si="1"/>
        <v>-2.418838</v>
      </c>
      <c r="H33">
        <v>0.034897569020303776</v>
      </c>
      <c r="I33" s="22">
        <f t="shared" si="2"/>
        <v>-0.08441156605393355</v>
      </c>
      <c r="J33">
        <f>EXP(SUM(D2:D35)-D33+I33)-D39</f>
        <v>-0.00968880233283187</v>
      </c>
      <c r="L33" s="1" t="s">
        <v>28</v>
      </c>
      <c r="M33">
        <f t="shared" si="3"/>
        <v>-2.418838</v>
      </c>
      <c r="N33">
        <v>0.03917478516452222</v>
      </c>
      <c r="O33">
        <f t="shared" si="4"/>
        <v>-0.0947574589977826</v>
      </c>
      <c r="P33">
        <f>EXP(SUM(D2:D35)-D33+O33)-D39</f>
        <v>-0.01968796149965535</v>
      </c>
    </row>
    <row r="34" spans="1:16" ht="12.75">
      <c r="A34" s="1" t="s">
        <v>26</v>
      </c>
      <c r="B34">
        <v>-1.916648</v>
      </c>
      <c r="C34">
        <v>0.1534788</v>
      </c>
      <c r="D34">
        <f t="shared" si="0"/>
        <v>-0.2941648350624</v>
      </c>
      <c r="F34" s="1" t="s">
        <v>26</v>
      </c>
      <c r="G34">
        <f t="shared" si="1"/>
        <v>-1.916648</v>
      </c>
      <c r="H34">
        <v>0.17411594964617247</v>
      </c>
      <c r="I34" s="22">
        <f t="shared" si="2"/>
        <v>-0.33371898665743716</v>
      </c>
      <c r="J34">
        <f>EXP(SUM(D2:D35)-D34+I34)-D39</f>
        <v>-0.03805233055185142</v>
      </c>
      <c r="L34" s="1" t="s">
        <v>26</v>
      </c>
      <c r="M34">
        <f t="shared" si="3"/>
        <v>-1.916648</v>
      </c>
      <c r="N34">
        <v>0.19087891328038056</v>
      </c>
      <c r="O34">
        <f t="shared" si="4"/>
        <v>-0.3658476873810148</v>
      </c>
      <c r="P34">
        <f>EXP(SUM(D2:D35)-D34+O34)-D39</f>
        <v>-0.06787228563124026</v>
      </c>
    </row>
    <row r="35" spans="1:16" ht="12.75">
      <c r="A35" s="1" t="s">
        <v>30</v>
      </c>
      <c r="B35">
        <v>0.960631</v>
      </c>
      <c r="C35">
        <v>0.4787332</v>
      </c>
      <c r="D35">
        <f t="shared" si="0"/>
        <v>0.4598859526492</v>
      </c>
      <c r="F35" s="1" t="s">
        <v>30</v>
      </c>
      <c r="G35">
        <f t="shared" si="1"/>
        <v>0.960631</v>
      </c>
      <c r="H35">
        <v>0.47997295364058407</v>
      </c>
      <c r="I35" s="22">
        <f t="shared" si="2"/>
        <v>0.4610768984287079</v>
      </c>
      <c r="J35">
        <f>EXP(SUM(D2:D35)-D35+I35)-D39</f>
        <v>0.001169231688552097</v>
      </c>
      <c r="L35" s="1" t="s">
        <v>30</v>
      </c>
      <c r="M35">
        <f t="shared" si="3"/>
        <v>0.960631</v>
      </c>
      <c r="N35">
        <v>0.4807140311018071</v>
      </c>
      <c r="O35">
        <f t="shared" si="4"/>
        <v>0.46178880041136006</v>
      </c>
      <c r="P35">
        <f>EXP(SUM(D2:D35)-D35+O35)-D39</f>
        <v>0.0018688190765385748</v>
      </c>
    </row>
    <row r="36" spans="1:12" ht="12.75">
      <c r="A36" s="1"/>
      <c r="F36" s="1"/>
      <c r="L36" s="1"/>
    </row>
    <row r="37" spans="3:14" ht="28.5" customHeight="1">
      <c r="C37" s="2" t="s">
        <v>131</v>
      </c>
      <c r="D37">
        <f>EXP(B2+SUM(D3:D35))</f>
        <v>0.2840541359369262</v>
      </c>
      <c r="H37" s="2"/>
      <c r="N37" s="2"/>
    </row>
    <row r="39" spans="3:15" ht="29.25" customHeight="1">
      <c r="C39" s="2" t="s">
        <v>132</v>
      </c>
      <c r="D39">
        <f>EXP(SUM(D2:D35))</f>
        <v>0.981182855747662</v>
      </c>
      <c r="H39" s="2" t="s">
        <v>132</v>
      </c>
      <c r="I39">
        <f>EXP(SUM(I2:I35))</f>
        <v>0.9562751106190316</v>
      </c>
      <c r="N39" s="2" t="s">
        <v>132</v>
      </c>
      <c r="O39">
        <f>EXP(SUM(O2:O35))</f>
        <v>0.9300027532696898</v>
      </c>
    </row>
    <row r="40" spans="3:14" ht="29.25" customHeight="1">
      <c r="C40" s="2" t="s">
        <v>133</v>
      </c>
      <c r="D40">
        <v>0.9811799999999999</v>
      </c>
      <c r="H40" s="2"/>
      <c r="N40" s="2"/>
    </row>
    <row r="41" spans="3:16" ht="28.5" customHeight="1">
      <c r="C41" s="2" t="s">
        <v>134</v>
      </c>
      <c r="D41" s="18">
        <f>D40*Normalization!C38</f>
        <v>208043382.7548</v>
      </c>
      <c r="H41" s="2" t="s">
        <v>134</v>
      </c>
      <c r="I41" s="15">
        <f>I39*Normalization!I38</f>
        <v>216527848.9608519</v>
      </c>
      <c r="J41" s="18"/>
      <c r="N41" s="2" t="s">
        <v>134</v>
      </c>
      <c r="O41" s="15">
        <f>O39*Normalization!L38</f>
        <v>222945139.55837932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0.004070612033033716</v>
      </c>
      <c r="K48" s="46">
        <v>-0.8542933210613501</v>
      </c>
      <c r="L48" s="52">
        <f>P4</f>
        <v>0.00413811546883025</v>
      </c>
    </row>
    <row r="49" spans="8:12" ht="12.75">
      <c r="H49" s="43" t="s">
        <v>155</v>
      </c>
      <c r="I49" s="46">
        <v>-1.613309459940726</v>
      </c>
      <c r="J49" s="52">
        <f>J5</f>
        <v>0.013514789037851527</v>
      </c>
      <c r="K49" s="46">
        <v>-3.384117634579034</v>
      </c>
      <c r="L49" s="52">
        <f>P5</f>
        <v>0.028563348937234</v>
      </c>
    </row>
    <row r="50" spans="8:12" ht="12.75">
      <c r="H50" s="43" t="s">
        <v>156</v>
      </c>
      <c r="I50" s="46">
        <v>0.8662626681383762</v>
      </c>
      <c r="J50" s="52">
        <f>J6</f>
        <v>-0.006592075785285423</v>
      </c>
      <c r="K50" s="46">
        <v>0.9447595175117895</v>
      </c>
      <c r="L50" s="52">
        <f>P6</f>
        <v>-0.00718722728363419</v>
      </c>
    </row>
    <row r="51" spans="8:12" ht="12.75">
      <c r="H51" s="43" t="s">
        <v>157</v>
      </c>
      <c r="I51" s="46">
        <v>1.8752042180098933</v>
      </c>
      <c r="J51" s="52">
        <f>J7</f>
        <v>-0.01722270663031311</v>
      </c>
      <c r="K51" s="46">
        <v>3.5205715775619955</v>
      </c>
      <c r="L51" s="52">
        <f>P7</f>
        <v>-0.03208530884278027</v>
      </c>
    </row>
    <row r="52" spans="8:12" ht="12.75">
      <c r="H52" s="43" t="s">
        <v>158</v>
      </c>
      <c r="I52" s="46">
        <v>-0.33379444134466196</v>
      </c>
      <c r="J52" s="52">
        <f>J8</f>
        <v>0.0048720830893258515</v>
      </c>
      <c r="K52" s="46">
        <v>0.08368277392505619</v>
      </c>
      <c r="L52" s="52">
        <f>P8</f>
        <v>-0.0012176599091255902</v>
      </c>
    </row>
    <row r="53" spans="8:12" ht="12.75">
      <c r="H53" s="47" t="s">
        <v>159</v>
      </c>
      <c r="I53" s="48"/>
      <c r="J53" s="52">
        <f>SUM(J48:J52)</f>
        <v>-0.0013572982553874402</v>
      </c>
      <c r="K53" s="48"/>
      <c r="L53" s="52">
        <f>SUM(L48:L52)</f>
        <v>-0.007788731629475798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161</v>
      </c>
      <c r="I55" s="46">
        <v>-0.16659824026261927</v>
      </c>
      <c r="J55" s="52">
        <f>J9</f>
        <v>-0.002037477410996913</v>
      </c>
      <c r="K55" s="46">
        <v>-0.3244210879179185</v>
      </c>
      <c r="L55" s="52">
        <f>P9</f>
        <v>-0.003963730124504683</v>
      </c>
    </row>
    <row r="56" spans="8:12" ht="12.75">
      <c r="H56" s="43" t="s">
        <v>162</v>
      </c>
      <c r="I56" s="46">
        <v>-0.36764900149072466</v>
      </c>
      <c r="J56" s="52">
        <f>J10</f>
        <v>-0.002631593011797828</v>
      </c>
      <c r="K56" s="46">
        <v>-0.6927283051172878</v>
      </c>
      <c r="L56" s="52">
        <f>P10</f>
        <v>-0.004952596444871893</v>
      </c>
    </row>
    <row r="57" spans="8:12" ht="12.75">
      <c r="H57" s="43" t="s">
        <v>163</v>
      </c>
      <c r="I57" s="46">
        <v>0.2900663268436021</v>
      </c>
      <c r="J57" s="52">
        <f>J11</f>
        <v>0.004777186813555212</v>
      </c>
      <c r="K57" s="46">
        <v>0.529342083220663</v>
      </c>
      <c r="L57" s="52">
        <f>P11</f>
        <v>0.00873539069065532</v>
      </c>
    </row>
    <row r="58" spans="8:12" ht="12.75">
      <c r="H58" s="43" t="s">
        <v>164</v>
      </c>
      <c r="I58" s="46">
        <v>-0.06390422739457752</v>
      </c>
      <c r="J58" s="55" t="s">
        <v>186</v>
      </c>
      <c r="K58" s="46">
        <v>-0.09398602258529343</v>
      </c>
      <c r="L58" s="55">
        <f>P12</f>
        <v>-0.0006532677290349564</v>
      </c>
    </row>
    <row r="59" spans="8:12" ht="12.75">
      <c r="H59" s="43" t="s">
        <v>165</v>
      </c>
      <c r="I59" s="46">
        <v>0.1556991283339762</v>
      </c>
      <c r="J59" s="52">
        <f>J13</f>
        <v>0.002020262027466635</v>
      </c>
      <c r="K59" s="46">
        <v>0.29422519988521467</v>
      </c>
      <c r="L59" s="52">
        <f>P13</f>
        <v>0.0038211929466578365</v>
      </c>
    </row>
    <row r="60" spans="8:12" ht="12.75">
      <c r="H60" s="43" t="s">
        <v>166</v>
      </c>
      <c r="I60" s="46">
        <v>0.4333613798459729</v>
      </c>
      <c r="J60" s="53">
        <f>J16</f>
        <v>0.00291649901719071</v>
      </c>
      <c r="K60" s="46">
        <v>0.8208157628537771</v>
      </c>
      <c r="L60" s="52">
        <f>P16</f>
        <v>0.005531385848103865</v>
      </c>
    </row>
    <row r="61" spans="8:12" ht="12.75">
      <c r="H61" s="43" t="s">
        <v>167</v>
      </c>
      <c r="I61" s="46">
        <v>0.17035154547760112</v>
      </c>
      <c r="J61" s="52">
        <f>J17</f>
        <v>0.002116750647946253</v>
      </c>
      <c r="K61" s="46">
        <v>0.27953391441215003</v>
      </c>
      <c r="L61" s="52">
        <f>P17</f>
        <v>0.0034758273536542594</v>
      </c>
    </row>
    <row r="62" spans="8:12" ht="12.75">
      <c r="H62" s="47" t="s">
        <v>168</v>
      </c>
      <c r="I62" s="48"/>
      <c r="J62" s="52">
        <f>SUM(J55:J61)</f>
        <v>0.007161628083364069</v>
      </c>
      <c r="K62" s="48"/>
      <c r="L62" s="52">
        <f>SUM(L55:L61)</f>
        <v>0.011994202540659749</v>
      </c>
    </row>
    <row r="63" spans="8:12" ht="12.75">
      <c r="H63" s="49" t="s">
        <v>169</v>
      </c>
      <c r="I63" s="46">
        <v>-0.3291539108893904</v>
      </c>
      <c r="J63" s="52">
        <f>J18</f>
        <v>-0.004689340339058101</v>
      </c>
      <c r="K63" s="46">
        <v>-0.6106847366650459</v>
      </c>
      <c r="L63" s="52">
        <f>P18</f>
        <v>-0.00868242485597015</v>
      </c>
    </row>
    <row r="64" spans="8:12" ht="12.75">
      <c r="H64" s="49" t="s">
        <v>171</v>
      </c>
      <c r="I64" s="36"/>
      <c r="J64" s="36"/>
      <c r="K64" s="36"/>
      <c r="L64" s="36"/>
    </row>
    <row r="65" spans="8:12" ht="12.75">
      <c r="H65" s="50" t="s">
        <v>172</v>
      </c>
      <c r="I65" s="46">
        <v>-0.3386345381316075</v>
      </c>
      <c r="J65" s="52">
        <f>J26</f>
        <v>-0.002470554754046117</v>
      </c>
      <c r="K65" s="46">
        <v>-0.9035053857352454</v>
      </c>
      <c r="L65" s="52">
        <f>P26</f>
        <v>-0.006577812441771469</v>
      </c>
    </row>
    <row r="66" spans="8:12" ht="12.75">
      <c r="H66" s="50" t="s">
        <v>173</v>
      </c>
      <c r="I66" s="46">
        <v>0.9881981340785856</v>
      </c>
      <c r="J66" s="52">
        <f>J27</f>
        <v>0.006402776306868141</v>
      </c>
      <c r="K66" s="46">
        <v>2.1528157982039167</v>
      </c>
      <c r="L66" s="52">
        <f>P27</f>
        <v>0.014002274813001425</v>
      </c>
    </row>
    <row r="67" spans="8:12" ht="12.75">
      <c r="H67" s="50" t="s">
        <v>174</v>
      </c>
      <c r="I67" s="46">
        <v>0.3752331718116786</v>
      </c>
      <c r="J67" s="52">
        <f>J28</f>
        <v>0.004998819375892971</v>
      </c>
      <c r="K67" s="46">
        <v>0.8484816190157202</v>
      </c>
      <c r="L67" s="52">
        <f>P28</f>
        <v>0.011339719535236159</v>
      </c>
    </row>
    <row r="68" spans="8:12" ht="12.75">
      <c r="H68" s="51" t="s">
        <v>175</v>
      </c>
      <c r="I68" s="48"/>
      <c r="J68" s="52">
        <f>SUM(J65:J67)</f>
        <v>0.008931040928714995</v>
      </c>
      <c r="K68" s="48"/>
      <c r="L68" s="52">
        <f>SUM(L65:L67)</f>
        <v>0.018764181906466115</v>
      </c>
    </row>
    <row r="69" spans="8:12" ht="12.75">
      <c r="H69" s="49" t="s">
        <v>176</v>
      </c>
      <c r="I69" s="36"/>
      <c r="J69" s="36"/>
      <c r="K69" s="36"/>
      <c r="L69" s="36"/>
    </row>
    <row r="70" spans="8:12" ht="12.75">
      <c r="H70" s="50" t="s">
        <v>177</v>
      </c>
      <c r="I70" s="46">
        <f>(H30-C30)*100</f>
        <v>-2.560078551200351</v>
      </c>
      <c r="J70" s="52">
        <f>J30</f>
        <v>0.014869924312856164</v>
      </c>
      <c r="K70" s="46">
        <f>(N30-C30)*100</f>
        <v>-4.801943670622677</v>
      </c>
      <c r="L70" s="52">
        <f>P30</f>
        <v>0.028076505637378513</v>
      </c>
    </row>
    <row r="71" spans="8:12" ht="12.75">
      <c r="H71" s="50" t="s">
        <v>183</v>
      </c>
      <c r="I71" s="46">
        <v>0.08</v>
      </c>
      <c r="J71" s="52">
        <f>J31</f>
        <v>-0.0018476076886344561</v>
      </c>
      <c r="K71" s="46">
        <v>0.21</v>
      </c>
      <c r="L71" s="52">
        <f>P31</f>
        <v>-0.00487208778725301</v>
      </c>
    </row>
    <row r="72" spans="8:12" ht="12.75">
      <c r="H72" s="50" t="s">
        <v>184</v>
      </c>
      <c r="I72" s="46">
        <f>(H33-C33)*100</f>
        <v>0.4102669020303776</v>
      </c>
      <c r="J72" s="52">
        <f>J33</f>
        <v>-0.00968880233283187</v>
      </c>
      <c r="K72" s="46">
        <f>(N33-C33)*100</f>
        <v>0.8379885164522218</v>
      </c>
      <c r="L72" s="52">
        <f>P33</f>
        <v>-0.01968796149965535</v>
      </c>
    </row>
    <row r="73" spans="8:12" ht="12.75">
      <c r="H73" s="50" t="s">
        <v>52</v>
      </c>
      <c r="I73" s="46">
        <v>2.06</v>
      </c>
      <c r="J73" s="52">
        <f>J34</f>
        <v>-0.03805233055185142</v>
      </c>
      <c r="K73" s="46">
        <v>3.74</v>
      </c>
      <c r="L73" s="52">
        <f>P34</f>
        <v>-0.06787228563124026</v>
      </c>
    </row>
    <row r="74" spans="8:12" ht="12.75">
      <c r="H74" s="51" t="s">
        <v>182</v>
      </c>
      <c r="I74" s="48"/>
      <c r="J74" s="52">
        <f>SUM(J70:J73)</f>
        <v>-0.03471881626046158</v>
      </c>
      <c r="K74" s="48"/>
      <c r="L74" s="52">
        <f>SUM(L70:L73)</f>
        <v>-0.0643558292807701</v>
      </c>
    </row>
    <row r="75" spans="8:12" ht="12.75">
      <c r="H75" s="49" t="s">
        <v>178</v>
      </c>
      <c r="I75" s="48"/>
      <c r="J75" s="54"/>
      <c r="K75" s="48"/>
      <c r="L75" s="54"/>
    </row>
    <row r="76" spans="8:12" ht="12.75">
      <c r="H76" s="50" t="s">
        <v>179</v>
      </c>
      <c r="I76" s="62">
        <v>0.12</v>
      </c>
      <c r="J76" s="52">
        <f>J35</f>
        <v>0.001169231688552097</v>
      </c>
      <c r="K76" s="62">
        <v>0.2</v>
      </c>
      <c r="L76" s="52">
        <f>P35</f>
        <v>0.0018688190765385748</v>
      </c>
    </row>
    <row r="77" spans="8:12" ht="12.75">
      <c r="H77" s="35" t="s">
        <v>180</v>
      </c>
      <c r="I77" s="36"/>
      <c r="J77" s="52">
        <f>I39-D40</f>
        <v>-0.024904889380968354</v>
      </c>
      <c r="K77" s="36"/>
      <c r="L77" s="52">
        <f>O39-D40</f>
        <v>-0.0511772467303101</v>
      </c>
    </row>
    <row r="81" spans="3:5" ht="12.75">
      <c r="C81" s="15"/>
      <c r="D81" s="15"/>
      <c r="E81" s="15"/>
    </row>
    <row r="83" spans="3:5" ht="12.75">
      <c r="C83" s="57"/>
      <c r="D83" s="57"/>
      <c r="E83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48">
      <selection activeCell="C72" sqref="C72:E75"/>
    </sheetView>
  </sheetViews>
  <sheetFormatPr defaultColWidth="9.140625" defaultRowHeight="12.75"/>
  <cols>
    <col min="2" max="2" width="10.57421875" style="0" bestFit="1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-5.38172</v>
      </c>
      <c r="C2" s="19" t="s">
        <v>93</v>
      </c>
      <c r="D2" s="21">
        <v>-4.0221</v>
      </c>
      <c r="E2" s="4"/>
      <c r="F2" s="4" t="s">
        <v>92</v>
      </c>
      <c r="G2" s="21"/>
      <c r="H2" s="4"/>
      <c r="I2" s="21">
        <f>D2</f>
        <v>-4.0221</v>
      </c>
      <c r="J2" s="21"/>
      <c r="K2" s="4"/>
      <c r="L2" s="4" t="s">
        <v>92</v>
      </c>
      <c r="M2" s="21"/>
      <c r="N2" s="4"/>
      <c r="O2" s="21">
        <f>D2</f>
        <v>-4.0221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-1.644986</v>
      </c>
      <c r="C4">
        <v>0.1639938</v>
      </c>
      <c r="D4">
        <f aca="true" t="shared" si="0" ref="D4:D35">B4*C4</f>
        <v>-0.2697675050868</v>
      </c>
      <c r="F4" s="1" t="s">
        <v>1</v>
      </c>
      <c r="G4">
        <f aca="true" t="shared" si="1" ref="G4:G35">B4</f>
        <v>-1.644986</v>
      </c>
      <c r="H4">
        <v>0.15558993619363196</v>
      </c>
      <c r="I4" s="22">
        <f aca="true" t="shared" si="2" ref="I4:I35">G4*H4</f>
        <v>-0.25594326677941787</v>
      </c>
      <c r="J4" s="26">
        <f>EXP(SUM(D2:D35)-D4+I4)-D39</f>
        <v>0.00327714532716053</v>
      </c>
      <c r="L4" s="1" t="s">
        <v>1</v>
      </c>
      <c r="M4">
        <f aca="true" t="shared" si="3" ref="M4:M35">B4</f>
        <v>-1.644986</v>
      </c>
      <c r="N4">
        <v>0.1554508667893865</v>
      </c>
      <c r="O4">
        <f aca="true" t="shared" si="4" ref="O4:O35">M4*N4</f>
        <v>-0.25571449955640574</v>
      </c>
      <c r="P4">
        <f>EXP(SUM(D2:D35)-D4+O4)-D39</f>
        <v>0.0033317583736559575</v>
      </c>
    </row>
    <row r="5" spans="1:16" ht="12.75">
      <c r="A5" s="1" t="s">
        <v>2</v>
      </c>
      <c r="B5">
        <v>-0.849182</v>
      </c>
      <c r="C5">
        <v>0.1988368</v>
      </c>
      <c r="D5">
        <f t="shared" si="0"/>
        <v>-0.16884863149760002</v>
      </c>
      <c r="F5" s="1" t="s">
        <v>2</v>
      </c>
      <c r="G5">
        <f t="shared" si="1"/>
        <v>-0.849182</v>
      </c>
      <c r="H5">
        <v>0.18270370540059275</v>
      </c>
      <c r="I5" s="22">
        <f t="shared" si="2"/>
        <v>-0.15514869795948616</v>
      </c>
      <c r="J5">
        <f>EXP(SUM(D2:D35)-D5+I5)-D39</f>
        <v>0.0032474755881725936</v>
      </c>
      <c r="L5" s="1" t="s">
        <v>2</v>
      </c>
      <c r="M5">
        <f t="shared" si="3"/>
        <v>-0.849182</v>
      </c>
      <c r="N5">
        <v>0.16499562365420967</v>
      </c>
      <c r="O5">
        <f t="shared" si="4"/>
        <v>-0.14011131368592908</v>
      </c>
      <c r="P5">
        <f>EXP(SUM(D2:D35)-D5+O5)-D39</f>
        <v>0.006863577467021459</v>
      </c>
    </row>
    <row r="6" spans="1:16" ht="12.75">
      <c r="A6" s="1" t="s">
        <v>3</v>
      </c>
      <c r="B6">
        <v>-1.431015</v>
      </c>
      <c r="C6">
        <v>0.159807</v>
      </c>
      <c r="D6">
        <f t="shared" si="0"/>
        <v>-0.228686214105</v>
      </c>
      <c r="F6" s="1" t="s">
        <v>3</v>
      </c>
      <c r="G6">
        <f t="shared" si="1"/>
        <v>-1.431015</v>
      </c>
      <c r="H6">
        <v>0.16846962668138377</v>
      </c>
      <c r="I6" s="22">
        <f t="shared" si="2"/>
        <v>-0.24108256282546037</v>
      </c>
      <c r="J6">
        <f>EXP(SUM(D2:D35)-D6+I6)-D39</f>
        <v>-0.0029003730988159393</v>
      </c>
      <c r="L6" s="1" t="s">
        <v>3</v>
      </c>
      <c r="M6">
        <f t="shared" si="3"/>
        <v>-1.431015</v>
      </c>
      <c r="N6">
        <v>0.1692545951751179</v>
      </c>
      <c r="O6">
        <f t="shared" si="4"/>
        <v>-0.24220586451452134</v>
      </c>
      <c r="P6">
        <f>EXP(SUM(D2:D35)-D6+O6)-D39</f>
        <v>-0.003161419663731929</v>
      </c>
    </row>
    <row r="7" spans="1:16" ht="12.75">
      <c r="A7" s="1" t="s">
        <v>4</v>
      </c>
      <c r="B7">
        <v>-0.968992</v>
      </c>
      <c r="C7">
        <v>0.1074901</v>
      </c>
      <c r="D7">
        <f t="shared" si="0"/>
        <v>-0.1041570469792</v>
      </c>
      <c r="F7" s="1" t="s">
        <v>4</v>
      </c>
      <c r="G7">
        <f t="shared" si="1"/>
        <v>-0.968992</v>
      </c>
      <c r="H7">
        <v>0.12624214218009894</v>
      </c>
      <c r="I7" s="22">
        <f t="shared" si="2"/>
        <v>-0.12232762583537843</v>
      </c>
      <c r="J7">
        <f>EXP(SUM(D2:D35)-D7+I7)-D39</f>
        <v>-0.00423914412283477</v>
      </c>
      <c r="L7" s="1" t="s">
        <v>4</v>
      </c>
      <c r="M7">
        <f t="shared" si="3"/>
        <v>-0.968992</v>
      </c>
      <c r="N7">
        <v>0.14269581577561996</v>
      </c>
      <c r="O7">
        <f t="shared" si="4"/>
        <v>-0.13827110392004954</v>
      </c>
      <c r="P7">
        <f>EXP(SUM(D2:D35)-D7+O7)-D39</f>
        <v>-0.007895793675343321</v>
      </c>
    </row>
    <row r="8" spans="1:16" ht="12.75">
      <c r="A8" s="1" t="s">
        <v>5</v>
      </c>
      <c r="B8">
        <v>-1.656381</v>
      </c>
      <c r="C8">
        <v>0.1670253</v>
      </c>
      <c r="D8">
        <f t="shared" si="0"/>
        <v>-0.2766575334393</v>
      </c>
      <c r="F8" s="1" t="s">
        <v>5</v>
      </c>
      <c r="G8">
        <f t="shared" si="1"/>
        <v>-1.656381</v>
      </c>
      <c r="H8">
        <v>0.16368735558655337</v>
      </c>
      <c r="I8" s="22">
        <f t="shared" si="2"/>
        <v>-0.27112862573381086</v>
      </c>
      <c r="J8">
        <f>EXP(SUM(D2:D35)-D8+I8)-D39</f>
        <v>0.0013052377207758148</v>
      </c>
      <c r="L8" s="1" t="s">
        <v>5</v>
      </c>
      <c r="M8">
        <f t="shared" si="3"/>
        <v>-1.656381</v>
      </c>
      <c r="N8">
        <v>0.16786212773925055</v>
      </c>
      <c r="O8">
        <f t="shared" si="4"/>
        <v>-0.27804363900686757</v>
      </c>
      <c r="P8">
        <f>EXP(SUM(D2:D35)-D8+O8)-D39</f>
        <v>-0.0003260952624970781</v>
      </c>
    </row>
    <row r="9" spans="1:16" ht="12.75">
      <c r="A9" s="1" t="s">
        <v>6</v>
      </c>
      <c r="B9">
        <v>2.263885</v>
      </c>
      <c r="C9">
        <v>0.0664448</v>
      </c>
      <c r="D9">
        <f t="shared" si="0"/>
        <v>0.150423386048</v>
      </c>
      <c r="F9" s="1" t="s">
        <v>6</v>
      </c>
      <c r="G9">
        <f t="shared" si="1"/>
        <v>2.263885</v>
      </c>
      <c r="H9">
        <v>0.0647788175973738</v>
      </c>
      <c r="I9" s="22">
        <f t="shared" si="2"/>
        <v>0.14665179347643062</v>
      </c>
      <c r="J9">
        <f>EXP(SUM(D2:D35)-D9+I9)-D39</f>
        <v>-0.0008862478077082125</v>
      </c>
      <c r="L9" s="1" t="s">
        <v>6</v>
      </c>
      <c r="M9">
        <f t="shared" si="3"/>
        <v>2.263885</v>
      </c>
      <c r="N9">
        <v>0.06320058912082081</v>
      </c>
      <c r="O9">
        <f t="shared" si="4"/>
        <v>0.14307886570178943</v>
      </c>
      <c r="P9">
        <f>EXP(SUM(D2:D35)-D9+O9)-D39</f>
        <v>-0.0017227359147444776</v>
      </c>
    </row>
    <row r="10" spans="1:16" ht="12.75">
      <c r="A10" s="1" t="s">
        <v>7</v>
      </c>
      <c r="B10">
        <v>0.842703</v>
      </c>
      <c r="C10">
        <v>0.1197581</v>
      </c>
      <c r="D10">
        <f t="shared" si="0"/>
        <v>0.10092051014430001</v>
      </c>
      <c r="F10" s="1" t="s">
        <v>7</v>
      </c>
      <c r="G10">
        <f t="shared" si="1"/>
        <v>0.842703</v>
      </c>
      <c r="H10">
        <v>0.11608160998509276</v>
      </c>
      <c r="I10" s="22">
        <f t="shared" si="2"/>
        <v>0.09782232097926762</v>
      </c>
      <c r="J10">
        <f>EXP(SUM(D2:D35)-D10+I10)-D39</f>
        <v>-0.0007282566800819457</v>
      </c>
      <c r="L10" s="1" t="s">
        <v>7</v>
      </c>
      <c r="M10">
        <f t="shared" si="3"/>
        <v>0.842703</v>
      </c>
      <c r="N10">
        <v>0.11283081694882713</v>
      </c>
      <c r="O10">
        <f t="shared" si="4"/>
        <v>0.09508286793522747</v>
      </c>
      <c r="P10">
        <f>EXP(SUM(D2:D35)-D10+O10)-D39</f>
        <v>-0.001370312432203341</v>
      </c>
    </row>
    <row r="11" spans="1:16" ht="12.75">
      <c r="A11" s="1" t="s">
        <v>8</v>
      </c>
      <c r="B11">
        <v>1.055705</v>
      </c>
      <c r="C11">
        <v>0.1726351</v>
      </c>
      <c r="D11">
        <f t="shared" si="0"/>
        <v>0.1822517382455</v>
      </c>
      <c r="F11" s="1" t="s">
        <v>8</v>
      </c>
      <c r="G11">
        <f t="shared" si="1"/>
        <v>1.055705</v>
      </c>
      <c r="H11">
        <v>0.17553576326843603</v>
      </c>
      <c r="I11" s="22">
        <f t="shared" si="2"/>
        <v>0.18531398296130425</v>
      </c>
      <c r="J11">
        <f>EXP(SUM(D2:D35)-D11+I11)-D39</f>
        <v>0.0007220281955129526</v>
      </c>
      <c r="L11" s="1" t="s">
        <v>8</v>
      </c>
      <c r="M11">
        <f t="shared" si="3"/>
        <v>1.055705</v>
      </c>
      <c r="N11">
        <v>0.17792852083220664</v>
      </c>
      <c r="O11">
        <f t="shared" si="4"/>
        <v>0.1878400290851647</v>
      </c>
      <c r="P11">
        <f>EXP(SUM(D2:D35)-D11+O11)-D39</f>
        <v>0.0013192958108036723</v>
      </c>
    </row>
    <row r="12" spans="1:16" ht="12.75">
      <c r="A12" s="1" t="s">
        <v>9</v>
      </c>
      <c r="B12">
        <v>0.749835</v>
      </c>
      <c r="C12">
        <v>0.0684366</v>
      </c>
      <c r="D12">
        <f t="shared" si="0"/>
        <v>0.051316157961</v>
      </c>
      <c r="F12" s="1" t="s">
        <v>9</v>
      </c>
      <c r="G12">
        <f t="shared" si="1"/>
        <v>0.749835</v>
      </c>
      <c r="H12">
        <v>0.06779755772605423</v>
      </c>
      <c r="I12" s="22">
        <f t="shared" si="2"/>
        <v>0.050836981697515875</v>
      </c>
      <c r="J12">
        <f>EXP(SUM(D2:D35)-D12+I12)-D39</f>
        <v>-0.00011278215397569902</v>
      </c>
      <c r="L12" s="1" t="s">
        <v>9</v>
      </c>
      <c r="M12">
        <f t="shared" si="3"/>
        <v>0.749835</v>
      </c>
      <c r="N12">
        <v>0.06749673977414707</v>
      </c>
      <c r="O12">
        <f t="shared" si="4"/>
        <v>0.050611417868547566</v>
      </c>
      <c r="P12">
        <f>EXP(SUM(D2:D35)-D12+O12)-D39</f>
        <v>-0.00016585367206567447</v>
      </c>
    </row>
    <row r="13" spans="1:16" ht="12.75">
      <c r="A13" s="1" t="s">
        <v>10</v>
      </c>
      <c r="B13">
        <v>0.388869</v>
      </c>
      <c r="C13">
        <v>0.1095454</v>
      </c>
      <c r="D13">
        <f t="shared" si="0"/>
        <v>0.0425988101526</v>
      </c>
      <c r="F13" s="1" t="s">
        <v>10</v>
      </c>
      <c r="G13">
        <f t="shared" si="1"/>
        <v>0.388869</v>
      </c>
      <c r="H13">
        <v>0.11110239128333976</v>
      </c>
      <c r="I13" s="22">
        <f t="shared" si="2"/>
        <v>0.043204275795961054</v>
      </c>
      <c r="J13">
        <f>EXP(SUM(D2:D35)-D13+I13)-D39</f>
        <v>0.0001425837793587459</v>
      </c>
      <c r="L13" s="1" t="s">
        <v>10</v>
      </c>
      <c r="M13">
        <f t="shared" si="3"/>
        <v>0.388869</v>
      </c>
      <c r="N13">
        <v>0.11248765199885215</v>
      </c>
      <c r="O13">
        <f t="shared" si="4"/>
        <v>0.04374296074514164</v>
      </c>
      <c r="P13">
        <f>EXP(SUM(D2:D35)-D13+O13)-D39</f>
        <v>0.000269513670286492</v>
      </c>
    </row>
    <row r="14" spans="1:16" ht="12.75">
      <c r="A14" s="1" t="s">
        <v>11</v>
      </c>
      <c r="B14">
        <v>0</v>
      </c>
      <c r="C14">
        <v>0.1360279</v>
      </c>
      <c r="D14">
        <f t="shared" si="0"/>
        <v>0</v>
      </c>
      <c r="F14" s="1" t="s">
        <v>11</v>
      </c>
      <c r="G14">
        <f t="shared" si="1"/>
        <v>0</v>
      </c>
      <c r="H14">
        <v>0.1328297259583083</v>
      </c>
      <c r="I14" s="22">
        <f t="shared" si="2"/>
        <v>0</v>
      </c>
      <c r="J14">
        <f>EXP(SUM(D2:D35)-D14+I14)-D39</f>
        <v>0</v>
      </c>
      <c r="L14" s="1" t="s">
        <v>11</v>
      </c>
      <c r="M14">
        <f t="shared" si="3"/>
        <v>0</v>
      </c>
      <c r="N14">
        <v>0.13016724233473645</v>
      </c>
      <c r="O14">
        <f t="shared" si="4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</v>
      </c>
      <c r="C16">
        <v>0.0908347</v>
      </c>
      <c r="D16">
        <f t="shared" si="0"/>
        <v>0</v>
      </c>
      <c r="F16" s="1" t="s">
        <v>13</v>
      </c>
      <c r="G16">
        <f t="shared" si="1"/>
        <v>0</v>
      </c>
      <c r="H16">
        <v>0.09516831379845973</v>
      </c>
      <c r="I16" s="22">
        <f t="shared" si="2"/>
        <v>0</v>
      </c>
      <c r="J16">
        <f>EXP(SUM(D2:D35)-D16+I16)-D39</f>
        <v>0</v>
      </c>
      <c r="L16" s="1" t="s">
        <v>13</v>
      </c>
      <c r="M16">
        <f t="shared" si="3"/>
        <v>0</v>
      </c>
      <c r="N16">
        <v>0.09904285762853778</v>
      </c>
      <c r="O16">
        <f t="shared" si="4"/>
        <v>0</v>
      </c>
      <c r="P16">
        <f>EXP(SUM(D2:D35)-D16+O16)-D39</f>
        <v>0</v>
      </c>
    </row>
    <row r="17" spans="1:16" ht="12.75">
      <c r="A17" s="1" t="s">
        <v>14</v>
      </c>
      <c r="B17">
        <v>1.439281</v>
      </c>
      <c r="C17">
        <v>0.1527812</v>
      </c>
      <c r="D17">
        <f t="shared" si="0"/>
        <v>0.2198950783172</v>
      </c>
      <c r="F17" s="1" t="s">
        <v>14</v>
      </c>
      <c r="G17">
        <f t="shared" si="1"/>
        <v>1.439281</v>
      </c>
      <c r="H17">
        <v>0.15448471545477602</v>
      </c>
      <c r="I17" s="22">
        <f t="shared" si="2"/>
        <v>0.2223469157444655</v>
      </c>
      <c r="J17">
        <f>EXP(SUM(D2:D35)-D17+I17)-D39</f>
        <v>0.0005779274522695887</v>
      </c>
      <c r="L17" s="1" t="s">
        <v>14</v>
      </c>
      <c r="M17">
        <f t="shared" si="3"/>
        <v>1.439281</v>
      </c>
      <c r="N17">
        <v>0.1555765391441215</v>
      </c>
      <c r="O17">
        <f t="shared" si="4"/>
        <v>0.22391835683589034</v>
      </c>
      <c r="P17">
        <f>EXP(SUM(D2:D35)-D17+O17)-D39</f>
        <v>0.0009490807633132092</v>
      </c>
    </row>
    <row r="18" spans="1:16" ht="12.75">
      <c r="A18" s="1" t="s">
        <v>15</v>
      </c>
      <c r="B18">
        <v>1.07739</v>
      </c>
      <c r="C18">
        <v>0.4849161</v>
      </c>
      <c r="D18">
        <f t="shared" si="0"/>
        <v>0.522443756979</v>
      </c>
      <c r="F18" s="1" t="s">
        <v>15</v>
      </c>
      <c r="G18">
        <f t="shared" si="1"/>
        <v>1.07739</v>
      </c>
      <c r="H18">
        <v>0.4816245608911061</v>
      </c>
      <c r="I18" s="22">
        <f t="shared" si="2"/>
        <v>0.5188974856584688</v>
      </c>
      <c r="J18">
        <f>EXP(SUM(D2:D35)-D18+I18)-D39</f>
        <v>-0.0008333957091055666</v>
      </c>
      <c r="L18" s="1" t="s">
        <v>15</v>
      </c>
      <c r="M18">
        <f t="shared" si="3"/>
        <v>1.07739</v>
      </c>
      <c r="N18">
        <v>0.47880925263334956</v>
      </c>
      <c r="O18">
        <f t="shared" si="4"/>
        <v>0.5158643006946445</v>
      </c>
      <c r="P18">
        <f>EXP(SUM(D2:D35)-D18+O18)-D39</f>
        <v>-0.001543871726832402</v>
      </c>
    </row>
    <row r="19" spans="1:16" ht="12.75">
      <c r="A19" s="1" t="s">
        <v>16</v>
      </c>
      <c r="B19">
        <v>0.515015</v>
      </c>
      <c r="C19">
        <v>0.7972253</v>
      </c>
      <c r="D19">
        <f t="shared" si="0"/>
        <v>0.41058298787950004</v>
      </c>
      <c r="F19" s="1" t="s">
        <v>16</v>
      </c>
      <c r="G19">
        <f t="shared" si="1"/>
        <v>0.515015</v>
      </c>
      <c r="H19">
        <v>0.8002305824197691</v>
      </c>
      <c r="I19" s="22">
        <f t="shared" si="2"/>
        <v>0.4121307534049174</v>
      </c>
      <c r="J19">
        <f>EXP(SUM(D2:D35)-D19+I19)-D39</f>
        <v>0.0003646619425522746</v>
      </c>
      <c r="L19" s="1" t="s">
        <v>16</v>
      </c>
      <c r="M19">
        <f t="shared" si="3"/>
        <v>0.515015</v>
      </c>
      <c r="N19">
        <v>0.8023531394562698</v>
      </c>
      <c r="O19">
        <f t="shared" si="4"/>
        <v>0.41322390211707083</v>
      </c>
      <c r="P19">
        <f>EXP(SUM(D2:D35)-D19+O19)-D39</f>
        <v>0.0006225539988733986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1.015477</v>
      </c>
      <c r="C21">
        <v>0.2944937</v>
      </c>
      <c r="D21">
        <f t="shared" si="0"/>
        <v>0.29905157899490004</v>
      </c>
      <c r="F21" s="1" t="s">
        <v>18</v>
      </c>
      <c r="G21">
        <f t="shared" si="1"/>
        <v>1.015477</v>
      </c>
      <c r="H21">
        <v>0.2944937</v>
      </c>
      <c r="I21" s="22">
        <f t="shared" si="2"/>
        <v>0.29905157899490004</v>
      </c>
      <c r="J21">
        <v>0</v>
      </c>
      <c r="L21" s="1" t="s">
        <v>18</v>
      </c>
      <c r="M21">
        <f t="shared" si="3"/>
        <v>1.015477</v>
      </c>
      <c r="N21">
        <v>0.2944937</v>
      </c>
      <c r="O21">
        <f t="shared" si="4"/>
        <v>0.29905157899490004</v>
      </c>
      <c r="P21">
        <v>0</v>
      </c>
    </row>
    <row r="22" spans="1:16" ht="12.75">
      <c r="A22" s="1" t="s">
        <v>19</v>
      </c>
      <c r="B22">
        <v>2.037055</v>
      </c>
      <c r="C22">
        <v>0.3804077</v>
      </c>
      <c r="D22">
        <f t="shared" si="0"/>
        <v>0.7749114073235001</v>
      </c>
      <c r="F22" s="1" t="s">
        <v>19</v>
      </c>
      <c r="G22">
        <f t="shared" si="1"/>
        <v>2.037055</v>
      </c>
      <c r="H22">
        <v>0.3804077</v>
      </c>
      <c r="I22" s="22">
        <f t="shared" si="2"/>
        <v>0.7749114073235001</v>
      </c>
      <c r="J22">
        <v>0</v>
      </c>
      <c r="L22" s="1" t="s">
        <v>19</v>
      </c>
      <c r="M22">
        <f t="shared" si="3"/>
        <v>2.037055</v>
      </c>
      <c r="N22">
        <v>0.3804077</v>
      </c>
      <c r="O22">
        <f t="shared" si="4"/>
        <v>0.7749114073235001</v>
      </c>
      <c r="P22">
        <v>0</v>
      </c>
    </row>
    <row r="23" spans="1:16" ht="12.75">
      <c r="A23" s="1" t="s">
        <v>20</v>
      </c>
      <c r="B23">
        <v>2.445882</v>
      </c>
      <c r="C23">
        <v>0.0655165</v>
      </c>
      <c r="D23">
        <f t="shared" si="0"/>
        <v>0.16024562805300002</v>
      </c>
      <c r="F23" s="1" t="s">
        <v>20</v>
      </c>
      <c r="G23">
        <f t="shared" si="1"/>
        <v>2.445882</v>
      </c>
      <c r="H23">
        <v>0.0655164</v>
      </c>
      <c r="I23" s="22">
        <f t="shared" si="2"/>
        <v>0.16024538346480002</v>
      </c>
      <c r="J23">
        <v>0</v>
      </c>
      <c r="L23" s="1" t="s">
        <v>20</v>
      </c>
      <c r="M23">
        <f t="shared" si="3"/>
        <v>2.445882</v>
      </c>
      <c r="N23">
        <v>0.0655165</v>
      </c>
      <c r="O23">
        <f t="shared" si="4"/>
        <v>0.16024562805300002</v>
      </c>
      <c r="P23">
        <v>0</v>
      </c>
    </row>
    <row r="24" spans="1:16" ht="12.75">
      <c r="A24" s="1" t="s">
        <v>99</v>
      </c>
      <c r="B24">
        <v>0</v>
      </c>
      <c r="C24">
        <v>0.0070151</v>
      </c>
      <c r="D24">
        <f t="shared" si="0"/>
        <v>0</v>
      </c>
      <c r="F24" s="1" t="s">
        <v>99</v>
      </c>
      <c r="G24">
        <f t="shared" si="1"/>
        <v>0</v>
      </c>
      <c r="H24">
        <v>0.0070151</v>
      </c>
      <c r="I24" s="22">
        <f t="shared" si="2"/>
        <v>0</v>
      </c>
      <c r="J24">
        <v>0</v>
      </c>
      <c r="L24" s="1" t="s">
        <v>99</v>
      </c>
      <c r="M24">
        <f t="shared" si="3"/>
        <v>0</v>
      </c>
      <c r="N24">
        <v>0.0070151</v>
      </c>
      <c r="O24">
        <f t="shared" si="4"/>
        <v>0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0.966972</v>
      </c>
      <c r="C26">
        <v>0.1867617</v>
      </c>
      <c r="D26">
        <f t="shared" si="0"/>
        <v>0.1805933345724</v>
      </c>
      <c r="F26" s="1" t="s">
        <v>22</v>
      </c>
      <c r="G26">
        <f t="shared" si="1"/>
        <v>0.966972</v>
      </c>
      <c r="H26">
        <v>0.18337535461868393</v>
      </c>
      <c r="I26" s="22">
        <f t="shared" si="2"/>
        <v>0.17731883340633806</v>
      </c>
      <c r="J26">
        <f>EXP(SUM(D2:D35)-D26+I26)-D39</f>
        <v>-0.0007696325557885464</v>
      </c>
      <c r="L26" s="1" t="s">
        <v>22</v>
      </c>
      <c r="M26">
        <f t="shared" si="3"/>
        <v>0.966972</v>
      </c>
      <c r="N26">
        <v>0.17772664614264755</v>
      </c>
      <c r="O26">
        <f t="shared" si="4"/>
        <v>0.1718566904738482</v>
      </c>
      <c r="P26">
        <f>EXP(SUM(D2:D35)-D26+O26)-D39</f>
        <v>-0.0020478494373775136</v>
      </c>
    </row>
    <row r="27" spans="1:16" ht="12.75">
      <c r="A27" s="1" t="s">
        <v>23</v>
      </c>
      <c r="B27">
        <v>0.734967</v>
      </c>
      <c r="C27">
        <v>0.1703963</v>
      </c>
      <c r="D27">
        <f t="shared" si="0"/>
        <v>0.1252356574221</v>
      </c>
      <c r="F27" s="1" t="s">
        <v>23</v>
      </c>
      <c r="G27">
        <f t="shared" si="1"/>
        <v>0.734967</v>
      </c>
      <c r="H27">
        <v>0.18027828134078586</v>
      </c>
      <c r="I27" s="22">
        <f t="shared" si="2"/>
        <v>0.13249858760219335</v>
      </c>
      <c r="J27">
        <f>EXP(SUM(D2:D35)-D27+I27)-D39</f>
        <v>0.001716086143925294</v>
      </c>
      <c r="L27" s="1" t="s">
        <v>23</v>
      </c>
      <c r="M27">
        <f t="shared" si="3"/>
        <v>0.734967</v>
      </c>
      <c r="N27">
        <v>0.19192445798203916</v>
      </c>
      <c r="O27">
        <f t="shared" si="4"/>
        <v>0.1410581431096854</v>
      </c>
      <c r="P27">
        <f>EXP(SUM(D2:D35)-D27+O27)-D39</f>
        <v>0.0037546044155883362</v>
      </c>
    </row>
    <row r="28" spans="1:16" ht="12.75">
      <c r="A28" s="1" t="s">
        <v>24</v>
      </c>
      <c r="B28">
        <v>2.050876</v>
      </c>
      <c r="C28">
        <v>0.0619755</v>
      </c>
      <c r="D28">
        <f t="shared" si="0"/>
        <v>0.12710406553800002</v>
      </c>
      <c r="F28" s="1" t="s">
        <v>24</v>
      </c>
      <c r="G28">
        <f t="shared" si="1"/>
        <v>2.050876</v>
      </c>
      <c r="H28">
        <v>0.06572783171811679</v>
      </c>
      <c r="I28" s="22">
        <f t="shared" si="2"/>
        <v>0.13479963260272448</v>
      </c>
      <c r="J28">
        <f>EXP(SUM(D2:D35)-D28+I28)-D39</f>
        <v>0.001818703513520592</v>
      </c>
      <c r="L28" s="1" t="s">
        <v>24</v>
      </c>
      <c r="M28">
        <f t="shared" si="3"/>
        <v>2.050876</v>
      </c>
      <c r="N28">
        <v>0.0704603161901572</v>
      </c>
      <c r="O28">
        <f t="shared" si="4"/>
        <v>0.14450537142680486</v>
      </c>
      <c r="P28">
        <f>EXP(SUM(D2:D35)-D28+O28)-D39</f>
        <v>0.004132521312643772</v>
      </c>
    </row>
    <row r="29" spans="1:16" ht="12.75">
      <c r="A29" s="1" t="s">
        <v>45</v>
      </c>
      <c r="B29">
        <v>0.6307</v>
      </c>
      <c r="C29">
        <v>0.4380403</v>
      </c>
      <c r="D29">
        <f t="shared" si="0"/>
        <v>0.27627201721</v>
      </c>
      <c r="F29" s="1" t="s">
        <v>45</v>
      </c>
      <c r="G29">
        <f t="shared" si="1"/>
        <v>0.6307</v>
      </c>
      <c r="H29">
        <v>0.4380403</v>
      </c>
      <c r="I29" s="22">
        <f t="shared" si="2"/>
        <v>0.27627201721</v>
      </c>
      <c r="J29">
        <f>EXP(SUM(D2:D35)-D29+I29)-D39</f>
        <v>0</v>
      </c>
      <c r="L29" s="1" t="s">
        <v>45</v>
      </c>
      <c r="M29">
        <f t="shared" si="3"/>
        <v>0.6307</v>
      </c>
      <c r="N29">
        <v>0.4380403</v>
      </c>
      <c r="O29">
        <f t="shared" si="4"/>
        <v>0.27627201721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0"/>
        <v>0</v>
      </c>
      <c r="F30" s="1" t="s">
        <v>25</v>
      </c>
      <c r="G30">
        <f t="shared" si="1"/>
        <v>0</v>
      </c>
      <c r="H30">
        <v>0.6543054144879965</v>
      </c>
      <c r="I30" s="22">
        <f t="shared" si="2"/>
        <v>0</v>
      </c>
      <c r="J30">
        <f>EXP(SUM(D2:D35)-D30+I30)-D39</f>
        <v>0</v>
      </c>
      <c r="L30" s="1" t="s">
        <v>25</v>
      </c>
      <c r="M30">
        <f t="shared" si="3"/>
        <v>0</v>
      </c>
      <c r="N30">
        <v>0.6318867632937732</v>
      </c>
      <c r="O30">
        <f t="shared" si="4"/>
        <v>0</v>
      </c>
      <c r="P30">
        <f>EXP(SUM(D2:D35)-D30+O30)-D39</f>
        <v>0</v>
      </c>
    </row>
    <row r="31" spans="1:16" ht="12.75">
      <c r="A31" s="1" t="s">
        <v>27</v>
      </c>
      <c r="B31">
        <v>0</v>
      </c>
      <c r="C31">
        <v>0.1291957</v>
      </c>
      <c r="D31">
        <f t="shared" si="0"/>
        <v>0</v>
      </c>
      <c r="F31" s="1" t="s">
        <v>27</v>
      </c>
      <c r="G31">
        <f t="shared" si="1"/>
        <v>0</v>
      </c>
      <c r="H31">
        <v>0.1300003321858992</v>
      </c>
      <c r="I31" s="22">
        <f t="shared" si="2"/>
        <v>0</v>
      </c>
      <c r="J31">
        <f>EXP(SUM(D2:D35)-D31+I31)-D39</f>
        <v>0</v>
      </c>
      <c r="L31" s="1" t="s">
        <v>27</v>
      </c>
      <c r="M31">
        <f t="shared" si="3"/>
        <v>0</v>
      </c>
      <c r="N31">
        <v>0.13132077378572343</v>
      </c>
      <c r="O31">
        <f t="shared" si="4"/>
        <v>0</v>
      </c>
      <c r="P31">
        <f>EXP(SUM(D2:D35)-D31+O31)-D39</f>
        <v>0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</v>
      </c>
      <c r="C33">
        <v>0.0307949</v>
      </c>
      <c r="D33">
        <f t="shared" si="0"/>
        <v>0</v>
      </c>
      <c r="F33" s="1" t="s">
        <v>28</v>
      </c>
      <c r="G33">
        <f t="shared" si="1"/>
        <v>0</v>
      </c>
      <c r="H33">
        <v>0.034897569020303776</v>
      </c>
      <c r="I33" s="22">
        <f t="shared" si="2"/>
        <v>0</v>
      </c>
      <c r="J33">
        <f>EXP(SUM(D2:D35)-D33+I33)-D39</f>
        <v>0</v>
      </c>
      <c r="L33" s="1" t="s">
        <v>28</v>
      </c>
      <c r="M33">
        <f t="shared" si="3"/>
        <v>0</v>
      </c>
      <c r="N33">
        <v>0.03917478516452222</v>
      </c>
      <c r="O33">
        <f t="shared" si="4"/>
        <v>0</v>
      </c>
      <c r="P33">
        <f>EXP(SUM(D2:D35)-D33+O33)-D39</f>
        <v>0</v>
      </c>
    </row>
    <row r="34" spans="1:16" ht="12.75">
      <c r="A34" s="1" t="s">
        <v>26</v>
      </c>
      <c r="B34">
        <v>0</v>
      </c>
      <c r="C34">
        <v>0.1534788</v>
      </c>
      <c r="D34">
        <f t="shared" si="0"/>
        <v>0</v>
      </c>
      <c r="F34" s="1" t="s">
        <v>26</v>
      </c>
      <c r="G34">
        <f t="shared" si="1"/>
        <v>0</v>
      </c>
      <c r="H34">
        <v>0.17411594964617247</v>
      </c>
      <c r="I34" s="22">
        <f t="shared" si="2"/>
        <v>0</v>
      </c>
      <c r="J34">
        <f>EXP(SUM(D2:D35)-D34+I34)-D39</f>
        <v>0</v>
      </c>
      <c r="L34" s="1" t="s">
        <v>26</v>
      </c>
      <c r="M34">
        <f t="shared" si="3"/>
        <v>0</v>
      </c>
      <c r="N34">
        <v>0.19087891328038056</v>
      </c>
      <c r="O34">
        <f t="shared" si="4"/>
        <v>0</v>
      </c>
      <c r="P34">
        <f>EXP(SUM(D2:D35)-D34+O34)-D39</f>
        <v>0</v>
      </c>
    </row>
    <row r="35" spans="1:16" ht="12.75">
      <c r="A35" s="1" t="s">
        <v>30</v>
      </c>
      <c r="B35">
        <v>0</v>
      </c>
      <c r="C35">
        <v>0.4787332</v>
      </c>
      <c r="D35">
        <f t="shared" si="0"/>
        <v>0</v>
      </c>
      <c r="F35" s="1" t="s">
        <v>30</v>
      </c>
      <c r="G35">
        <f t="shared" si="1"/>
        <v>0</v>
      </c>
      <c r="H35">
        <v>0.47997295364058407</v>
      </c>
      <c r="I35" s="22">
        <f t="shared" si="2"/>
        <v>0</v>
      </c>
      <c r="J35">
        <f>EXP(SUM(D2:D35)-D35+I35)-D39</f>
        <v>0</v>
      </c>
      <c r="L35" s="1" t="s">
        <v>30</v>
      </c>
      <c r="M35">
        <f t="shared" si="3"/>
        <v>0</v>
      </c>
      <c r="N35">
        <v>0.4807140311018071</v>
      </c>
      <c r="O35">
        <f t="shared" si="4"/>
        <v>0</v>
      </c>
      <c r="P35">
        <f>EXP(SUM(D2:D35)-D35+O35)-D39</f>
        <v>0</v>
      </c>
    </row>
    <row r="36" spans="1:12" ht="12.75">
      <c r="A36" s="1"/>
      <c r="F36" s="1"/>
      <c r="L36" s="1"/>
    </row>
    <row r="37" spans="3:14" ht="27.75" customHeight="1">
      <c r="C37" s="2" t="s">
        <v>131</v>
      </c>
      <c r="D37">
        <f>EXP(B2+SUM(D3:D35))</f>
        <v>0.060446849769897455</v>
      </c>
      <c r="H37" s="2"/>
      <c r="N37" s="2"/>
    </row>
    <row r="39" spans="3:15" ht="25.5" customHeight="1">
      <c r="C39" s="2" t="s">
        <v>132</v>
      </c>
      <c r="D39">
        <f>EXP(SUM(D2:D35))</f>
        <v>0.2354231333977014</v>
      </c>
      <c r="H39" s="2" t="s">
        <v>132</v>
      </c>
      <c r="I39">
        <f>EXP(SUM(I2:I35))</f>
        <v>0.23801327517719337</v>
      </c>
      <c r="N39" s="2" t="s">
        <v>132</v>
      </c>
      <c r="O39">
        <f>EXP(SUM(O2:O35))</f>
        <v>0.23807182071850871</v>
      </c>
    </row>
    <row r="40" spans="3:14" ht="27.75" customHeight="1">
      <c r="C40" s="2" t="s">
        <v>133</v>
      </c>
      <c r="D40">
        <v>0.23542</v>
      </c>
      <c r="H40" s="2"/>
      <c r="N40" s="2"/>
    </row>
    <row r="41" spans="3:16" ht="28.5" customHeight="1">
      <c r="C41" s="2" t="s">
        <v>134</v>
      </c>
      <c r="D41" s="18">
        <f>D40*Normalization!C38</f>
        <v>49917011.3212</v>
      </c>
      <c r="H41" s="2" t="s">
        <v>134</v>
      </c>
      <c r="I41" s="15">
        <f>I39*Normalization!I38</f>
        <v>53892966.49672662</v>
      </c>
      <c r="J41" s="18"/>
      <c r="N41" s="2" t="s">
        <v>134</v>
      </c>
      <c r="O41" s="15">
        <f>O39*Normalization!L38</f>
        <v>57071825.97943739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0.00327714532716053</v>
      </c>
      <c r="K48" s="46">
        <v>-0.8542933210613501</v>
      </c>
      <c r="L48" s="52">
        <f>P4</f>
        <v>0.0033317583736559575</v>
      </c>
    </row>
    <row r="49" spans="8:12" ht="12.75">
      <c r="H49" s="43" t="s">
        <v>155</v>
      </c>
      <c r="I49" s="46">
        <v>-1.613309459940726</v>
      </c>
      <c r="J49" s="52">
        <f>J5</f>
        <v>0.0032474755881725936</v>
      </c>
      <c r="K49" s="46">
        <v>-3.384117634579034</v>
      </c>
      <c r="L49" s="52">
        <f>P5</f>
        <v>0.006863577467021459</v>
      </c>
    </row>
    <row r="50" spans="8:12" ht="12.75">
      <c r="H50" s="43" t="s">
        <v>156</v>
      </c>
      <c r="I50" s="46">
        <v>0.8662626681383762</v>
      </c>
      <c r="J50" s="52">
        <f>J6</f>
        <v>-0.0029003730988159393</v>
      </c>
      <c r="K50" s="46">
        <v>0.9447595175117895</v>
      </c>
      <c r="L50" s="52">
        <f>P6</f>
        <v>-0.003161419663731929</v>
      </c>
    </row>
    <row r="51" spans="8:12" ht="12.75">
      <c r="H51" s="43" t="s">
        <v>157</v>
      </c>
      <c r="I51" s="46">
        <v>1.8752042180098933</v>
      </c>
      <c r="J51" s="52">
        <f>J7</f>
        <v>-0.00423914412283477</v>
      </c>
      <c r="K51" s="46">
        <v>3.5205715775619955</v>
      </c>
      <c r="L51" s="52">
        <f>P7</f>
        <v>-0.007895793675343321</v>
      </c>
    </row>
    <row r="52" spans="8:12" ht="12.75">
      <c r="H52" s="43" t="s">
        <v>158</v>
      </c>
      <c r="I52" s="46">
        <v>-0.33379444134466196</v>
      </c>
      <c r="J52" s="52">
        <f>J8</f>
        <v>0.0013052377207758148</v>
      </c>
      <c r="K52" s="46">
        <v>0.08368277392505619</v>
      </c>
      <c r="L52" s="55" t="s">
        <v>186</v>
      </c>
    </row>
    <row r="53" spans="8:12" ht="12.75">
      <c r="H53" s="47" t="s">
        <v>159</v>
      </c>
      <c r="I53" s="48"/>
      <c r="J53" s="55">
        <f>SUM(J48:J52)</f>
        <v>0.0006903414144582287</v>
      </c>
      <c r="K53" s="48"/>
      <c r="L53" s="52">
        <f>SUM(L48:L52)</f>
        <v>-0.0008618774983978339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161</v>
      </c>
      <c r="I55" s="46">
        <v>-0.16659824026261927</v>
      </c>
      <c r="J55" s="52">
        <f>J9</f>
        <v>-0.0008862478077082125</v>
      </c>
      <c r="K55" s="46">
        <v>-0.3244210879179185</v>
      </c>
      <c r="L55" s="52">
        <f>P9</f>
        <v>-0.0017227359147444776</v>
      </c>
    </row>
    <row r="56" spans="8:12" ht="12.75">
      <c r="H56" s="43" t="s">
        <v>162</v>
      </c>
      <c r="I56" s="46">
        <v>-0.36764900149072466</v>
      </c>
      <c r="J56" s="52">
        <f>J10</f>
        <v>-0.0007282566800819457</v>
      </c>
      <c r="K56" s="46">
        <v>-0.6927283051172878</v>
      </c>
      <c r="L56" s="52">
        <f>P10</f>
        <v>-0.001370312432203341</v>
      </c>
    </row>
    <row r="57" spans="8:12" ht="12.75">
      <c r="H57" s="43" t="s">
        <v>163</v>
      </c>
      <c r="I57" s="46">
        <v>0.2900663268436021</v>
      </c>
      <c r="J57" s="52">
        <f>J11</f>
        <v>0.0007220281955129526</v>
      </c>
      <c r="K57" s="46">
        <v>0.529342083220663</v>
      </c>
      <c r="L57" s="52">
        <f>P11</f>
        <v>0.0013192958108036723</v>
      </c>
    </row>
    <row r="58" spans="8:12" ht="12.75">
      <c r="H58" s="43" t="s">
        <v>164</v>
      </c>
      <c r="I58" s="46">
        <v>-0.06390422739457752</v>
      </c>
      <c r="J58" s="55" t="s">
        <v>186</v>
      </c>
      <c r="K58" s="46">
        <v>-0.09398602258529343</v>
      </c>
      <c r="L58" s="55" t="s">
        <v>186</v>
      </c>
    </row>
    <row r="59" spans="8:12" ht="12.75">
      <c r="H59" s="43" t="s">
        <v>165</v>
      </c>
      <c r="I59" s="46">
        <v>0.1556991283339762</v>
      </c>
      <c r="J59" s="55" t="s">
        <v>185</v>
      </c>
      <c r="K59" s="46">
        <v>0.29422519988521467</v>
      </c>
      <c r="L59" s="55" t="s">
        <v>185</v>
      </c>
    </row>
    <row r="60" spans="8:12" ht="12.75">
      <c r="H60" s="43" t="s">
        <v>167</v>
      </c>
      <c r="I60" s="46">
        <v>0.17035154547760112</v>
      </c>
      <c r="J60" s="55">
        <f>J17</f>
        <v>0.0005779274522695887</v>
      </c>
      <c r="K60" s="46">
        <v>0.27953391441215003</v>
      </c>
      <c r="L60" s="52">
        <f>P17</f>
        <v>0.0009490807633132092</v>
      </c>
    </row>
    <row r="61" spans="8:12" ht="12.75">
      <c r="H61" s="47" t="s">
        <v>168</v>
      </c>
      <c r="I61" s="48"/>
      <c r="J61" s="55" t="s">
        <v>186</v>
      </c>
      <c r="K61" s="48"/>
      <c r="L61" s="52">
        <f>SUM(L55:L60)</f>
        <v>-0.0008246717728309372</v>
      </c>
    </row>
    <row r="62" spans="8:12" ht="12.75">
      <c r="H62" s="49" t="s">
        <v>169</v>
      </c>
      <c r="I62" s="46">
        <v>-0.3291539108893904</v>
      </c>
      <c r="J62" s="52">
        <f>J18</f>
        <v>-0.0008333957091055666</v>
      </c>
      <c r="K62" s="46">
        <v>-0.6106847366650459</v>
      </c>
      <c r="L62" s="52">
        <f>P18</f>
        <v>-0.001543871726832402</v>
      </c>
    </row>
    <row r="63" spans="8:12" ht="12.75">
      <c r="H63" s="49" t="s">
        <v>170</v>
      </c>
      <c r="I63" s="46">
        <v>0.3005282419769051</v>
      </c>
      <c r="J63" s="55" t="s">
        <v>185</v>
      </c>
      <c r="K63" s="46">
        <v>0.5127839456269823</v>
      </c>
      <c r="L63" s="55">
        <f>P19</f>
        <v>0.0006225539988733986</v>
      </c>
    </row>
    <row r="64" spans="8:12" ht="12.75">
      <c r="H64" s="49" t="s">
        <v>171</v>
      </c>
      <c r="I64" s="36"/>
      <c r="J64" s="36"/>
      <c r="K64" s="36"/>
      <c r="L64" s="36"/>
    </row>
    <row r="65" spans="8:12" ht="12.75">
      <c r="H65" s="50" t="s">
        <v>172</v>
      </c>
      <c r="I65" s="46">
        <v>-0.3386345381316075</v>
      </c>
      <c r="J65" s="52">
        <f>J26</f>
        <v>-0.0007696325557885464</v>
      </c>
      <c r="K65" s="46">
        <v>-0.9035053857352454</v>
      </c>
      <c r="L65" s="52">
        <f>P26</f>
        <v>-0.0020478494373775136</v>
      </c>
    </row>
    <row r="66" spans="8:12" ht="12.75">
      <c r="H66" s="50" t="s">
        <v>173</v>
      </c>
      <c r="I66" s="46">
        <v>0.9881981340785856</v>
      </c>
      <c r="J66" s="52">
        <f>J27</f>
        <v>0.001716086143925294</v>
      </c>
      <c r="K66" s="46">
        <v>2.1528157982039167</v>
      </c>
      <c r="L66" s="52">
        <f>P27</f>
        <v>0.0037546044155883362</v>
      </c>
    </row>
    <row r="67" spans="8:12" ht="12.75">
      <c r="H67" s="50" t="s">
        <v>174</v>
      </c>
      <c r="I67" s="46">
        <v>0.3752331718116786</v>
      </c>
      <c r="J67" s="52">
        <f>J28</f>
        <v>0.001818703513520592</v>
      </c>
      <c r="K67" s="46">
        <v>0.8484816190157202</v>
      </c>
      <c r="L67" s="52">
        <f>P28</f>
        <v>0.004132521312643772</v>
      </c>
    </row>
    <row r="68" spans="8:12" ht="12.75">
      <c r="H68" s="51" t="s">
        <v>175</v>
      </c>
      <c r="I68" s="48"/>
      <c r="J68" s="52">
        <f>SUM(J65:J67)</f>
        <v>0.0027651571016573395</v>
      </c>
      <c r="K68" s="48"/>
      <c r="L68" s="52">
        <f>SUM(L65:L67)</f>
        <v>0.005839276290854595</v>
      </c>
    </row>
    <row r="69" spans="8:12" ht="12.75">
      <c r="H69" s="35" t="s">
        <v>180</v>
      </c>
      <c r="I69" s="36"/>
      <c r="J69" s="52">
        <f>I39-D40</f>
        <v>0.002593275177193377</v>
      </c>
      <c r="K69" s="36"/>
      <c r="L69" s="52">
        <f>O39-D40</f>
        <v>0.002651820718508724</v>
      </c>
    </row>
    <row r="73" spans="3:5" ht="12.75">
      <c r="C73" s="15"/>
      <c r="D73" s="15"/>
      <c r="E73" s="15"/>
    </row>
    <row r="75" spans="3:5" ht="12.75">
      <c r="C75" s="57"/>
      <c r="D75" s="57"/>
      <c r="E75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C43">
      <selection activeCell="E68" sqref="C68:E71"/>
    </sheetView>
  </sheetViews>
  <sheetFormatPr defaultColWidth="9.140625" defaultRowHeight="12.75"/>
  <cols>
    <col min="2" max="2" width="10.57421875" style="0" bestFit="1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-3.387918</v>
      </c>
      <c r="C2" s="19" t="s">
        <v>93</v>
      </c>
      <c r="D2" s="21">
        <v>-1.93403</v>
      </c>
      <c r="E2" s="4"/>
      <c r="F2" s="4" t="s">
        <v>92</v>
      </c>
      <c r="G2" s="21"/>
      <c r="H2" s="4"/>
      <c r="I2" s="21">
        <f>D2</f>
        <v>-1.93403</v>
      </c>
      <c r="J2" s="21"/>
      <c r="K2" s="4"/>
      <c r="L2" s="4" t="s">
        <v>92</v>
      </c>
      <c r="M2" s="21"/>
      <c r="N2" s="4"/>
      <c r="O2" s="21">
        <f>D2</f>
        <v>-1.93403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-1.334843</v>
      </c>
      <c r="C4">
        <v>0.1639938</v>
      </c>
      <c r="D4">
        <f aca="true" t="shared" si="0" ref="D4:D35">B4*C4</f>
        <v>-0.2189059759734</v>
      </c>
      <c r="F4" s="1" t="s">
        <v>1</v>
      </c>
      <c r="G4">
        <f aca="true" t="shared" si="1" ref="G4:G35">B4</f>
        <v>-1.334843</v>
      </c>
      <c r="H4">
        <v>0.15558993619363196</v>
      </c>
      <c r="I4" s="22">
        <f aca="true" t="shared" si="2" ref="I4:I35">G4*H4</f>
        <v>-0.20768813719851625</v>
      </c>
      <c r="J4" s="26">
        <f>EXP(SUM(D2:D35)-D4+I4)-D39</f>
        <v>0.0024063777982206436</v>
      </c>
      <c r="L4" s="1" t="s">
        <v>1</v>
      </c>
      <c r="M4">
        <f aca="true" t="shared" si="3" ref="M4:M35">B4</f>
        <v>-1.334843</v>
      </c>
      <c r="N4">
        <v>0.1554508667893865</v>
      </c>
      <c r="O4">
        <f aca="true" t="shared" si="4" ref="O4:O35">M4*N4</f>
        <v>-0.20750250137774504</v>
      </c>
      <c r="P4">
        <f>EXP(SUM(D2:D35)-D4+O4)-D39</f>
        <v>0.0024464266765592824</v>
      </c>
    </row>
    <row r="5" spans="1:16" ht="12.75">
      <c r="A5" s="1" t="s">
        <v>2</v>
      </c>
      <c r="B5">
        <v>-1.587842</v>
      </c>
      <c r="C5">
        <v>0.1988368</v>
      </c>
      <c r="D5">
        <f t="shared" si="0"/>
        <v>-0.3157214221856</v>
      </c>
      <c r="F5" s="1" t="s">
        <v>2</v>
      </c>
      <c r="G5">
        <f t="shared" si="1"/>
        <v>-1.587842</v>
      </c>
      <c r="H5">
        <v>0.18270370540059275</v>
      </c>
      <c r="I5" s="22">
        <f t="shared" si="2"/>
        <v>-0.29010461699068796</v>
      </c>
      <c r="J5">
        <f>EXP(SUM(D2:D35)-D5+I5)-D39</f>
        <v>0.005534977720328377</v>
      </c>
      <c r="L5" s="1" t="s">
        <v>2</v>
      </c>
      <c r="M5">
        <f t="shared" si="3"/>
        <v>-1.587842</v>
      </c>
      <c r="N5">
        <v>0.16499562365420967</v>
      </c>
      <c r="O5">
        <f t="shared" si="4"/>
        <v>-0.2619869810543476</v>
      </c>
      <c r="P5">
        <f>EXP(SUM(D2:D35)-D5+O5)-D39</f>
        <v>0.011775780123953472</v>
      </c>
    </row>
    <row r="6" spans="1:16" ht="12.75">
      <c r="A6" s="1" t="s">
        <v>3</v>
      </c>
      <c r="B6">
        <v>-2.467348</v>
      </c>
      <c r="C6">
        <v>0.159807</v>
      </c>
      <c r="D6">
        <f t="shared" si="0"/>
        <v>-0.394299481836</v>
      </c>
      <c r="F6" s="1" t="s">
        <v>3</v>
      </c>
      <c r="G6">
        <f t="shared" si="1"/>
        <v>-2.467348</v>
      </c>
      <c r="H6">
        <v>0.16846962668138377</v>
      </c>
      <c r="I6" s="22">
        <f t="shared" si="2"/>
        <v>-0.41567319645305884</v>
      </c>
      <c r="J6">
        <f>EXP(SUM(D2:D35)-D6+I6)-D39</f>
        <v>-0.0045109025817342</v>
      </c>
      <c r="L6" s="1" t="s">
        <v>3</v>
      </c>
      <c r="M6">
        <f t="shared" si="3"/>
        <v>-2.467348</v>
      </c>
      <c r="N6">
        <v>0.1692545951751179</v>
      </c>
      <c r="O6">
        <f t="shared" si="4"/>
        <v>-0.41760998689613676</v>
      </c>
      <c r="P6">
        <f>EXP(SUM(D2:D35)-D6+O6)-D39</f>
        <v>-0.004914916256001045</v>
      </c>
    </row>
    <row r="7" spans="1:16" ht="12.75">
      <c r="A7" s="1" t="s">
        <v>4</v>
      </c>
      <c r="B7">
        <v>-2.198604</v>
      </c>
      <c r="C7">
        <v>0.1074901</v>
      </c>
      <c r="D7">
        <f t="shared" si="0"/>
        <v>-0.2363281638204</v>
      </c>
      <c r="F7" s="1" t="s">
        <v>4</v>
      </c>
      <c r="G7">
        <f t="shared" si="1"/>
        <v>-2.198604</v>
      </c>
      <c r="H7">
        <v>0.12624214218009894</v>
      </c>
      <c r="I7" s="22">
        <f t="shared" si="2"/>
        <v>-0.27755647876573425</v>
      </c>
      <c r="J7">
        <f>EXP(SUM(D2:D35)-D7+I7)-D39</f>
        <v>-0.008615691628046124</v>
      </c>
      <c r="L7" s="1" t="s">
        <v>4</v>
      </c>
      <c r="M7">
        <f t="shared" si="3"/>
        <v>-2.198604</v>
      </c>
      <c r="N7">
        <v>0.14269581577561996</v>
      </c>
      <c r="O7">
        <f t="shared" si="4"/>
        <v>-0.31373159134754114</v>
      </c>
      <c r="P7">
        <f>EXP(SUM(D2:D35)-D7+O7)-D39</f>
        <v>-0.015888287152626385</v>
      </c>
    </row>
    <row r="8" spans="1:16" ht="12.75">
      <c r="A8" s="1" t="s">
        <v>5</v>
      </c>
      <c r="B8">
        <v>-3.954868</v>
      </c>
      <c r="C8">
        <v>0.1670253</v>
      </c>
      <c r="D8">
        <f t="shared" si="0"/>
        <v>-0.6605630141604</v>
      </c>
      <c r="F8" s="1" t="s">
        <v>5</v>
      </c>
      <c r="G8">
        <f t="shared" si="1"/>
        <v>-3.954868</v>
      </c>
      <c r="H8">
        <v>0.16368735558655337</v>
      </c>
      <c r="I8" s="22">
        <f t="shared" si="2"/>
        <v>-0.6473618846138811</v>
      </c>
      <c r="J8">
        <f>EXP(SUM(D2:D35)-D8+I8)-D39</f>
        <v>0.002834635707091082</v>
      </c>
      <c r="L8" s="1" t="s">
        <v>5</v>
      </c>
      <c r="M8">
        <f t="shared" si="3"/>
        <v>-3.954868</v>
      </c>
      <c r="N8">
        <v>0.16786212773925055</v>
      </c>
      <c r="O8">
        <f t="shared" si="4"/>
        <v>-0.6638725574078743</v>
      </c>
      <c r="P8">
        <f>EXP(SUM(D2:D35)-D8+O8)-D39</f>
        <v>-0.0007048002002916776</v>
      </c>
    </row>
    <row r="9" spans="1:16" ht="12.75">
      <c r="A9" s="1" t="s">
        <v>6</v>
      </c>
      <c r="B9">
        <v>0</v>
      </c>
      <c r="C9">
        <v>0.0664448</v>
      </c>
      <c r="D9">
        <f t="shared" si="0"/>
        <v>0</v>
      </c>
      <c r="F9" s="1" t="s">
        <v>6</v>
      </c>
      <c r="G9">
        <f t="shared" si="1"/>
        <v>0</v>
      </c>
      <c r="H9">
        <v>0.0647788175973738</v>
      </c>
      <c r="I9" s="22">
        <f t="shared" si="2"/>
        <v>0</v>
      </c>
      <c r="J9">
        <f>EXP(SUM(D2:D35)-D9+I9)-D39</f>
        <v>0</v>
      </c>
      <c r="L9" s="1" t="s">
        <v>6</v>
      </c>
      <c r="M9">
        <f t="shared" si="3"/>
        <v>0</v>
      </c>
      <c r="N9">
        <v>0.06320058912082081</v>
      </c>
      <c r="O9">
        <f t="shared" si="4"/>
        <v>0</v>
      </c>
      <c r="P9">
        <f>EXP(SUM(D2:D35)-D9+O9)-D39</f>
        <v>0</v>
      </c>
    </row>
    <row r="10" spans="1:16" ht="12.75">
      <c r="A10" s="1" t="s">
        <v>7</v>
      </c>
      <c r="B10">
        <v>0</v>
      </c>
      <c r="C10">
        <v>0.1197581</v>
      </c>
      <c r="D10">
        <f t="shared" si="0"/>
        <v>0</v>
      </c>
      <c r="F10" s="1" t="s">
        <v>7</v>
      </c>
      <c r="G10">
        <f t="shared" si="1"/>
        <v>0</v>
      </c>
      <c r="H10">
        <v>0.11608160998509276</v>
      </c>
      <c r="I10" s="22">
        <f t="shared" si="2"/>
        <v>0</v>
      </c>
      <c r="J10">
        <f>EXP(SUM(D2:D35)-D10+I10)-D39</f>
        <v>0</v>
      </c>
      <c r="L10" s="1" t="s">
        <v>7</v>
      </c>
      <c r="M10">
        <f t="shared" si="3"/>
        <v>0</v>
      </c>
      <c r="N10">
        <v>0.11283081694882713</v>
      </c>
      <c r="O10">
        <f t="shared" si="4"/>
        <v>0</v>
      </c>
      <c r="P10">
        <f>EXP(SUM(D2:D35)-D10+O10)-D39</f>
        <v>0</v>
      </c>
    </row>
    <row r="11" spans="1:16" ht="12.75">
      <c r="A11" s="1" t="s">
        <v>8</v>
      </c>
      <c r="B11">
        <v>1.585712</v>
      </c>
      <c r="C11">
        <v>0.1726351</v>
      </c>
      <c r="D11">
        <f t="shared" si="0"/>
        <v>0.2737495496912</v>
      </c>
      <c r="F11" s="1" t="s">
        <v>8</v>
      </c>
      <c r="G11">
        <f t="shared" si="1"/>
        <v>1.585712</v>
      </c>
      <c r="H11">
        <v>0.17553576326843603</v>
      </c>
      <c r="I11" s="22">
        <f t="shared" si="2"/>
        <v>0.27834916624391826</v>
      </c>
      <c r="J11">
        <f>EXP(SUM(D2:D35)-D11+I11)-D39</f>
        <v>0.0009834158944449778</v>
      </c>
      <c r="L11" s="1" t="s">
        <v>8</v>
      </c>
      <c r="M11">
        <f t="shared" si="3"/>
        <v>1.585712</v>
      </c>
      <c r="N11">
        <v>0.17792852083220664</v>
      </c>
      <c r="O11">
        <f t="shared" si="4"/>
        <v>0.28214339062588006</v>
      </c>
      <c r="P11">
        <f>EXP(SUM(D2:D35)-D11+O11)-D39</f>
        <v>0.001798047363279126</v>
      </c>
    </row>
    <row r="12" spans="1:16" ht="12.75">
      <c r="A12" s="1" t="s">
        <v>9</v>
      </c>
      <c r="B12">
        <v>0.730018</v>
      </c>
      <c r="C12">
        <v>0.0684366</v>
      </c>
      <c r="D12">
        <f t="shared" si="0"/>
        <v>0.04995994985879999</v>
      </c>
      <c r="F12" s="1" t="s">
        <v>9</v>
      </c>
      <c r="G12">
        <f t="shared" si="1"/>
        <v>0.730018</v>
      </c>
      <c r="H12">
        <v>0.06779755772605423</v>
      </c>
      <c r="I12" s="22">
        <f t="shared" si="2"/>
        <v>0.04949343749605865</v>
      </c>
      <c r="J12">
        <f>EXP(SUM(D2:D35)-D12+I12)-D39</f>
        <v>-9.948973577228459E-05</v>
      </c>
      <c r="L12" s="1" t="s">
        <v>9</v>
      </c>
      <c r="M12">
        <f t="shared" si="3"/>
        <v>0.730018</v>
      </c>
      <c r="N12">
        <v>0.06749673977414707</v>
      </c>
      <c r="O12">
        <f t="shared" si="4"/>
        <v>0.04927383497644329</v>
      </c>
      <c r="P12">
        <f>EXP(SUM(D2:D35)-D12+O12)-D39</f>
        <v>-0.00014630672143164936</v>
      </c>
    </row>
    <row r="13" spans="1:16" ht="12.75">
      <c r="A13" s="1" t="s">
        <v>10</v>
      </c>
      <c r="B13">
        <v>0</v>
      </c>
      <c r="C13">
        <v>0.1095454</v>
      </c>
      <c r="D13">
        <f t="shared" si="0"/>
        <v>0</v>
      </c>
      <c r="F13" s="1" t="s">
        <v>10</v>
      </c>
      <c r="G13">
        <f t="shared" si="1"/>
        <v>0</v>
      </c>
      <c r="H13">
        <v>0.11110239128333976</v>
      </c>
      <c r="I13" s="22">
        <f t="shared" si="2"/>
        <v>0</v>
      </c>
      <c r="J13">
        <f>EXP(SUM(D2:D35)-D13+I13)-D39</f>
        <v>0</v>
      </c>
      <c r="L13" s="1" t="s">
        <v>10</v>
      </c>
      <c r="M13">
        <f t="shared" si="3"/>
        <v>0</v>
      </c>
      <c r="N13">
        <v>0.11248765199885215</v>
      </c>
      <c r="O13">
        <f t="shared" si="4"/>
        <v>0</v>
      </c>
      <c r="P13">
        <f>EXP(SUM(D2:D35)-D13+O13)-D39</f>
        <v>0</v>
      </c>
    </row>
    <row r="14" spans="1:16" ht="12.75">
      <c r="A14" s="1" t="s">
        <v>11</v>
      </c>
      <c r="B14">
        <v>0</v>
      </c>
      <c r="C14">
        <v>0.1360279</v>
      </c>
      <c r="D14">
        <f t="shared" si="0"/>
        <v>0</v>
      </c>
      <c r="F14" s="1" t="s">
        <v>11</v>
      </c>
      <c r="G14">
        <f t="shared" si="1"/>
        <v>0</v>
      </c>
      <c r="H14">
        <v>0.1328297259583083</v>
      </c>
      <c r="I14" s="22">
        <f t="shared" si="2"/>
        <v>0</v>
      </c>
      <c r="J14">
        <f>EXP(SUM(D2:D35)-D14+I14)-D39</f>
        <v>0</v>
      </c>
      <c r="L14" s="1" t="s">
        <v>11</v>
      </c>
      <c r="M14">
        <f t="shared" si="3"/>
        <v>0</v>
      </c>
      <c r="N14">
        <v>0.13016724233473645</v>
      </c>
      <c r="O14">
        <f t="shared" si="4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</v>
      </c>
      <c r="C16">
        <v>0.0908347</v>
      </c>
      <c r="D16">
        <f t="shared" si="0"/>
        <v>0</v>
      </c>
      <c r="F16" s="1" t="s">
        <v>13</v>
      </c>
      <c r="G16">
        <f t="shared" si="1"/>
        <v>0</v>
      </c>
      <c r="H16">
        <v>0.09516831379845973</v>
      </c>
      <c r="I16" s="22">
        <f t="shared" si="2"/>
        <v>0</v>
      </c>
      <c r="J16">
        <f>EXP(SUM(D2:D35)-D16+I16)-D39</f>
        <v>0</v>
      </c>
      <c r="L16" s="1" t="s">
        <v>13</v>
      </c>
      <c r="M16">
        <f t="shared" si="3"/>
        <v>0</v>
      </c>
      <c r="N16">
        <v>0.09904285762853778</v>
      </c>
      <c r="O16">
        <f t="shared" si="4"/>
        <v>0</v>
      </c>
      <c r="P16">
        <f>EXP(SUM(D2:D35)-D16+O16)-D39</f>
        <v>0</v>
      </c>
    </row>
    <row r="17" spans="1:16" ht="12.75">
      <c r="A17" s="1" t="s">
        <v>14</v>
      </c>
      <c r="B17">
        <v>0</v>
      </c>
      <c r="C17">
        <v>0.1527812</v>
      </c>
      <c r="D17">
        <f t="shared" si="0"/>
        <v>0</v>
      </c>
      <c r="F17" s="1" t="s">
        <v>14</v>
      </c>
      <c r="G17">
        <f t="shared" si="1"/>
        <v>0</v>
      </c>
      <c r="H17">
        <v>0.15448471545477602</v>
      </c>
      <c r="I17" s="22">
        <f t="shared" si="2"/>
        <v>0</v>
      </c>
      <c r="J17">
        <f>EXP(SUM(D2:D35)-D17+I17)-D39</f>
        <v>0</v>
      </c>
      <c r="L17" s="1" t="s">
        <v>14</v>
      </c>
      <c r="M17">
        <f t="shared" si="3"/>
        <v>0</v>
      </c>
      <c r="N17">
        <v>0.1555765391441215</v>
      </c>
      <c r="O17">
        <f t="shared" si="4"/>
        <v>0</v>
      </c>
      <c r="P17">
        <f>EXP(SUM(D2:D35)-D17+O17)-D39</f>
        <v>0</v>
      </c>
    </row>
    <row r="18" spans="1:16" ht="12.75">
      <c r="A18" s="1" t="s">
        <v>15</v>
      </c>
      <c r="B18">
        <v>1.617126</v>
      </c>
      <c r="C18">
        <v>0.4849161</v>
      </c>
      <c r="D18">
        <f t="shared" si="0"/>
        <v>0.7841704331286</v>
      </c>
      <c r="F18" s="1" t="s">
        <v>15</v>
      </c>
      <c r="G18">
        <f t="shared" si="1"/>
        <v>1.617126</v>
      </c>
      <c r="H18">
        <v>0.4816245608911061</v>
      </c>
      <c r="I18" s="22">
        <f t="shared" si="2"/>
        <v>0.7788475996555909</v>
      </c>
      <c r="J18">
        <f>EXP(SUM(D2:D35)-D18+I18)-D39</f>
        <v>-0.001132410719018151</v>
      </c>
      <c r="L18" s="1" t="s">
        <v>15</v>
      </c>
      <c r="M18">
        <f t="shared" si="3"/>
        <v>1.617126</v>
      </c>
      <c r="N18">
        <v>0.47880925263334956</v>
      </c>
      <c r="O18">
        <f t="shared" si="4"/>
        <v>0.774294891473958</v>
      </c>
      <c r="P18">
        <f>EXP(SUM(D2:D35)-D18+O18)-D39</f>
        <v>-0.002096209387429604</v>
      </c>
    </row>
    <row r="19" spans="1:16" ht="12.75">
      <c r="A19" s="1" t="s">
        <v>16</v>
      </c>
      <c r="B19">
        <v>0.320989</v>
      </c>
      <c r="C19">
        <v>0.7972253</v>
      </c>
      <c r="D19">
        <f t="shared" si="0"/>
        <v>0.2559005518217</v>
      </c>
      <c r="F19" s="1" t="s">
        <v>16</v>
      </c>
      <c r="G19">
        <f t="shared" si="1"/>
        <v>0.320989</v>
      </c>
      <c r="H19">
        <v>0.8002305824197691</v>
      </c>
      <c r="I19" s="22">
        <f t="shared" si="2"/>
        <v>0.25686521442033927</v>
      </c>
      <c r="J19">
        <f>EXP(SUM(D2:D35)-D19+I19)-D39</f>
        <v>0.00020587392738596888</v>
      </c>
      <c r="L19" s="1" t="s">
        <v>16</v>
      </c>
      <c r="M19">
        <f t="shared" si="3"/>
        <v>0.320989</v>
      </c>
      <c r="N19">
        <v>0.8023531394562698</v>
      </c>
      <c r="O19">
        <f t="shared" si="4"/>
        <v>0.25754653188092863</v>
      </c>
      <c r="P19">
        <f>EXP(SUM(D2:D35)-D19+O19)-D39</f>
        <v>0.000351397329560188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0.630021</v>
      </c>
      <c r="C21">
        <v>0.2944937</v>
      </c>
      <c r="D21">
        <f t="shared" si="0"/>
        <v>0.18553721536770004</v>
      </c>
      <c r="F21" s="1" t="s">
        <v>18</v>
      </c>
      <c r="G21">
        <f t="shared" si="1"/>
        <v>0.630021</v>
      </c>
      <c r="H21">
        <v>0.2944937</v>
      </c>
      <c r="I21" s="22">
        <f t="shared" si="2"/>
        <v>0.18553721536770004</v>
      </c>
      <c r="J21">
        <v>0</v>
      </c>
      <c r="L21" s="1" t="s">
        <v>18</v>
      </c>
      <c r="M21">
        <f t="shared" si="3"/>
        <v>0.630021</v>
      </c>
      <c r="N21">
        <v>0.2944937</v>
      </c>
      <c r="O21">
        <f t="shared" si="4"/>
        <v>0.18553721536770004</v>
      </c>
      <c r="P21">
        <v>0</v>
      </c>
    </row>
    <row r="22" spans="1:16" ht="12.75">
      <c r="A22" s="1" t="s">
        <v>19</v>
      </c>
      <c r="B22">
        <v>1.08706</v>
      </c>
      <c r="C22">
        <v>0.3804077</v>
      </c>
      <c r="D22">
        <f t="shared" si="0"/>
        <v>0.413525994362</v>
      </c>
      <c r="F22" s="1" t="s">
        <v>19</v>
      </c>
      <c r="G22">
        <f t="shared" si="1"/>
        <v>1.08706</v>
      </c>
      <c r="H22">
        <v>0.3804077</v>
      </c>
      <c r="I22" s="22">
        <f t="shared" si="2"/>
        <v>0.413525994362</v>
      </c>
      <c r="J22">
        <v>0</v>
      </c>
      <c r="L22" s="1" t="s">
        <v>19</v>
      </c>
      <c r="M22">
        <f t="shared" si="3"/>
        <v>1.08706</v>
      </c>
      <c r="N22">
        <v>0.3804077</v>
      </c>
      <c r="O22">
        <f t="shared" si="4"/>
        <v>0.413525994362</v>
      </c>
      <c r="P22">
        <v>0</v>
      </c>
    </row>
    <row r="23" spans="1:16" ht="12.75">
      <c r="A23" s="1" t="s">
        <v>20</v>
      </c>
      <c r="B23">
        <v>1.262401</v>
      </c>
      <c r="C23">
        <v>0.0655165</v>
      </c>
      <c r="D23">
        <f t="shared" si="0"/>
        <v>0.08270809511650001</v>
      </c>
      <c r="F23" s="1" t="s">
        <v>20</v>
      </c>
      <c r="G23">
        <f t="shared" si="1"/>
        <v>1.262401</v>
      </c>
      <c r="H23">
        <v>0.0655164</v>
      </c>
      <c r="I23" s="22">
        <f t="shared" si="2"/>
        <v>0.08270796887640001</v>
      </c>
      <c r="J23">
        <v>0</v>
      </c>
      <c r="L23" s="1" t="s">
        <v>20</v>
      </c>
      <c r="M23">
        <f t="shared" si="3"/>
        <v>1.262401</v>
      </c>
      <c r="N23">
        <v>0.0655165</v>
      </c>
      <c r="O23">
        <f t="shared" si="4"/>
        <v>0.08270809511650001</v>
      </c>
      <c r="P23">
        <v>0</v>
      </c>
    </row>
    <row r="24" spans="1:16" ht="12.75">
      <c r="A24" s="1" t="s">
        <v>99</v>
      </c>
      <c r="B24">
        <v>0</v>
      </c>
      <c r="C24">
        <v>0.0070151</v>
      </c>
      <c r="D24">
        <f t="shared" si="0"/>
        <v>0</v>
      </c>
      <c r="F24" s="1" t="s">
        <v>99</v>
      </c>
      <c r="G24">
        <f t="shared" si="1"/>
        <v>0</v>
      </c>
      <c r="H24">
        <v>0.0070151</v>
      </c>
      <c r="I24" s="22">
        <f t="shared" si="2"/>
        <v>0</v>
      </c>
      <c r="J24">
        <v>0</v>
      </c>
      <c r="L24" s="1" t="s">
        <v>99</v>
      </c>
      <c r="M24">
        <f t="shared" si="3"/>
        <v>0</v>
      </c>
      <c r="N24">
        <v>0.0070151</v>
      </c>
      <c r="O24">
        <f t="shared" si="4"/>
        <v>0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-0.376121</v>
      </c>
      <c r="C26">
        <v>0.1867617</v>
      </c>
      <c r="D26">
        <f t="shared" si="0"/>
        <v>-0.0702449973657</v>
      </c>
      <c r="F26" s="1" t="s">
        <v>22</v>
      </c>
      <c r="G26">
        <f t="shared" si="1"/>
        <v>-0.376121</v>
      </c>
      <c r="H26">
        <v>0.18337535461868393</v>
      </c>
      <c r="I26" s="22">
        <f t="shared" si="2"/>
        <v>-0.06897132175453402</v>
      </c>
      <c r="J26">
        <f>EXP(SUM(D2:D35)-D26+I26)-D39</f>
        <v>0.00027186409581483884</v>
      </c>
      <c r="L26" s="1" t="s">
        <v>22</v>
      </c>
      <c r="M26">
        <f t="shared" si="3"/>
        <v>-0.376121</v>
      </c>
      <c r="N26">
        <v>0.17772664614264755</v>
      </c>
      <c r="O26">
        <f t="shared" si="4"/>
        <v>-0.06684672387381874</v>
      </c>
      <c r="P26">
        <f>EXP(SUM(D2:D35)-D26+O26)-D39</f>
        <v>0.0007261274932541528</v>
      </c>
    </row>
    <row r="27" spans="1:16" ht="12.75">
      <c r="A27" s="1" t="s">
        <v>23</v>
      </c>
      <c r="B27">
        <v>0</v>
      </c>
      <c r="C27">
        <v>0.1703963</v>
      </c>
      <c r="D27">
        <f t="shared" si="0"/>
        <v>0</v>
      </c>
      <c r="F27" s="1" t="s">
        <v>23</v>
      </c>
      <c r="G27">
        <f t="shared" si="1"/>
        <v>0</v>
      </c>
      <c r="H27">
        <v>0.18027828134078586</v>
      </c>
      <c r="I27" s="22">
        <f t="shared" si="2"/>
        <v>0</v>
      </c>
      <c r="J27">
        <f>EXP(SUM(D2:D35)-D27+I27)-D39</f>
        <v>0</v>
      </c>
      <c r="L27" s="1" t="s">
        <v>23</v>
      </c>
      <c r="M27">
        <f t="shared" si="3"/>
        <v>0</v>
      </c>
      <c r="N27">
        <v>0.19192445798203916</v>
      </c>
      <c r="O27">
        <f t="shared" si="4"/>
        <v>0</v>
      </c>
      <c r="P27">
        <f>EXP(SUM(D2:D35)-D27+O27)-D39</f>
        <v>0</v>
      </c>
    </row>
    <row r="28" spans="1:16" ht="12.75">
      <c r="A28" s="1" t="s">
        <v>24</v>
      </c>
      <c r="B28">
        <v>0</v>
      </c>
      <c r="C28">
        <v>0.0619755</v>
      </c>
      <c r="D28">
        <f t="shared" si="0"/>
        <v>0</v>
      </c>
      <c r="F28" s="1" t="s">
        <v>24</v>
      </c>
      <c r="G28">
        <f t="shared" si="1"/>
        <v>0</v>
      </c>
      <c r="H28">
        <v>0.06572783171811679</v>
      </c>
      <c r="I28" s="22">
        <f t="shared" si="2"/>
        <v>0</v>
      </c>
      <c r="J28">
        <f>EXP(SUM(D2:D35)-D28+I28)-D39</f>
        <v>0</v>
      </c>
      <c r="L28" s="1" t="s">
        <v>24</v>
      </c>
      <c r="M28">
        <f t="shared" si="3"/>
        <v>0</v>
      </c>
      <c r="N28">
        <v>0.0704603161901572</v>
      </c>
      <c r="O28">
        <f t="shared" si="4"/>
        <v>0</v>
      </c>
      <c r="P28">
        <f>EXP(SUM(D2:D35)-D28+O28)-D39</f>
        <v>0</v>
      </c>
    </row>
    <row r="29" spans="1:16" ht="12.75">
      <c r="A29" s="1" t="s">
        <v>45</v>
      </c>
      <c r="B29">
        <v>-0.314002</v>
      </c>
      <c r="C29">
        <v>0.4380403</v>
      </c>
      <c r="D29">
        <f t="shared" si="0"/>
        <v>-0.1375455302806</v>
      </c>
      <c r="F29" s="1" t="s">
        <v>45</v>
      </c>
      <c r="G29">
        <f t="shared" si="1"/>
        <v>-0.314002</v>
      </c>
      <c r="H29">
        <v>0.4380403</v>
      </c>
      <c r="I29" s="22">
        <f t="shared" si="2"/>
        <v>-0.1375455302806</v>
      </c>
      <c r="J29">
        <f>EXP(SUM(D2:D35)-D29+I29)-D39</f>
        <v>0</v>
      </c>
      <c r="L29" s="1" t="s">
        <v>45</v>
      </c>
      <c r="M29">
        <f t="shared" si="3"/>
        <v>-0.314002</v>
      </c>
      <c r="N29">
        <v>0.4380403</v>
      </c>
      <c r="O29">
        <f t="shared" si="4"/>
        <v>-0.1375455302806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0"/>
        <v>0</v>
      </c>
      <c r="F30" s="1" t="s">
        <v>25</v>
      </c>
      <c r="G30">
        <f t="shared" si="1"/>
        <v>0</v>
      </c>
      <c r="H30">
        <v>0.6543054144879965</v>
      </c>
      <c r="I30" s="22">
        <f t="shared" si="2"/>
        <v>0</v>
      </c>
      <c r="J30">
        <f>EXP(SUM(D2:D35)-D30+I30)-D39</f>
        <v>0</v>
      </c>
      <c r="L30" s="1" t="s">
        <v>25</v>
      </c>
      <c r="M30">
        <f t="shared" si="3"/>
        <v>0</v>
      </c>
      <c r="N30">
        <v>0.6318867632937732</v>
      </c>
      <c r="O30">
        <f t="shared" si="4"/>
        <v>0</v>
      </c>
      <c r="P30">
        <f>EXP(SUM(D2:D35)-D30+O30)-D39</f>
        <v>0</v>
      </c>
    </row>
    <row r="31" spans="1:16" ht="12.75">
      <c r="A31" s="1" t="s">
        <v>27</v>
      </c>
      <c r="B31">
        <v>0</v>
      </c>
      <c r="C31">
        <v>0.1291957</v>
      </c>
      <c r="D31">
        <f t="shared" si="0"/>
        <v>0</v>
      </c>
      <c r="F31" s="1" t="s">
        <v>27</v>
      </c>
      <c r="G31">
        <f t="shared" si="1"/>
        <v>0</v>
      </c>
      <c r="H31">
        <v>0.1300003321858992</v>
      </c>
      <c r="I31" s="22">
        <f t="shared" si="2"/>
        <v>0</v>
      </c>
      <c r="J31">
        <f>EXP(SUM(D2:D35)-D31+I31)-D39</f>
        <v>0</v>
      </c>
      <c r="L31" s="1" t="s">
        <v>27</v>
      </c>
      <c r="M31">
        <f t="shared" si="3"/>
        <v>0</v>
      </c>
      <c r="N31">
        <v>0.13132077378572343</v>
      </c>
      <c r="O31">
        <f t="shared" si="4"/>
        <v>0</v>
      </c>
      <c r="P31">
        <f>EXP(SUM(D2:D35)-D31+O31)-D39</f>
        <v>0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</v>
      </c>
      <c r="C33">
        <v>0.0307949</v>
      </c>
      <c r="D33">
        <f t="shared" si="0"/>
        <v>0</v>
      </c>
      <c r="F33" s="1" t="s">
        <v>28</v>
      </c>
      <c r="G33">
        <f t="shared" si="1"/>
        <v>0</v>
      </c>
      <c r="H33">
        <v>0.034897569020303776</v>
      </c>
      <c r="I33" s="22">
        <f t="shared" si="2"/>
        <v>0</v>
      </c>
      <c r="J33">
        <f>EXP(SUM(D2:D35)-D33+I33)-D39</f>
        <v>0</v>
      </c>
      <c r="L33" s="1" t="s">
        <v>28</v>
      </c>
      <c r="M33">
        <f t="shared" si="3"/>
        <v>0</v>
      </c>
      <c r="N33">
        <v>0.03917478516452222</v>
      </c>
      <c r="O33">
        <f t="shared" si="4"/>
        <v>0</v>
      </c>
      <c r="P33">
        <f>EXP(SUM(D2:D35)-D33+O33)-D39</f>
        <v>0</v>
      </c>
    </row>
    <row r="34" spans="1:16" ht="12.75">
      <c r="A34" s="1" t="s">
        <v>26</v>
      </c>
      <c r="B34">
        <v>0</v>
      </c>
      <c r="C34">
        <v>0.1534788</v>
      </c>
      <c r="D34">
        <f t="shared" si="0"/>
        <v>0</v>
      </c>
      <c r="F34" s="1" t="s">
        <v>26</v>
      </c>
      <c r="G34">
        <f t="shared" si="1"/>
        <v>0</v>
      </c>
      <c r="H34">
        <v>0.17411594964617247</v>
      </c>
      <c r="I34" s="22">
        <f t="shared" si="2"/>
        <v>0</v>
      </c>
      <c r="J34">
        <f>EXP(SUM(D2:D35)-D34+I34)-D39</f>
        <v>0</v>
      </c>
      <c r="L34" s="1" t="s">
        <v>26</v>
      </c>
      <c r="M34">
        <f t="shared" si="3"/>
        <v>0</v>
      </c>
      <c r="N34">
        <v>0.19087891328038056</v>
      </c>
      <c r="O34">
        <f t="shared" si="4"/>
        <v>0</v>
      </c>
      <c r="P34">
        <f>EXP(SUM(D2:D35)-D34+O34)-D39</f>
        <v>0</v>
      </c>
    </row>
    <row r="35" spans="1:16" ht="12.75">
      <c r="A35" s="1" t="s">
        <v>30</v>
      </c>
      <c r="B35">
        <v>0.787683</v>
      </c>
      <c r="C35">
        <v>0.4787332</v>
      </c>
      <c r="D35">
        <f t="shared" si="0"/>
        <v>0.37709000317560004</v>
      </c>
      <c r="F35" s="1" t="s">
        <v>30</v>
      </c>
      <c r="G35">
        <f t="shared" si="1"/>
        <v>0.787683</v>
      </c>
      <c r="H35">
        <v>0.47997295364058407</v>
      </c>
      <c r="I35" s="22">
        <f t="shared" si="2"/>
        <v>0.3780665360424762</v>
      </c>
      <c r="J35">
        <f>EXP(SUM(D2:D35)-D35+I35)-D39</f>
        <v>0.0002084084634570993</v>
      </c>
      <c r="L35" s="1" t="s">
        <v>30</v>
      </c>
      <c r="M35">
        <f t="shared" si="3"/>
        <v>0.787683</v>
      </c>
      <c r="N35">
        <v>0.4807140311018071</v>
      </c>
      <c r="O35">
        <f t="shared" si="4"/>
        <v>0.37865027016036473</v>
      </c>
      <c r="P35">
        <f>EXP(SUM(D2:D35)-D35+O35)-D39</f>
        <v>0.00033308432012205125</v>
      </c>
    </row>
    <row r="36" spans="1:12" ht="12.75">
      <c r="A36" s="1"/>
      <c r="F36" s="1"/>
      <c r="L36" s="1"/>
    </row>
    <row r="37" spans="3:14" ht="30" customHeight="1">
      <c r="C37" s="2" t="s">
        <v>131</v>
      </c>
      <c r="D37">
        <f>EXP(B2+SUM(D3:D35))</f>
        <v>0.04984262222130127</v>
      </c>
      <c r="H37" s="2"/>
      <c r="N37" s="2"/>
    </row>
    <row r="39" spans="3:15" ht="26.25" customHeight="1">
      <c r="C39" s="2" t="s">
        <v>132</v>
      </c>
      <c r="D39">
        <f>EXP(SUM(D2:D35))</f>
        <v>0.21331255529385199</v>
      </c>
      <c r="H39" s="2" t="s">
        <v>132</v>
      </c>
      <c r="I39">
        <f>EXP(SUM(I2:I35))</f>
        <v>0.2110757862208102</v>
      </c>
      <c r="N39" s="2" t="s">
        <v>132</v>
      </c>
      <c r="O39">
        <f>EXP(SUM(O2:O35))</f>
        <v>0.20608931251055077</v>
      </c>
    </row>
    <row r="40" spans="3:14" ht="29.25" customHeight="1">
      <c r="C40" s="2" t="s">
        <v>133</v>
      </c>
      <c r="D40">
        <v>0.21331000000000006</v>
      </c>
      <c r="H40" s="2"/>
      <c r="N40" s="2"/>
    </row>
    <row r="41" spans="3:16" ht="28.5" customHeight="1">
      <c r="C41" s="2" t="s">
        <v>134</v>
      </c>
      <c r="D41" s="18">
        <f>D40*Normalization!C38</f>
        <v>45228942.67660001</v>
      </c>
      <c r="H41" s="2" t="s">
        <v>134</v>
      </c>
      <c r="I41" s="15">
        <f>I39*Normalization!I38</f>
        <v>47793553.81165043</v>
      </c>
      <c r="J41" s="18"/>
      <c r="N41" s="2" t="s">
        <v>134</v>
      </c>
      <c r="O41" s="15">
        <f>O39*Normalization!L38</f>
        <v>49404811.305791065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0.0024063777982206436</v>
      </c>
      <c r="K48" s="46">
        <v>-0.8542933210613501</v>
      </c>
      <c r="L48" s="52">
        <f>P4</f>
        <v>0.0024464266765592824</v>
      </c>
    </row>
    <row r="49" spans="8:12" ht="12.75">
      <c r="H49" s="43" t="s">
        <v>155</v>
      </c>
      <c r="I49" s="46">
        <v>-1.613309459940726</v>
      </c>
      <c r="J49" s="52">
        <f>J5</f>
        <v>0.005534977720328377</v>
      </c>
      <c r="K49" s="46">
        <v>-3.384117634579034</v>
      </c>
      <c r="L49" s="52">
        <f>P5</f>
        <v>0.011775780123953472</v>
      </c>
    </row>
    <row r="50" spans="8:12" ht="12.75">
      <c r="H50" s="43" t="s">
        <v>156</v>
      </c>
      <c r="I50" s="46">
        <v>0.8662626681383762</v>
      </c>
      <c r="J50" s="52">
        <f>J6</f>
        <v>-0.0045109025817342</v>
      </c>
      <c r="K50" s="46">
        <v>0.9447595175117895</v>
      </c>
      <c r="L50" s="52">
        <f>P6</f>
        <v>-0.004914916256001045</v>
      </c>
    </row>
    <row r="51" spans="8:12" ht="12.75">
      <c r="H51" s="43" t="s">
        <v>157</v>
      </c>
      <c r="I51" s="46">
        <v>1.8752042180098933</v>
      </c>
      <c r="J51" s="52">
        <f>J7</f>
        <v>-0.008615691628046124</v>
      </c>
      <c r="K51" s="46">
        <v>3.5205715775619955</v>
      </c>
      <c r="L51" s="52">
        <f>P7</f>
        <v>-0.015888287152626385</v>
      </c>
    </row>
    <row r="52" spans="8:12" ht="12.75">
      <c r="H52" s="43" t="s">
        <v>158</v>
      </c>
      <c r="I52" s="46">
        <v>-0.33379444134466196</v>
      </c>
      <c r="J52" s="52">
        <f>J8</f>
        <v>0.002834635707091082</v>
      </c>
      <c r="K52" s="46">
        <v>0.08368277392505619</v>
      </c>
      <c r="L52" s="55">
        <f>P8</f>
        <v>-0.0007048002002916776</v>
      </c>
    </row>
    <row r="53" spans="8:12" ht="12.75">
      <c r="H53" s="47" t="s">
        <v>159</v>
      </c>
      <c r="I53" s="48"/>
      <c r="J53" s="52">
        <f>SUM(J48:J52)</f>
        <v>-0.002350602984140221</v>
      </c>
      <c r="K53" s="48"/>
      <c r="L53" s="52">
        <f>SUM(L48:L52)</f>
        <v>-0.007285796808406353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163</v>
      </c>
      <c r="I55" s="46">
        <v>0.2900663268436021</v>
      </c>
      <c r="J55" s="52">
        <f>J11</f>
        <v>0.0009834158944449778</v>
      </c>
      <c r="K55" s="46">
        <v>0.529342083220663</v>
      </c>
      <c r="L55" s="52">
        <f>P11</f>
        <v>0.001798047363279126</v>
      </c>
    </row>
    <row r="56" spans="8:12" ht="12.75">
      <c r="H56" s="43" t="s">
        <v>164</v>
      </c>
      <c r="I56" s="46">
        <v>-0.06390422739457752</v>
      </c>
      <c r="J56" s="55" t="s">
        <v>186</v>
      </c>
      <c r="K56" s="46">
        <v>-0.09398602258529343</v>
      </c>
      <c r="L56" s="55" t="s">
        <v>186</v>
      </c>
    </row>
    <row r="57" spans="8:12" ht="12.75">
      <c r="H57" s="47" t="s">
        <v>168</v>
      </c>
      <c r="I57" s="48"/>
      <c r="J57" s="52">
        <f>SUM(J55:J56)</f>
        <v>0.0009834158944449778</v>
      </c>
      <c r="K57" s="48"/>
      <c r="L57" s="52">
        <f>SUM(L55:L56)</f>
        <v>0.001798047363279126</v>
      </c>
    </row>
    <row r="58" spans="8:12" ht="12.75">
      <c r="H58" s="49" t="s">
        <v>169</v>
      </c>
      <c r="I58" s="46">
        <v>-0.3291539108893904</v>
      </c>
      <c r="J58" s="52">
        <f>J18</f>
        <v>-0.001132410719018151</v>
      </c>
      <c r="K58" s="46">
        <v>-0.6106847366650459</v>
      </c>
      <c r="L58" s="52">
        <f>P18</f>
        <v>-0.002096209387429604</v>
      </c>
    </row>
    <row r="59" spans="8:12" ht="12.75">
      <c r="H59" s="49" t="s">
        <v>170</v>
      </c>
      <c r="I59" s="46">
        <v>0.3005282419769051</v>
      </c>
      <c r="J59" s="55" t="s">
        <v>185</v>
      </c>
      <c r="K59" s="46">
        <v>0.5127839456269823</v>
      </c>
      <c r="L59" s="55" t="s">
        <v>185</v>
      </c>
    </row>
    <row r="60" spans="8:12" ht="12.75">
      <c r="H60" s="49" t="s">
        <v>171</v>
      </c>
      <c r="I60" s="36"/>
      <c r="J60" s="36"/>
      <c r="K60" s="36"/>
      <c r="L60" s="36"/>
    </row>
    <row r="61" spans="8:12" ht="12.75">
      <c r="H61" s="50" t="s">
        <v>172</v>
      </c>
      <c r="I61" s="46">
        <v>-0.3386345381316075</v>
      </c>
      <c r="J61" s="55" t="s">
        <v>185</v>
      </c>
      <c r="K61" s="46">
        <v>-0.9035053857352454</v>
      </c>
      <c r="L61" s="55">
        <f>P26</f>
        <v>0.0007261274932541528</v>
      </c>
    </row>
    <row r="62" spans="8:12" ht="12.75">
      <c r="H62" s="49" t="s">
        <v>178</v>
      </c>
      <c r="I62" s="48"/>
      <c r="J62" s="54"/>
      <c r="K62" s="48"/>
      <c r="L62" s="54"/>
    </row>
    <row r="63" spans="8:12" ht="12.75">
      <c r="H63" s="50" t="s">
        <v>179</v>
      </c>
      <c r="I63" s="62">
        <v>0.12</v>
      </c>
      <c r="J63" s="55" t="s">
        <v>185</v>
      </c>
      <c r="K63" s="62">
        <v>0.2</v>
      </c>
      <c r="L63" s="55" t="s">
        <v>185</v>
      </c>
    </row>
    <row r="64" spans="8:12" ht="12.75">
      <c r="H64" s="35" t="s">
        <v>180</v>
      </c>
      <c r="I64" s="36"/>
      <c r="J64" s="52">
        <f>I39-D40</f>
        <v>-0.002234213779189864</v>
      </c>
      <c r="K64" s="36"/>
      <c r="L64" s="52">
        <f>O39-D40</f>
        <v>-0.00722068748944929</v>
      </c>
    </row>
    <row r="69" spans="3:5" ht="12.75">
      <c r="C69" s="15"/>
      <c r="D69" s="15"/>
      <c r="E69" s="15"/>
    </row>
    <row r="71" spans="3:5" ht="12.75">
      <c r="C71" s="57"/>
      <c r="D71" s="57"/>
      <c r="E71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C42">
      <selection activeCell="E67" sqref="C67:E70"/>
    </sheetView>
  </sheetViews>
  <sheetFormatPr defaultColWidth="9.140625" defaultRowHeight="12.75"/>
  <cols>
    <col min="2" max="2" width="10.57421875" style="0" bestFit="1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-3.253661</v>
      </c>
      <c r="C2" s="19" t="s">
        <v>93</v>
      </c>
      <c r="D2" s="21">
        <f>-1.48898</f>
        <v>-1.48898</v>
      </c>
      <c r="E2" s="4"/>
      <c r="F2" s="4" t="s">
        <v>92</v>
      </c>
      <c r="G2" s="21"/>
      <c r="H2" s="4"/>
      <c r="I2" s="21">
        <f>D2</f>
        <v>-1.48898</v>
      </c>
      <c r="J2" s="21"/>
      <c r="K2" s="4"/>
      <c r="L2" s="4" t="s">
        <v>92</v>
      </c>
      <c r="M2" s="21"/>
      <c r="N2" s="4"/>
      <c r="O2" s="21">
        <f>D2</f>
        <v>-1.48898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-0.682759</v>
      </c>
      <c r="C4">
        <v>0.1639938</v>
      </c>
      <c r="D4">
        <f aca="true" t="shared" si="0" ref="D4:D35">B4*C4</f>
        <v>-0.1119682428942</v>
      </c>
      <c r="F4" s="1" t="s">
        <v>1</v>
      </c>
      <c r="G4">
        <f aca="true" t="shared" si="1" ref="G4:G35">B4</f>
        <v>-0.682759</v>
      </c>
      <c r="H4">
        <v>0.15558993619363196</v>
      </c>
      <c r="I4" s="22">
        <f aca="true" t="shared" si="2" ref="I4:I35">G4*H4</f>
        <v>-0.10623042924562796</v>
      </c>
      <c r="J4" s="26">
        <f>EXP(SUM(D2:D35)-D4+I4)-D39</f>
        <v>0.0007874889084272529</v>
      </c>
      <c r="L4" s="1" t="s">
        <v>1</v>
      </c>
      <c r="M4">
        <f aca="true" t="shared" si="3" ref="M4:M35">B4</f>
        <v>-0.682759</v>
      </c>
      <c r="N4">
        <v>0.1554508667893865</v>
      </c>
      <c r="O4">
        <f aca="true" t="shared" si="4" ref="O4:O35">M4*N4</f>
        <v>-0.10613547835825474</v>
      </c>
      <c r="P4">
        <f>EXP(SUM(D2:D35)-D4+O4)-D39</f>
        <v>0.0008005585298329065</v>
      </c>
    </row>
    <row r="5" spans="1:16" ht="12.75">
      <c r="A5" s="1" t="s">
        <v>2</v>
      </c>
      <c r="B5">
        <v>-1.187305</v>
      </c>
      <c r="C5">
        <v>0.1988368</v>
      </c>
      <c r="D5">
        <f t="shared" si="0"/>
        <v>-0.23607992682400003</v>
      </c>
      <c r="F5" s="1" t="s">
        <v>2</v>
      </c>
      <c r="G5">
        <f t="shared" si="1"/>
        <v>-1.187305</v>
      </c>
      <c r="H5">
        <v>0.18270370540059275</v>
      </c>
      <c r="I5" s="22">
        <f t="shared" si="2"/>
        <v>-0.21692502294065077</v>
      </c>
      <c r="J5">
        <f>EXP(SUM(D2:D35)-D5+I5)-D39</f>
        <v>0.0026466560845608555</v>
      </c>
      <c r="L5" s="1" t="s">
        <v>2</v>
      </c>
      <c r="M5">
        <f t="shared" si="3"/>
        <v>-1.187305</v>
      </c>
      <c r="N5">
        <v>0.16499562365420967</v>
      </c>
      <c r="O5">
        <f t="shared" si="4"/>
        <v>-0.1959001289427614</v>
      </c>
      <c r="P5">
        <f>EXP(SUM(D2:D35)-D5+O5)-D39</f>
        <v>0.005610652273677713</v>
      </c>
    </row>
    <row r="6" spans="1:16" ht="12.75">
      <c r="A6" s="1" t="s">
        <v>3</v>
      </c>
      <c r="B6">
        <v>-1.388105</v>
      </c>
      <c r="C6">
        <v>0.159807</v>
      </c>
      <c r="D6">
        <f t="shared" si="0"/>
        <v>-0.221828895735</v>
      </c>
      <c r="F6" s="1" t="s">
        <v>3</v>
      </c>
      <c r="G6">
        <f t="shared" si="1"/>
        <v>-1.388105</v>
      </c>
      <c r="H6">
        <v>0.16846962668138377</v>
      </c>
      <c r="I6" s="22">
        <f t="shared" si="2"/>
        <v>-0.2338535311445622</v>
      </c>
      <c r="J6">
        <f>EXP(SUM(D2:D35)-D6+I6)-D39</f>
        <v>-0.0016357422735832072</v>
      </c>
      <c r="L6" s="1" t="s">
        <v>3</v>
      </c>
      <c r="M6">
        <f t="shared" si="3"/>
        <v>-1.388105</v>
      </c>
      <c r="N6">
        <v>0.1692545951751179</v>
      </c>
      <c r="O6">
        <f t="shared" si="4"/>
        <v>-0.23494314983555703</v>
      </c>
      <c r="P6">
        <f>EXP(SUM(D2:D35)-D6+O6)-D39</f>
        <v>-0.001782996302340023</v>
      </c>
    </row>
    <row r="7" spans="1:16" ht="12.75">
      <c r="A7" s="1" t="s">
        <v>4</v>
      </c>
      <c r="B7">
        <v>-3.857712</v>
      </c>
      <c r="C7">
        <v>0.1074901</v>
      </c>
      <c r="D7">
        <f t="shared" si="0"/>
        <v>-0.4146658486512</v>
      </c>
      <c r="F7" s="1" t="s">
        <v>4</v>
      </c>
      <c r="G7">
        <f t="shared" si="1"/>
        <v>-3.857712</v>
      </c>
      <c r="H7">
        <v>0.12624214218009894</v>
      </c>
      <c r="I7" s="22">
        <f t="shared" si="2"/>
        <v>-0.48700582679387383</v>
      </c>
      <c r="J7">
        <f>EXP(SUM(D2:D35)-D7+I7)-D39</f>
        <v>-0.009550279858887317</v>
      </c>
      <c r="L7" s="1" t="s">
        <v>4</v>
      </c>
      <c r="M7">
        <f t="shared" si="3"/>
        <v>-3.857712</v>
      </c>
      <c r="N7">
        <v>0.14269581577561996</v>
      </c>
      <c r="O7">
        <f t="shared" si="4"/>
        <v>-0.5504793608673983</v>
      </c>
      <c r="P7">
        <f>EXP(SUM(D2:D35)-D7+O7)-D39</f>
        <v>-0.017379474432372047</v>
      </c>
    </row>
    <row r="8" spans="1:16" ht="12.75">
      <c r="A8" s="1" t="s">
        <v>5</v>
      </c>
      <c r="B8">
        <v>-4.182235</v>
      </c>
      <c r="C8">
        <v>0.1670253</v>
      </c>
      <c r="D8">
        <f t="shared" si="0"/>
        <v>-0.6985390555455</v>
      </c>
      <c r="F8" s="1" t="s">
        <v>5</v>
      </c>
      <c r="G8">
        <f t="shared" si="1"/>
        <v>-4.182235</v>
      </c>
      <c r="H8">
        <v>0.16368735558655337</v>
      </c>
      <c r="I8" s="22">
        <f t="shared" si="2"/>
        <v>-0.6845789875915291</v>
      </c>
      <c r="J8">
        <f>EXP(SUM(D2:D35)-D8+I8)-D39</f>
        <v>0.0019238619678173807</v>
      </c>
      <c r="L8" s="1" t="s">
        <v>5</v>
      </c>
      <c r="M8">
        <f t="shared" si="3"/>
        <v>-4.182235</v>
      </c>
      <c r="N8">
        <v>0.16786212773925055</v>
      </c>
      <c r="O8">
        <f t="shared" si="4"/>
        <v>-0.7020388658055646</v>
      </c>
      <c r="P8">
        <f>EXP(SUM(D2:D35)-D8+O8)-D39</f>
        <v>-0.0004781192259223077</v>
      </c>
    </row>
    <row r="9" spans="1:16" ht="12.75">
      <c r="A9" s="1" t="s">
        <v>6</v>
      </c>
      <c r="B9">
        <v>0</v>
      </c>
      <c r="C9">
        <v>0.0664448</v>
      </c>
      <c r="D9">
        <f t="shared" si="0"/>
        <v>0</v>
      </c>
      <c r="F9" s="1" t="s">
        <v>6</v>
      </c>
      <c r="G9">
        <f t="shared" si="1"/>
        <v>0</v>
      </c>
      <c r="H9">
        <v>0.0647788175973738</v>
      </c>
      <c r="I9" s="22">
        <f t="shared" si="2"/>
        <v>0</v>
      </c>
      <c r="J9">
        <f>EXP(SUM(D2:D35)-D9+I9)-D39</f>
        <v>0</v>
      </c>
      <c r="L9" s="1" t="s">
        <v>6</v>
      </c>
      <c r="M9">
        <f t="shared" si="3"/>
        <v>0</v>
      </c>
      <c r="N9">
        <v>0.06320058912082081</v>
      </c>
      <c r="O9">
        <f t="shared" si="4"/>
        <v>0</v>
      </c>
      <c r="P9">
        <f>EXP(SUM(D2:D35)-D9+O9)-D39</f>
        <v>0</v>
      </c>
    </row>
    <row r="10" spans="1:16" ht="12.75">
      <c r="A10" s="1" t="s">
        <v>7</v>
      </c>
      <c r="B10">
        <v>0</v>
      </c>
      <c r="C10">
        <v>0.1197581</v>
      </c>
      <c r="D10">
        <f t="shared" si="0"/>
        <v>0</v>
      </c>
      <c r="F10" s="1" t="s">
        <v>7</v>
      </c>
      <c r="G10">
        <f t="shared" si="1"/>
        <v>0</v>
      </c>
      <c r="H10">
        <v>0.11608160998509276</v>
      </c>
      <c r="I10" s="22">
        <f t="shared" si="2"/>
        <v>0</v>
      </c>
      <c r="J10">
        <f>EXP(SUM(D2:D35)-D10+I10)-D39</f>
        <v>0</v>
      </c>
      <c r="L10" s="1" t="s">
        <v>7</v>
      </c>
      <c r="M10">
        <f t="shared" si="3"/>
        <v>0</v>
      </c>
      <c r="N10">
        <v>0.11283081694882713</v>
      </c>
      <c r="O10">
        <f t="shared" si="4"/>
        <v>0</v>
      </c>
      <c r="P10">
        <f>EXP(SUM(D2:D35)-D10+O10)-D39</f>
        <v>0</v>
      </c>
    </row>
    <row r="11" spans="1:16" ht="12.75">
      <c r="A11" s="1" t="s">
        <v>8</v>
      </c>
      <c r="B11">
        <v>0</v>
      </c>
      <c r="C11">
        <v>0.1726351</v>
      </c>
      <c r="D11">
        <f t="shared" si="0"/>
        <v>0</v>
      </c>
      <c r="F11" s="1" t="s">
        <v>8</v>
      </c>
      <c r="G11">
        <f t="shared" si="1"/>
        <v>0</v>
      </c>
      <c r="H11">
        <v>0.17553576326843603</v>
      </c>
      <c r="I11" s="22">
        <f t="shared" si="2"/>
        <v>0</v>
      </c>
      <c r="J11">
        <f>EXP(SUM(D2:D35)-D11+I11)-D39</f>
        <v>0</v>
      </c>
      <c r="L11" s="1" t="s">
        <v>8</v>
      </c>
      <c r="M11">
        <f t="shared" si="3"/>
        <v>0</v>
      </c>
      <c r="N11">
        <v>0.17792852083220664</v>
      </c>
      <c r="O11">
        <f t="shared" si="4"/>
        <v>0</v>
      </c>
      <c r="P11">
        <f>EXP(SUM(D2:D35)-D11+O11)-D39</f>
        <v>0</v>
      </c>
    </row>
    <row r="12" spans="1:16" ht="12.75">
      <c r="A12" s="1" t="s">
        <v>9</v>
      </c>
      <c r="B12">
        <v>0</v>
      </c>
      <c r="C12">
        <v>0.0684366</v>
      </c>
      <c r="D12">
        <f t="shared" si="0"/>
        <v>0</v>
      </c>
      <c r="F12" s="1" t="s">
        <v>9</v>
      </c>
      <c r="G12">
        <f t="shared" si="1"/>
        <v>0</v>
      </c>
      <c r="H12">
        <v>0.06779755772605423</v>
      </c>
      <c r="I12" s="22">
        <f t="shared" si="2"/>
        <v>0</v>
      </c>
      <c r="J12">
        <f>EXP(SUM(D2:D35)-D12+I12)-D39</f>
        <v>0</v>
      </c>
      <c r="L12" s="1" t="s">
        <v>9</v>
      </c>
      <c r="M12">
        <f t="shared" si="3"/>
        <v>0</v>
      </c>
      <c r="N12">
        <v>0.06749673977414707</v>
      </c>
      <c r="O12">
        <f t="shared" si="4"/>
        <v>0</v>
      </c>
      <c r="P12">
        <f>EXP(SUM(D2:D35)-D12+O12)-D39</f>
        <v>0</v>
      </c>
    </row>
    <row r="13" spans="1:16" ht="12.75">
      <c r="A13" s="1" t="s">
        <v>10</v>
      </c>
      <c r="B13">
        <v>0</v>
      </c>
      <c r="C13">
        <v>0.1095454</v>
      </c>
      <c r="D13">
        <f t="shared" si="0"/>
        <v>0</v>
      </c>
      <c r="F13" s="1" t="s">
        <v>10</v>
      </c>
      <c r="G13">
        <f t="shared" si="1"/>
        <v>0</v>
      </c>
      <c r="H13">
        <v>0.11110239128333976</v>
      </c>
      <c r="I13" s="22">
        <f t="shared" si="2"/>
        <v>0</v>
      </c>
      <c r="J13">
        <f>EXP(SUM(D2:D35)-D13+I13)-D39</f>
        <v>0</v>
      </c>
      <c r="L13" s="1" t="s">
        <v>10</v>
      </c>
      <c r="M13">
        <f t="shared" si="3"/>
        <v>0</v>
      </c>
      <c r="N13">
        <v>0.11248765199885215</v>
      </c>
      <c r="O13">
        <f t="shared" si="4"/>
        <v>0</v>
      </c>
      <c r="P13">
        <f>EXP(SUM(D2:D35)-D13+O13)-D39</f>
        <v>0</v>
      </c>
    </row>
    <row r="14" spans="1:16" ht="12.75">
      <c r="A14" s="1" t="s">
        <v>11</v>
      </c>
      <c r="B14">
        <v>-2.0529</v>
      </c>
      <c r="C14">
        <v>0.1360279</v>
      </c>
      <c r="D14">
        <f t="shared" si="0"/>
        <v>-0.27925167591000005</v>
      </c>
      <c r="F14" s="1" t="s">
        <v>11</v>
      </c>
      <c r="G14">
        <f t="shared" si="1"/>
        <v>-2.0529</v>
      </c>
      <c r="H14">
        <v>0.1328297259583083</v>
      </c>
      <c r="I14" s="22">
        <f t="shared" si="2"/>
        <v>-0.27268614441981115</v>
      </c>
      <c r="J14">
        <f>EXP(SUM(D2:D35)-D14+I14)-D39</f>
        <v>0.0009014628129627722</v>
      </c>
      <c r="L14" s="1" t="s">
        <v>11</v>
      </c>
      <c r="M14">
        <f t="shared" si="3"/>
        <v>-2.0529</v>
      </c>
      <c r="N14">
        <v>0.13016724233473645</v>
      </c>
      <c r="O14">
        <f t="shared" si="4"/>
        <v>-0.26722033178898047</v>
      </c>
      <c r="P14">
        <f>EXP(SUM(D2:D35)-D14+O14)-D39</f>
        <v>0.0016564594218130557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</v>
      </c>
      <c r="C16">
        <v>0.0908347</v>
      </c>
      <c r="D16">
        <f t="shared" si="0"/>
        <v>0</v>
      </c>
      <c r="F16" s="1" t="s">
        <v>13</v>
      </c>
      <c r="G16">
        <f t="shared" si="1"/>
        <v>0</v>
      </c>
      <c r="H16">
        <v>0.09516831379845973</v>
      </c>
      <c r="I16" s="22">
        <f t="shared" si="2"/>
        <v>0</v>
      </c>
      <c r="J16">
        <f>EXP(SUM(D2:D35)-D16+I16)-D39</f>
        <v>0</v>
      </c>
      <c r="L16" s="1" t="s">
        <v>13</v>
      </c>
      <c r="M16">
        <f t="shared" si="3"/>
        <v>0</v>
      </c>
      <c r="N16">
        <v>0.09904285762853778</v>
      </c>
      <c r="O16">
        <f t="shared" si="4"/>
        <v>0</v>
      </c>
      <c r="P16">
        <f>EXP(SUM(D2:D35)-D16+O16)-D39</f>
        <v>0</v>
      </c>
    </row>
    <row r="17" spans="1:16" ht="12.75">
      <c r="A17" s="1" t="s">
        <v>14</v>
      </c>
      <c r="B17">
        <v>0</v>
      </c>
      <c r="C17">
        <v>0.1527812</v>
      </c>
      <c r="D17">
        <f t="shared" si="0"/>
        <v>0</v>
      </c>
      <c r="F17" s="1" t="s">
        <v>14</v>
      </c>
      <c r="G17">
        <f t="shared" si="1"/>
        <v>0</v>
      </c>
      <c r="H17">
        <v>0.15448471545477602</v>
      </c>
      <c r="I17" s="22">
        <f t="shared" si="2"/>
        <v>0</v>
      </c>
      <c r="J17">
        <f>EXP(SUM(D2:D35)-D17+I17)-D39</f>
        <v>0</v>
      </c>
      <c r="L17" s="1" t="s">
        <v>14</v>
      </c>
      <c r="M17">
        <f t="shared" si="3"/>
        <v>0</v>
      </c>
      <c r="N17">
        <v>0.1555765391441215</v>
      </c>
      <c r="O17">
        <f t="shared" si="4"/>
        <v>0</v>
      </c>
      <c r="P17">
        <f>EXP(SUM(D2:D35)-D17+O17)-D39</f>
        <v>0</v>
      </c>
    </row>
    <row r="18" spans="1:16" ht="12.75">
      <c r="A18" s="1" t="s">
        <v>15</v>
      </c>
      <c r="B18">
        <v>1.709566</v>
      </c>
      <c r="C18">
        <v>0.4849161</v>
      </c>
      <c r="D18">
        <f t="shared" si="0"/>
        <v>0.8289960774126</v>
      </c>
      <c r="F18" s="1" t="s">
        <v>15</v>
      </c>
      <c r="G18">
        <f t="shared" si="1"/>
        <v>1.709566</v>
      </c>
      <c r="H18">
        <v>0.4816245608911061</v>
      </c>
      <c r="I18" s="22">
        <f t="shared" si="2"/>
        <v>0.8233689740643647</v>
      </c>
      <c r="J18">
        <f>EXP(SUM(D2:D35)-D18+I18)-D39</f>
        <v>-0.0007679182956388531</v>
      </c>
      <c r="L18" s="1" t="s">
        <v>15</v>
      </c>
      <c r="M18">
        <f t="shared" si="3"/>
        <v>1.709566</v>
      </c>
      <c r="N18">
        <v>0.47880925263334956</v>
      </c>
      <c r="O18">
        <f t="shared" si="4"/>
        <v>0.8185560187873848</v>
      </c>
      <c r="P18">
        <f>EXP(SUM(D2:D35)-D18+O18)-D39</f>
        <v>-0.0014213117292252164</v>
      </c>
    </row>
    <row r="19" spans="1:16" ht="12.75">
      <c r="A19" s="1" t="s">
        <v>16</v>
      </c>
      <c r="B19">
        <v>0</v>
      </c>
      <c r="C19">
        <v>0.7972253</v>
      </c>
      <c r="D19">
        <f t="shared" si="0"/>
        <v>0</v>
      </c>
      <c r="F19" s="1" t="s">
        <v>16</v>
      </c>
      <c r="G19">
        <f t="shared" si="1"/>
        <v>0</v>
      </c>
      <c r="H19">
        <v>0.8002305824197691</v>
      </c>
      <c r="I19" s="22">
        <f t="shared" si="2"/>
        <v>0</v>
      </c>
      <c r="J19">
        <f>EXP(SUM(D2:D35)-D19+I19)-D39</f>
        <v>0</v>
      </c>
      <c r="L19" s="1" t="s">
        <v>16</v>
      </c>
      <c r="M19">
        <f t="shared" si="3"/>
        <v>0</v>
      </c>
      <c r="N19">
        <v>0.8023531394562698</v>
      </c>
      <c r="O19">
        <f t="shared" si="4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</v>
      </c>
      <c r="C21">
        <v>0.2944937</v>
      </c>
      <c r="D21">
        <f t="shared" si="0"/>
        <v>0</v>
      </c>
      <c r="F21" s="1" t="s">
        <v>18</v>
      </c>
      <c r="G21">
        <f t="shared" si="1"/>
        <v>0</v>
      </c>
      <c r="H21">
        <v>0.2944937</v>
      </c>
      <c r="I21" s="22">
        <f t="shared" si="2"/>
        <v>0</v>
      </c>
      <c r="J21">
        <v>0</v>
      </c>
      <c r="L21" s="1" t="s">
        <v>18</v>
      </c>
      <c r="M21">
        <f t="shared" si="3"/>
        <v>0</v>
      </c>
      <c r="N21">
        <v>0.2944937</v>
      </c>
      <c r="O21">
        <f t="shared" si="4"/>
        <v>0</v>
      </c>
      <c r="P21">
        <v>0</v>
      </c>
    </row>
    <row r="22" spans="1:16" ht="12.75">
      <c r="A22" s="1" t="s">
        <v>19</v>
      </c>
      <c r="B22">
        <v>0</v>
      </c>
      <c r="C22">
        <v>0.3804077</v>
      </c>
      <c r="D22">
        <f t="shared" si="0"/>
        <v>0</v>
      </c>
      <c r="F22" s="1" t="s">
        <v>19</v>
      </c>
      <c r="G22">
        <f t="shared" si="1"/>
        <v>0</v>
      </c>
      <c r="H22">
        <v>0.3804077</v>
      </c>
      <c r="I22" s="22">
        <f t="shared" si="2"/>
        <v>0</v>
      </c>
      <c r="J22">
        <v>0</v>
      </c>
      <c r="L22" s="1" t="s">
        <v>19</v>
      </c>
      <c r="M22">
        <f t="shared" si="3"/>
        <v>0</v>
      </c>
      <c r="N22">
        <v>0.3804077</v>
      </c>
      <c r="O22">
        <f t="shared" si="4"/>
        <v>0</v>
      </c>
      <c r="P22">
        <v>0</v>
      </c>
    </row>
    <row r="23" spans="1:16" ht="12.75">
      <c r="A23" s="1" t="s">
        <v>20</v>
      </c>
      <c r="B23">
        <v>0</v>
      </c>
      <c r="C23">
        <v>0.0655165</v>
      </c>
      <c r="D23">
        <f t="shared" si="0"/>
        <v>0</v>
      </c>
      <c r="F23" s="1" t="s">
        <v>20</v>
      </c>
      <c r="G23">
        <f t="shared" si="1"/>
        <v>0</v>
      </c>
      <c r="H23">
        <v>0.0655164</v>
      </c>
      <c r="I23" s="22">
        <f t="shared" si="2"/>
        <v>0</v>
      </c>
      <c r="J23">
        <v>0</v>
      </c>
      <c r="L23" s="1" t="s">
        <v>20</v>
      </c>
      <c r="M23">
        <f t="shared" si="3"/>
        <v>0</v>
      </c>
      <c r="N23">
        <v>0.0655165</v>
      </c>
      <c r="O23">
        <f t="shared" si="4"/>
        <v>0</v>
      </c>
      <c r="P23">
        <v>0</v>
      </c>
    </row>
    <row r="24" spans="1:16" ht="12.75">
      <c r="A24" s="1" t="s">
        <v>99</v>
      </c>
      <c r="B24">
        <v>0</v>
      </c>
      <c r="C24">
        <v>0.0070151</v>
      </c>
      <c r="D24">
        <f t="shared" si="0"/>
        <v>0</v>
      </c>
      <c r="F24" s="1" t="s">
        <v>99</v>
      </c>
      <c r="G24">
        <f t="shared" si="1"/>
        <v>0</v>
      </c>
      <c r="H24">
        <v>0.0070151</v>
      </c>
      <c r="I24" s="22">
        <f t="shared" si="2"/>
        <v>0</v>
      </c>
      <c r="J24">
        <v>0</v>
      </c>
      <c r="L24" s="1" t="s">
        <v>99</v>
      </c>
      <c r="M24">
        <f t="shared" si="3"/>
        <v>0</v>
      </c>
      <c r="N24">
        <v>0.0070151</v>
      </c>
      <c r="O24">
        <f t="shared" si="4"/>
        <v>0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0.606702</v>
      </c>
      <c r="C26">
        <v>0.1867617</v>
      </c>
      <c r="D26">
        <f t="shared" si="0"/>
        <v>0.1133086969134</v>
      </c>
      <c r="F26" s="1" t="s">
        <v>22</v>
      </c>
      <c r="G26">
        <f t="shared" si="1"/>
        <v>0.606702</v>
      </c>
      <c r="H26">
        <v>0.18337535461868393</v>
      </c>
      <c r="I26" s="22">
        <f t="shared" si="2"/>
        <v>0.11125419439786477</v>
      </c>
      <c r="J26">
        <f>EXP(SUM(D2:D35)-D26+I26)-D39</f>
        <v>-0.00028087435258744575</v>
      </c>
      <c r="L26" s="1" t="s">
        <v>22</v>
      </c>
      <c r="M26">
        <f t="shared" si="3"/>
        <v>0.606702</v>
      </c>
      <c r="N26">
        <v>0.17772664614264755</v>
      </c>
      <c r="O26">
        <f t="shared" si="4"/>
        <v>0.10782711166803655</v>
      </c>
      <c r="P26">
        <f>EXP(SUM(D2:D35)-D26+O26)-D39</f>
        <v>-0.0007481141430583649</v>
      </c>
    </row>
    <row r="27" spans="1:16" ht="12.75">
      <c r="A27" s="1" t="s">
        <v>23</v>
      </c>
      <c r="B27">
        <v>0</v>
      </c>
      <c r="C27">
        <v>0.1703963</v>
      </c>
      <c r="D27">
        <f t="shared" si="0"/>
        <v>0</v>
      </c>
      <c r="F27" s="1" t="s">
        <v>23</v>
      </c>
      <c r="G27">
        <f t="shared" si="1"/>
        <v>0</v>
      </c>
      <c r="H27">
        <v>0.18027828134078586</v>
      </c>
      <c r="I27" s="22">
        <f t="shared" si="2"/>
        <v>0</v>
      </c>
      <c r="J27">
        <f>EXP(SUM(D2:D35)-D27+I27)-D39</f>
        <v>0</v>
      </c>
      <c r="L27" s="1" t="s">
        <v>23</v>
      </c>
      <c r="M27">
        <f t="shared" si="3"/>
        <v>0</v>
      </c>
      <c r="N27">
        <v>0.19192445798203916</v>
      </c>
      <c r="O27">
        <f t="shared" si="4"/>
        <v>0</v>
      </c>
      <c r="P27">
        <f>EXP(SUM(D2:D35)-D27+O27)-D39</f>
        <v>0</v>
      </c>
    </row>
    <row r="28" spans="1:16" ht="12.75">
      <c r="A28" s="1" t="s">
        <v>24</v>
      </c>
      <c r="B28">
        <v>4.063529</v>
      </c>
      <c r="C28">
        <v>0.0619755</v>
      </c>
      <c r="D28">
        <f t="shared" si="0"/>
        <v>0.2518392415395</v>
      </c>
      <c r="F28" s="1" t="s">
        <v>24</v>
      </c>
      <c r="G28">
        <f t="shared" si="1"/>
        <v>4.063529</v>
      </c>
      <c r="H28">
        <v>0.06572783171811679</v>
      </c>
      <c r="I28" s="22">
        <f t="shared" si="2"/>
        <v>0.2670869502936874</v>
      </c>
      <c r="J28">
        <f>EXP(SUM(D2:D35)-D28+I28)-D39</f>
        <v>0.0021026706521342364</v>
      </c>
      <c r="L28" s="1" t="s">
        <v>24</v>
      </c>
      <c r="M28">
        <f t="shared" si="3"/>
        <v>4.063529</v>
      </c>
      <c r="N28">
        <v>0.0704603161901572</v>
      </c>
      <c r="O28">
        <f t="shared" si="4"/>
        <v>0.2863175381878733</v>
      </c>
      <c r="P28">
        <f>EXP(SUM(D2:D35)-D28+O28)-D39</f>
        <v>0.0048007118586742</v>
      </c>
    </row>
    <row r="29" spans="1:16" ht="12.75">
      <c r="A29" s="1" t="s">
        <v>45</v>
      </c>
      <c r="B29">
        <v>0</v>
      </c>
      <c r="C29">
        <v>0.4380403</v>
      </c>
      <c r="D29">
        <f t="shared" si="0"/>
        <v>0</v>
      </c>
      <c r="F29" s="1" t="s">
        <v>45</v>
      </c>
      <c r="G29">
        <f t="shared" si="1"/>
        <v>0</v>
      </c>
      <c r="H29">
        <v>0.4380403</v>
      </c>
      <c r="I29" s="22">
        <f t="shared" si="2"/>
        <v>0</v>
      </c>
      <c r="J29">
        <f>EXP(SUM(D2:D35)-D29+I29)-D39</f>
        <v>0</v>
      </c>
      <c r="L29" s="1" t="s">
        <v>45</v>
      </c>
      <c r="M29">
        <f t="shared" si="3"/>
        <v>0</v>
      </c>
      <c r="N29">
        <v>0.4380403</v>
      </c>
      <c r="O29">
        <f t="shared" si="4"/>
        <v>0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0"/>
        <v>0</v>
      </c>
      <c r="F30" s="1" t="s">
        <v>25</v>
      </c>
      <c r="G30">
        <f t="shared" si="1"/>
        <v>0</v>
      </c>
      <c r="H30">
        <v>0.6543054144879965</v>
      </c>
      <c r="I30" s="22">
        <f t="shared" si="2"/>
        <v>0</v>
      </c>
      <c r="J30">
        <f>EXP(SUM(D2:D35)-D30+I30)-D39</f>
        <v>0</v>
      </c>
      <c r="L30" s="1" t="s">
        <v>25</v>
      </c>
      <c r="M30">
        <f t="shared" si="3"/>
        <v>0</v>
      </c>
      <c r="N30">
        <v>0.6318867632937732</v>
      </c>
      <c r="O30">
        <f t="shared" si="4"/>
        <v>0</v>
      </c>
      <c r="P30">
        <f>EXP(SUM(D2:D35)-D30+O30)-D39</f>
        <v>0</v>
      </c>
    </row>
    <row r="31" spans="1:16" ht="12.75">
      <c r="A31" s="1" t="s">
        <v>27</v>
      </c>
      <c r="B31">
        <v>0</v>
      </c>
      <c r="C31">
        <v>0.1291957</v>
      </c>
      <c r="D31">
        <f t="shared" si="0"/>
        <v>0</v>
      </c>
      <c r="F31" s="1" t="s">
        <v>27</v>
      </c>
      <c r="G31">
        <f t="shared" si="1"/>
        <v>0</v>
      </c>
      <c r="H31">
        <v>0.1300003321858992</v>
      </c>
      <c r="I31" s="22">
        <f t="shared" si="2"/>
        <v>0</v>
      </c>
      <c r="J31">
        <f>EXP(SUM(D2:D35)-D31+I31)-D39</f>
        <v>0</v>
      </c>
      <c r="L31" s="1" t="s">
        <v>27</v>
      </c>
      <c r="M31">
        <f t="shared" si="3"/>
        <v>0</v>
      </c>
      <c r="N31">
        <v>0.13132077378572343</v>
      </c>
      <c r="O31">
        <f t="shared" si="4"/>
        <v>0</v>
      </c>
      <c r="P31">
        <f>EXP(SUM(D2:D35)-D31+O31)-D39</f>
        <v>0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</v>
      </c>
      <c r="C33">
        <v>0.0307949</v>
      </c>
      <c r="D33">
        <f t="shared" si="0"/>
        <v>0</v>
      </c>
      <c r="F33" s="1" t="s">
        <v>28</v>
      </c>
      <c r="G33">
        <f t="shared" si="1"/>
        <v>0</v>
      </c>
      <c r="H33">
        <v>0.034897569020303776</v>
      </c>
      <c r="I33" s="22">
        <f t="shared" si="2"/>
        <v>0</v>
      </c>
      <c r="J33">
        <f>EXP(SUM(D2:D35)-D33+I33)-D39</f>
        <v>0</v>
      </c>
      <c r="L33" s="1" t="s">
        <v>28</v>
      </c>
      <c r="M33">
        <f t="shared" si="3"/>
        <v>0</v>
      </c>
      <c r="N33">
        <v>0.03917478516452222</v>
      </c>
      <c r="O33">
        <f t="shared" si="4"/>
        <v>0</v>
      </c>
      <c r="P33">
        <f>EXP(SUM(D2:D35)-D33+O33)-D39</f>
        <v>0</v>
      </c>
    </row>
    <row r="34" spans="1:16" ht="12.75">
      <c r="A34" s="1" t="s">
        <v>26</v>
      </c>
      <c r="B34">
        <v>0</v>
      </c>
      <c r="C34">
        <v>0.1534788</v>
      </c>
      <c r="D34">
        <f t="shared" si="0"/>
        <v>0</v>
      </c>
      <c r="F34" s="1" t="s">
        <v>26</v>
      </c>
      <c r="G34">
        <f t="shared" si="1"/>
        <v>0</v>
      </c>
      <c r="H34">
        <v>0.17411594964617247</v>
      </c>
      <c r="I34" s="22">
        <f t="shared" si="2"/>
        <v>0</v>
      </c>
      <c r="J34">
        <f>EXP(SUM(D2:D35)-D34+I34)-D39</f>
        <v>0</v>
      </c>
      <c r="L34" s="1" t="s">
        <v>26</v>
      </c>
      <c r="M34">
        <f t="shared" si="3"/>
        <v>0</v>
      </c>
      <c r="N34">
        <v>0.19087891328038056</v>
      </c>
      <c r="O34">
        <f t="shared" si="4"/>
        <v>0</v>
      </c>
      <c r="P34">
        <f>EXP(SUM(D2:D35)-D34+O34)-D39</f>
        <v>0</v>
      </c>
    </row>
    <row r="35" spans="1:16" ht="12.75">
      <c r="A35" s="1" t="s">
        <v>30</v>
      </c>
      <c r="B35">
        <v>0.560469</v>
      </c>
      <c r="C35">
        <v>0.4787332</v>
      </c>
      <c r="D35">
        <f t="shared" si="0"/>
        <v>0.26831511787080004</v>
      </c>
      <c r="F35" s="1" t="s">
        <v>30</v>
      </c>
      <c r="G35">
        <f t="shared" si="1"/>
        <v>0.560469</v>
      </c>
      <c r="H35">
        <v>0.47997295364058407</v>
      </c>
      <c r="I35" s="22">
        <f t="shared" si="2"/>
        <v>0.26900996135398453</v>
      </c>
      <c r="J35">
        <f>EXP(SUM(D2:D35)-D35+I35)-D39</f>
        <v>9.512383282381243E-05</v>
      </c>
      <c r="L35" s="1" t="s">
        <v>30</v>
      </c>
      <c r="M35">
        <f t="shared" si="3"/>
        <v>0.560469</v>
      </c>
      <c r="N35">
        <v>0.4807140311018071</v>
      </c>
      <c r="O35">
        <f t="shared" si="4"/>
        <v>0.2694253122975987</v>
      </c>
      <c r="P35">
        <f>EXP(SUM(D2:D35)-D35+O35)-D39</f>
        <v>0.00015201680515891658</v>
      </c>
    </row>
    <row r="36" spans="1:12" ht="12.75">
      <c r="A36" s="1"/>
      <c r="F36" s="1"/>
      <c r="L36" s="1"/>
    </row>
    <row r="37" spans="3:14" ht="29.25" customHeight="1">
      <c r="C37" s="2" t="s">
        <v>131</v>
      </c>
      <c r="D37">
        <f>EXP(B2+SUM(D3:D35))</f>
        <v>0.02343474539847796</v>
      </c>
      <c r="H37" s="2"/>
      <c r="N37" s="2"/>
    </row>
    <row r="39" spans="3:15" ht="26.25" customHeight="1">
      <c r="C39" s="2" t="s">
        <v>132</v>
      </c>
      <c r="D39">
        <f>EXP(SUM(D2:D35))</f>
        <v>0.13685209815537663</v>
      </c>
      <c r="H39" s="2" t="s">
        <v>132</v>
      </c>
      <c r="I39">
        <f>EXP(SUM(I2:I35))</f>
        <v>0.13271651894256634</v>
      </c>
      <c r="N39" s="2" t="s">
        <v>132</v>
      </c>
      <c r="O39">
        <f>EXP(SUM(O2:O35))</f>
        <v>0.12699960094959914</v>
      </c>
    </row>
    <row r="40" spans="3:14" ht="27" customHeight="1">
      <c r="C40" s="2" t="s">
        <v>133</v>
      </c>
      <c r="D40">
        <v>0.13685000000000003</v>
      </c>
      <c r="H40" s="2"/>
      <c r="N40" s="2"/>
    </row>
    <row r="41" spans="3:16" ht="28.5" customHeight="1">
      <c r="C41" s="2" t="s">
        <v>134</v>
      </c>
      <c r="D41" s="18">
        <f>D40*Normalization!C38</f>
        <v>29016833.741000004</v>
      </c>
      <c r="H41" s="2" t="s">
        <v>134</v>
      </c>
      <c r="I41" s="15">
        <f>I39*Normalization!I38</f>
        <v>30050789.829303052</v>
      </c>
      <c r="J41" s="18"/>
      <c r="N41" s="2" t="s">
        <v>134</v>
      </c>
      <c r="O41" s="15">
        <f>O39*Normalization!L38</f>
        <v>30445010.68198037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0.0007874889084272529</v>
      </c>
      <c r="K48" s="46">
        <v>-0.8542933210613501</v>
      </c>
      <c r="L48" s="52">
        <f>P4</f>
        <v>0.0008005585298329065</v>
      </c>
    </row>
    <row r="49" spans="8:12" ht="12.75">
      <c r="H49" s="43" t="s">
        <v>155</v>
      </c>
      <c r="I49" s="46">
        <v>-1.613309459940726</v>
      </c>
      <c r="J49" s="52">
        <f>J5</f>
        <v>0.0026466560845608555</v>
      </c>
      <c r="K49" s="46">
        <v>-3.384117634579034</v>
      </c>
      <c r="L49" s="52">
        <f>P5</f>
        <v>0.005610652273677713</v>
      </c>
    </row>
    <row r="50" spans="8:12" ht="12.75">
      <c r="H50" s="43" t="s">
        <v>156</v>
      </c>
      <c r="I50" s="46">
        <v>0.8662626681383762</v>
      </c>
      <c r="J50" s="52">
        <f>J6</f>
        <v>-0.0016357422735832072</v>
      </c>
      <c r="K50" s="46">
        <v>0.9447595175117895</v>
      </c>
      <c r="L50" s="52">
        <f>P6</f>
        <v>-0.001782996302340023</v>
      </c>
    </row>
    <row r="51" spans="8:12" ht="12.75">
      <c r="H51" s="43" t="s">
        <v>157</v>
      </c>
      <c r="I51" s="46">
        <v>1.8752042180098933</v>
      </c>
      <c r="J51" s="52">
        <f>J7</f>
        <v>-0.009550279858887317</v>
      </c>
      <c r="K51" s="46">
        <v>3.5205715775619955</v>
      </c>
      <c r="L51" s="52">
        <f>P7</f>
        <v>-0.017379474432372047</v>
      </c>
    </row>
    <row r="52" spans="8:12" ht="12.75">
      <c r="H52" s="43" t="s">
        <v>158</v>
      </c>
      <c r="I52" s="46">
        <v>-0.33379444134466196</v>
      </c>
      <c r="J52" s="52">
        <f>J8</f>
        <v>0.0019238619678173807</v>
      </c>
      <c r="K52" s="46">
        <v>0.08368277392505619</v>
      </c>
      <c r="L52" s="55" t="s">
        <v>186</v>
      </c>
    </row>
    <row r="53" spans="8:12" ht="12.75">
      <c r="H53" s="47" t="s">
        <v>159</v>
      </c>
      <c r="I53" s="48"/>
      <c r="J53" s="52">
        <f>SUM(J48:J52)</f>
        <v>-0.005828015171665035</v>
      </c>
      <c r="K53" s="48"/>
      <c r="L53" s="52">
        <f>SUM(L48:L52)</f>
        <v>-0.01275125993120145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181</v>
      </c>
      <c r="I55" s="46">
        <f>(H14-C14)*100</f>
        <v>-0.31981740416917037</v>
      </c>
      <c r="J55" s="52">
        <f>J14</f>
        <v>0.0009014628129627722</v>
      </c>
      <c r="K55" s="46">
        <f>(N14-C14)*100</f>
        <v>-0.5860657665263558</v>
      </c>
      <c r="L55" s="52">
        <f>P14</f>
        <v>0.0016564594218130557</v>
      </c>
    </row>
    <row r="56" spans="8:12" ht="12.75">
      <c r="H56" s="49" t="s">
        <v>169</v>
      </c>
      <c r="I56" s="46">
        <v>-0.3291539108893904</v>
      </c>
      <c r="J56" s="52">
        <f>J18</f>
        <v>-0.0007679182956388531</v>
      </c>
      <c r="K56" s="46">
        <v>-0.6106847366650459</v>
      </c>
      <c r="L56" s="52">
        <f>P18</f>
        <v>-0.0014213117292252164</v>
      </c>
    </row>
    <row r="57" spans="8:12" ht="12.75">
      <c r="H57" s="49" t="s">
        <v>171</v>
      </c>
      <c r="I57" s="36"/>
      <c r="J57" s="36"/>
      <c r="K57" s="36"/>
      <c r="L57" s="36"/>
    </row>
    <row r="58" spans="8:12" ht="12.75">
      <c r="H58" s="50" t="s">
        <v>172</v>
      </c>
      <c r="I58" s="46">
        <v>-0.3386345381316075</v>
      </c>
      <c r="J58" s="55" t="s">
        <v>186</v>
      </c>
      <c r="K58" s="46">
        <v>-0.9035053857352454</v>
      </c>
      <c r="L58" s="52">
        <f>P26</f>
        <v>-0.0007481141430583649</v>
      </c>
    </row>
    <row r="59" spans="8:12" ht="12.75">
      <c r="H59" s="50" t="s">
        <v>174</v>
      </c>
      <c r="I59" s="46">
        <v>0.3752331718116786</v>
      </c>
      <c r="J59" s="52">
        <f>J28</f>
        <v>0.0021026706521342364</v>
      </c>
      <c r="K59" s="46">
        <v>0.8484816190157202</v>
      </c>
      <c r="L59" s="52">
        <f>P28</f>
        <v>0.0048007118586742</v>
      </c>
    </row>
    <row r="60" spans="8:12" ht="12.75">
      <c r="H60" s="51" t="s">
        <v>175</v>
      </c>
      <c r="I60" s="48"/>
      <c r="J60" s="52">
        <v>0.001</v>
      </c>
      <c r="K60" s="48"/>
      <c r="L60" s="52">
        <f>SUM(L58:L59)</f>
        <v>0.0040525977156158355</v>
      </c>
    </row>
    <row r="61" spans="8:12" ht="12.75">
      <c r="H61" s="49" t="s">
        <v>178</v>
      </c>
      <c r="I61" s="48"/>
      <c r="J61" s="54"/>
      <c r="K61" s="48"/>
      <c r="L61" s="54"/>
    </row>
    <row r="62" spans="8:12" ht="12.75">
      <c r="H62" s="50" t="s">
        <v>179</v>
      </c>
      <c r="I62" s="62">
        <v>0.12</v>
      </c>
      <c r="J62" s="55" t="s">
        <v>185</v>
      </c>
      <c r="K62" s="62">
        <v>0.2</v>
      </c>
      <c r="L62" s="55" t="s">
        <v>185</v>
      </c>
    </row>
    <row r="63" spans="8:12" ht="12.75">
      <c r="H63" s="35" t="s">
        <v>180</v>
      </c>
      <c r="I63" s="36"/>
      <c r="J63" s="52">
        <f>I39-D40</f>
        <v>-0.004133481057433691</v>
      </c>
      <c r="K63" s="36"/>
      <c r="L63" s="52">
        <f>O39-D40</f>
        <v>-0.009850399050400888</v>
      </c>
    </row>
    <row r="68" spans="3:5" ht="12.75">
      <c r="C68" s="15"/>
      <c r="D68" s="15"/>
      <c r="E68" s="15"/>
    </row>
    <row r="70" spans="3:5" ht="12.75">
      <c r="C70" s="57"/>
      <c r="D70" s="57"/>
      <c r="E70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B51">
      <selection activeCell="E72" sqref="C72:E75"/>
    </sheetView>
  </sheetViews>
  <sheetFormatPr defaultColWidth="9.140625" defaultRowHeight="12.75"/>
  <cols>
    <col min="2" max="2" width="10.57421875" style="0" bestFit="1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-1.310124</v>
      </c>
      <c r="C2" s="19" t="s">
        <v>93</v>
      </c>
      <c r="D2" s="21">
        <v>-0.175175</v>
      </c>
      <c r="E2" s="4"/>
      <c r="F2" s="4" t="s">
        <v>92</v>
      </c>
      <c r="G2" s="21"/>
      <c r="H2" s="4"/>
      <c r="I2" s="21">
        <f>D2</f>
        <v>-0.175175</v>
      </c>
      <c r="J2" s="21"/>
      <c r="K2" s="4"/>
      <c r="L2" s="4" t="s">
        <v>92</v>
      </c>
      <c r="M2" s="21"/>
      <c r="N2" s="4"/>
      <c r="O2" s="21">
        <f>D2</f>
        <v>-0.175175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-0.548101</v>
      </c>
      <c r="C4">
        <v>0.1639938</v>
      </c>
      <c r="D4">
        <f aca="true" t="shared" si="0" ref="D4:D35">B4*C4</f>
        <v>-0.08988516577379999</v>
      </c>
      <c r="F4" s="1" t="s">
        <v>1</v>
      </c>
      <c r="G4">
        <f aca="true" t="shared" si="1" ref="G4:G35">B4</f>
        <v>-0.548101</v>
      </c>
      <c r="H4">
        <v>0.15558993619363196</v>
      </c>
      <c r="I4" s="22">
        <f aca="true" t="shared" si="2" ref="I4:I35">G4*H4</f>
        <v>-0.08527899961766586</v>
      </c>
      <c r="J4" s="26">
        <f>EXP(SUM(D2:D35)-D4+I4)-D39</f>
        <v>0.01849875614744345</v>
      </c>
      <c r="L4" s="1" t="s">
        <v>1</v>
      </c>
      <c r="M4">
        <f aca="true" t="shared" si="3" ref="M4:M35">B4</f>
        <v>-0.548101</v>
      </c>
      <c r="N4">
        <v>0.1554508667893865</v>
      </c>
      <c r="O4">
        <f aca="true" t="shared" si="4" ref="O4:O35">M4*N4</f>
        <v>-0.08520277553812952</v>
      </c>
      <c r="P4">
        <f>EXP(SUM(D2:D35)-D4+O4)-D39</f>
        <v>0.018805595812798614</v>
      </c>
    </row>
    <row r="5" spans="1:16" ht="12.75">
      <c r="A5" s="1" t="s">
        <v>2</v>
      </c>
      <c r="B5">
        <v>0</v>
      </c>
      <c r="C5">
        <v>0.1988368</v>
      </c>
      <c r="D5">
        <f t="shared" si="0"/>
        <v>0</v>
      </c>
      <c r="F5" s="1" t="s">
        <v>2</v>
      </c>
      <c r="G5">
        <f t="shared" si="1"/>
        <v>0</v>
      </c>
      <c r="H5">
        <v>0.18270370540059275</v>
      </c>
      <c r="I5" s="22">
        <f t="shared" si="2"/>
        <v>0</v>
      </c>
      <c r="J5">
        <f>EXP(SUM(D2:D35)-D5+I5)-D39</f>
        <v>0</v>
      </c>
      <c r="L5" s="1" t="s">
        <v>2</v>
      </c>
      <c r="M5">
        <f t="shared" si="3"/>
        <v>0</v>
      </c>
      <c r="N5">
        <v>0.16499562365420967</v>
      </c>
      <c r="O5">
        <f t="shared" si="4"/>
        <v>0</v>
      </c>
      <c r="P5">
        <f>EXP(SUM(D2:D35)-D5+O5)-D39</f>
        <v>0</v>
      </c>
    </row>
    <row r="6" spans="1:16" ht="12.75">
      <c r="A6" s="1" t="s">
        <v>3</v>
      </c>
      <c r="B6">
        <v>0.311474</v>
      </c>
      <c r="C6">
        <v>0.159807</v>
      </c>
      <c r="D6">
        <f t="shared" si="0"/>
        <v>0.049775725518</v>
      </c>
      <c r="F6" s="1" t="s">
        <v>3</v>
      </c>
      <c r="G6">
        <f t="shared" si="1"/>
        <v>0.311474</v>
      </c>
      <c r="H6">
        <v>0.16846962668138377</v>
      </c>
      <c r="I6" s="22">
        <f t="shared" si="2"/>
        <v>0.052473908500957324</v>
      </c>
      <c r="J6">
        <f>EXP(SUM(D2:D35)-D6+I6)-D39</f>
        <v>0.010825794053491045</v>
      </c>
      <c r="L6" s="1" t="s">
        <v>3</v>
      </c>
      <c r="M6">
        <f t="shared" si="3"/>
        <v>0.311474</v>
      </c>
      <c r="N6">
        <v>0.1692545951751179</v>
      </c>
      <c r="O6">
        <f t="shared" si="4"/>
        <v>0.05271840577757467</v>
      </c>
      <c r="P6">
        <f>EXP(SUM(D2:D35)-D6+O6)-D39</f>
        <v>0.011808223231046355</v>
      </c>
    </row>
    <row r="7" spans="1:16" ht="12.75">
      <c r="A7" s="1" t="s">
        <v>4</v>
      </c>
      <c r="B7">
        <v>0</v>
      </c>
      <c r="C7">
        <v>0.1074901</v>
      </c>
      <c r="D7">
        <f t="shared" si="0"/>
        <v>0</v>
      </c>
      <c r="F7" s="1" t="s">
        <v>4</v>
      </c>
      <c r="G7">
        <f t="shared" si="1"/>
        <v>0</v>
      </c>
      <c r="H7">
        <v>0.12624214218009894</v>
      </c>
      <c r="I7" s="22">
        <f t="shared" si="2"/>
        <v>0</v>
      </c>
      <c r="J7">
        <f>EXP(SUM(D2:D35)-D7+I7)-D39</f>
        <v>0</v>
      </c>
      <c r="L7" s="1" t="s">
        <v>4</v>
      </c>
      <c r="M7">
        <f t="shared" si="3"/>
        <v>0</v>
      </c>
      <c r="N7">
        <v>0.14269581577561996</v>
      </c>
      <c r="O7">
        <f t="shared" si="4"/>
        <v>0</v>
      </c>
      <c r="P7">
        <f>EXP(SUM(D2:D35)-D7+O7)-D39</f>
        <v>0</v>
      </c>
    </row>
    <row r="8" spans="1:16" ht="12.75">
      <c r="A8" s="1" t="s">
        <v>5</v>
      </c>
      <c r="B8">
        <v>-0.326434</v>
      </c>
      <c r="C8">
        <v>0.1670253</v>
      </c>
      <c r="D8">
        <f t="shared" si="0"/>
        <v>-0.0545227367802</v>
      </c>
      <c r="F8" s="1" t="s">
        <v>5</v>
      </c>
      <c r="G8">
        <f t="shared" si="1"/>
        <v>-0.326434</v>
      </c>
      <c r="H8">
        <v>0.16368735558655337</v>
      </c>
      <c r="I8" s="22">
        <f t="shared" si="2"/>
        <v>-0.05343311823354096</v>
      </c>
      <c r="J8">
        <f>EXP(SUM(D2:D35)-D8+I8)-D39</f>
        <v>0.00436830992472359</v>
      </c>
      <c r="L8" s="1" t="s">
        <v>5</v>
      </c>
      <c r="M8">
        <f t="shared" si="3"/>
        <v>-0.326434</v>
      </c>
      <c r="N8">
        <v>0.16786212773925055</v>
      </c>
      <c r="O8">
        <f t="shared" si="4"/>
        <v>-0.054795905806434515</v>
      </c>
      <c r="P8">
        <f>EXP(SUM(D2:D35)-D8+O8)-D39</f>
        <v>-0.0010943959199591902</v>
      </c>
    </row>
    <row r="9" spans="1:16" ht="12.75">
      <c r="A9" s="1" t="s">
        <v>6</v>
      </c>
      <c r="B9">
        <v>2.27592</v>
      </c>
      <c r="C9">
        <v>0.0664448</v>
      </c>
      <c r="D9">
        <f t="shared" si="0"/>
        <v>0.151223049216</v>
      </c>
      <c r="F9" s="1" t="s">
        <v>6</v>
      </c>
      <c r="G9">
        <f t="shared" si="1"/>
        <v>2.27592</v>
      </c>
      <c r="H9">
        <v>0.0647788175973738</v>
      </c>
      <c r="I9" s="22">
        <f t="shared" si="2"/>
        <v>0.147431406546215</v>
      </c>
      <c r="J9">
        <f>EXP(SUM(D2:D35)-D9+I9)-D39</f>
        <v>-0.015163751011924465</v>
      </c>
      <c r="L9" s="1" t="s">
        <v>6</v>
      </c>
      <c r="M9">
        <f t="shared" si="3"/>
        <v>2.27592</v>
      </c>
      <c r="N9">
        <v>0.06320058912082081</v>
      </c>
      <c r="O9">
        <f t="shared" si="4"/>
        <v>0.1438394847918585</v>
      </c>
      <c r="P9">
        <f>EXP(SUM(D2:D35)-D9+O9)-D39</f>
        <v>-0.029475831267650854</v>
      </c>
    </row>
    <row r="10" spans="1:16" ht="12.75">
      <c r="A10" s="1" t="s">
        <v>7</v>
      </c>
      <c r="B10">
        <v>1.643445</v>
      </c>
      <c r="C10">
        <v>0.1197581</v>
      </c>
      <c r="D10">
        <f t="shared" si="0"/>
        <v>0.19681585065450002</v>
      </c>
      <c r="F10" s="1" t="s">
        <v>7</v>
      </c>
      <c r="G10">
        <f t="shared" si="1"/>
        <v>1.643445</v>
      </c>
      <c r="H10">
        <v>0.11608160998509276</v>
      </c>
      <c r="I10" s="22">
        <f t="shared" si="2"/>
        <v>0.19077374152195078</v>
      </c>
      <c r="J10">
        <f>EXP(SUM(D2:D35)-D10+I10)-D39</f>
        <v>-0.024136790772884442</v>
      </c>
      <c r="L10" s="1" t="s">
        <v>7</v>
      </c>
      <c r="M10">
        <f t="shared" si="3"/>
        <v>1.643445</v>
      </c>
      <c r="N10">
        <v>0.11283081694882713</v>
      </c>
      <c r="O10">
        <f t="shared" si="4"/>
        <v>0.1854312419604652</v>
      </c>
      <c r="P10">
        <f>EXP(SUM(D2:D35)-D10+O10)-D39</f>
        <v>-0.045357660304410796</v>
      </c>
    </row>
    <row r="11" spans="1:16" ht="12.75">
      <c r="A11" s="1" t="s">
        <v>8</v>
      </c>
      <c r="B11">
        <v>2.311709</v>
      </c>
      <c r="C11">
        <v>0.1726351</v>
      </c>
      <c r="D11">
        <f t="shared" si="0"/>
        <v>0.3990821143859</v>
      </c>
      <c r="F11" s="1" t="s">
        <v>8</v>
      </c>
      <c r="G11">
        <f t="shared" si="1"/>
        <v>2.311709</v>
      </c>
      <c r="H11">
        <v>0.17553576326843603</v>
      </c>
      <c r="I11" s="22">
        <f t="shared" si="2"/>
        <v>0.405787603769513</v>
      </c>
      <c r="J11">
        <f>EXP(SUM(D2:D35)-D11+I11)-D39</f>
        <v>0.02695812599219405</v>
      </c>
      <c r="L11" s="1" t="s">
        <v>8</v>
      </c>
      <c r="M11">
        <f t="shared" si="3"/>
        <v>2.311709</v>
      </c>
      <c r="N11">
        <v>0.17792852083220664</v>
      </c>
      <c r="O11">
        <f t="shared" si="4"/>
        <v>0.4113189629644996</v>
      </c>
      <c r="P11">
        <f>EXP(SUM(D2:D35)-D11+O11)-D39</f>
        <v>0.049332351909863625</v>
      </c>
    </row>
    <row r="12" spans="1:16" ht="12.75">
      <c r="A12" s="1" t="s">
        <v>9</v>
      </c>
      <c r="B12">
        <v>1.689528</v>
      </c>
      <c r="C12">
        <v>0.0684366</v>
      </c>
      <c r="D12">
        <f t="shared" si="0"/>
        <v>0.1156255519248</v>
      </c>
      <c r="F12" s="1" t="s">
        <v>9</v>
      </c>
      <c r="G12">
        <f t="shared" si="1"/>
        <v>1.689528</v>
      </c>
      <c r="H12">
        <v>0.06779755772605423</v>
      </c>
      <c r="I12" s="22">
        <f t="shared" si="2"/>
        <v>0.11454587210978494</v>
      </c>
      <c r="J12">
        <f>EXP(SUM(D2:D35)-D12+I12)-D39</f>
        <v>-0.004323772958497507</v>
      </c>
      <c r="L12" s="1" t="s">
        <v>9</v>
      </c>
      <c r="M12">
        <f t="shared" si="3"/>
        <v>1.689528</v>
      </c>
      <c r="N12">
        <v>0.06749673977414707</v>
      </c>
      <c r="O12">
        <f t="shared" si="4"/>
        <v>0.11403763175713513</v>
      </c>
      <c r="P12">
        <f>EXP(SUM(D2:D35)-D12+O12)-D39</f>
        <v>-0.006357497894529551</v>
      </c>
    </row>
    <row r="13" spans="1:16" ht="12.75">
      <c r="A13" s="1" t="s">
        <v>10</v>
      </c>
      <c r="B13">
        <v>2.0072</v>
      </c>
      <c r="C13">
        <v>0.1095454</v>
      </c>
      <c r="D13">
        <f t="shared" si="0"/>
        <v>0.21987952688</v>
      </c>
      <c r="F13" s="1" t="s">
        <v>10</v>
      </c>
      <c r="G13">
        <f t="shared" si="1"/>
        <v>2.0072</v>
      </c>
      <c r="H13">
        <v>0.11110239128333976</v>
      </c>
      <c r="I13" s="22">
        <f t="shared" si="2"/>
        <v>0.22300471978391959</v>
      </c>
      <c r="J13">
        <f>EXP(SUM(D2:D35)-D13+I13)-D39</f>
        <v>0.012541744831426449</v>
      </c>
      <c r="L13" s="1" t="s">
        <v>10</v>
      </c>
      <c r="M13">
        <f t="shared" si="3"/>
        <v>2.0072</v>
      </c>
      <c r="N13">
        <v>0.11248765199885215</v>
      </c>
      <c r="O13">
        <f t="shared" si="4"/>
        <v>0.22578521509209604</v>
      </c>
      <c r="P13">
        <f>EXP(SUM(D2:D35)-D13+O13)-D39</f>
        <v>0.02373317694600985</v>
      </c>
    </row>
    <row r="14" spans="1:16" ht="12.75">
      <c r="A14" s="1" t="s">
        <v>11</v>
      </c>
      <c r="B14">
        <v>0.648537</v>
      </c>
      <c r="C14">
        <v>0.1360279</v>
      </c>
      <c r="D14">
        <f t="shared" si="0"/>
        <v>0.0882191261823</v>
      </c>
      <c r="F14" s="1" t="s">
        <v>11</v>
      </c>
      <c r="G14">
        <f t="shared" si="1"/>
        <v>0.648537</v>
      </c>
      <c r="H14">
        <v>0.1328297259583083</v>
      </c>
      <c r="I14" s="22">
        <f t="shared" si="2"/>
        <v>0.0861449919838234</v>
      </c>
      <c r="J14">
        <f>EXP(SUM(D2:D35)-D14+I14)-D39</f>
        <v>-0.008302117293395916</v>
      </c>
      <c r="L14" s="1" t="s">
        <v>11</v>
      </c>
      <c r="M14">
        <f t="shared" si="3"/>
        <v>0.648537</v>
      </c>
      <c r="N14">
        <v>0.13016724233473645</v>
      </c>
      <c r="O14">
        <f t="shared" si="4"/>
        <v>0.08441827284204298</v>
      </c>
      <c r="P14">
        <f>EXP(SUM(D2:D35)-D14+O14)-D39</f>
        <v>-0.015200516884922077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0.569524</v>
      </c>
      <c r="C16">
        <v>0.0908347</v>
      </c>
      <c r="D16">
        <f t="shared" si="0"/>
        <v>0.051732541682800004</v>
      </c>
      <c r="F16" s="1" t="s">
        <v>13</v>
      </c>
      <c r="G16">
        <f t="shared" si="1"/>
        <v>0.569524</v>
      </c>
      <c r="H16">
        <v>0.09516831379845973</v>
      </c>
      <c r="I16" s="22">
        <f t="shared" si="2"/>
        <v>0.054200638747753986</v>
      </c>
      <c r="J16">
        <f>EXP(SUM(D2:D35)-D16+I16)-D39</f>
        <v>0.009901491376242078</v>
      </c>
      <c r="L16" s="1" t="s">
        <v>13</v>
      </c>
      <c r="M16">
        <f t="shared" si="3"/>
        <v>0.569524</v>
      </c>
      <c r="N16">
        <v>0.09904285762853778</v>
      </c>
      <c r="O16">
        <f t="shared" si="4"/>
        <v>0.056407284448035354</v>
      </c>
      <c r="P16">
        <f>EXP(SUM(D2:D35)-D16+O16)-D39</f>
        <v>0.018774809901793255</v>
      </c>
    </row>
    <row r="17" spans="1:16" ht="12.75">
      <c r="A17" s="1" t="s">
        <v>14</v>
      </c>
      <c r="B17">
        <v>2.648831</v>
      </c>
      <c r="C17">
        <v>0.1527812</v>
      </c>
      <c r="D17">
        <f t="shared" si="0"/>
        <v>0.4046915787772</v>
      </c>
      <c r="F17" s="1" t="s">
        <v>14</v>
      </c>
      <c r="G17">
        <f t="shared" si="1"/>
        <v>2.648831</v>
      </c>
      <c r="H17">
        <v>0.15448471545477602</v>
      </c>
      <c r="I17" s="22">
        <f t="shared" si="2"/>
        <v>0.4092039033227898</v>
      </c>
      <c r="J17">
        <f>EXP(SUM(D2:D35)-D17+I17)-D39</f>
        <v>0.018121029316302995</v>
      </c>
      <c r="L17" s="1" t="s">
        <v>14</v>
      </c>
      <c r="M17">
        <f t="shared" si="3"/>
        <v>2.648831</v>
      </c>
      <c r="N17">
        <v>0.1555765391441215</v>
      </c>
      <c r="O17">
        <f t="shared" si="4"/>
        <v>0.4120959597576625</v>
      </c>
      <c r="P17">
        <f>EXP(SUM(D2:D35)-D17+O17)-D39</f>
        <v>0.029778301095561233</v>
      </c>
    </row>
    <row r="18" spans="1:16" ht="12.75">
      <c r="A18" s="1" t="s">
        <v>15</v>
      </c>
      <c r="B18">
        <v>0.873584</v>
      </c>
      <c r="C18">
        <v>0.4849161</v>
      </c>
      <c r="D18">
        <f t="shared" si="0"/>
        <v>0.42361494630240004</v>
      </c>
      <c r="F18" s="1" t="s">
        <v>15</v>
      </c>
      <c r="G18">
        <f t="shared" si="1"/>
        <v>0.873584</v>
      </c>
      <c r="H18">
        <v>0.4816245608911061</v>
      </c>
      <c r="I18" s="22">
        <f t="shared" si="2"/>
        <v>0.42073951040149604</v>
      </c>
      <c r="J18">
        <f>EXP(SUM(D2:D35)-D18+I18)-D39</f>
        <v>-0.011504871563233543</v>
      </c>
      <c r="L18" s="1" t="s">
        <v>15</v>
      </c>
      <c r="M18">
        <f t="shared" si="3"/>
        <v>0.873584</v>
      </c>
      <c r="N18">
        <v>0.47880925263334956</v>
      </c>
      <c r="O18">
        <f t="shared" si="4"/>
        <v>0.41828010215245204</v>
      </c>
      <c r="P18">
        <f>EXP(SUM(D2:D35)-D18+O18)-D39</f>
        <v>-0.021318965768479803</v>
      </c>
    </row>
    <row r="19" spans="1:16" ht="12.75">
      <c r="A19" s="1" t="s">
        <v>16</v>
      </c>
      <c r="B19">
        <v>0</v>
      </c>
      <c r="C19">
        <v>0.7972253</v>
      </c>
      <c r="D19">
        <f t="shared" si="0"/>
        <v>0</v>
      </c>
      <c r="F19" s="1" t="s">
        <v>16</v>
      </c>
      <c r="G19">
        <f t="shared" si="1"/>
        <v>0</v>
      </c>
      <c r="H19">
        <v>0.8002305824197691</v>
      </c>
      <c r="I19" s="22">
        <f t="shared" si="2"/>
        <v>0</v>
      </c>
      <c r="J19">
        <f>EXP(SUM(D2:D35)-D19+I19)-D39</f>
        <v>0</v>
      </c>
      <c r="L19" s="1" t="s">
        <v>16</v>
      </c>
      <c r="M19">
        <f t="shared" si="3"/>
        <v>0</v>
      </c>
      <c r="N19">
        <v>0.8023531394562698</v>
      </c>
      <c r="O19">
        <f t="shared" si="4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0.780491</v>
      </c>
      <c r="C21">
        <v>0.2944937</v>
      </c>
      <c r="D21">
        <f t="shared" si="0"/>
        <v>0.22984968240670003</v>
      </c>
      <c r="F21" s="1" t="s">
        <v>18</v>
      </c>
      <c r="G21">
        <f t="shared" si="1"/>
        <v>0.780491</v>
      </c>
      <c r="H21">
        <v>0.2944937</v>
      </c>
      <c r="I21" s="22">
        <f t="shared" si="2"/>
        <v>0.22984968240670003</v>
      </c>
      <c r="J21">
        <v>0</v>
      </c>
      <c r="L21" s="1" t="s">
        <v>18</v>
      </c>
      <c r="M21">
        <f t="shared" si="3"/>
        <v>0.780491</v>
      </c>
      <c r="N21">
        <v>0.2944937</v>
      </c>
      <c r="O21">
        <f t="shared" si="4"/>
        <v>0.22984968240670003</v>
      </c>
      <c r="P21">
        <v>0</v>
      </c>
    </row>
    <row r="22" spans="1:16" ht="12.75">
      <c r="A22" s="1" t="s">
        <v>19</v>
      </c>
      <c r="B22">
        <v>1.307593</v>
      </c>
      <c r="C22">
        <v>0.3804077</v>
      </c>
      <c r="D22">
        <f t="shared" si="0"/>
        <v>0.4974184456661</v>
      </c>
      <c r="F22" s="1" t="s">
        <v>19</v>
      </c>
      <c r="G22">
        <f t="shared" si="1"/>
        <v>1.307593</v>
      </c>
      <c r="H22">
        <v>0.3804077</v>
      </c>
      <c r="I22" s="22">
        <f t="shared" si="2"/>
        <v>0.4974184456661</v>
      </c>
      <c r="J22">
        <v>0</v>
      </c>
      <c r="L22" s="1" t="s">
        <v>19</v>
      </c>
      <c r="M22">
        <f t="shared" si="3"/>
        <v>1.307593</v>
      </c>
      <c r="N22">
        <v>0.3804077</v>
      </c>
      <c r="O22">
        <f t="shared" si="4"/>
        <v>0.4974184456661</v>
      </c>
      <c r="P22">
        <v>0</v>
      </c>
    </row>
    <row r="23" spans="1:16" ht="12.75">
      <c r="A23" s="1" t="s">
        <v>20</v>
      </c>
      <c r="B23">
        <v>1.596077</v>
      </c>
      <c r="C23">
        <v>0.0655165</v>
      </c>
      <c r="D23">
        <f t="shared" si="0"/>
        <v>0.1045693787705</v>
      </c>
      <c r="F23" s="1" t="s">
        <v>20</v>
      </c>
      <c r="G23">
        <f t="shared" si="1"/>
        <v>1.596077</v>
      </c>
      <c r="H23">
        <v>0.0655164</v>
      </c>
      <c r="I23" s="22">
        <f t="shared" si="2"/>
        <v>0.1045692191628</v>
      </c>
      <c r="J23">
        <v>0</v>
      </c>
      <c r="L23" s="1" t="s">
        <v>20</v>
      </c>
      <c r="M23">
        <f t="shared" si="3"/>
        <v>1.596077</v>
      </c>
      <c r="N23">
        <v>0.0655165</v>
      </c>
      <c r="O23">
        <f t="shared" si="4"/>
        <v>0.1045693787705</v>
      </c>
      <c r="P23">
        <v>0</v>
      </c>
    </row>
    <row r="24" spans="1:16" ht="12.75">
      <c r="A24" s="1" t="s">
        <v>99</v>
      </c>
      <c r="B24">
        <v>0</v>
      </c>
      <c r="C24">
        <v>0.0070151</v>
      </c>
      <c r="D24">
        <f t="shared" si="0"/>
        <v>0</v>
      </c>
      <c r="F24" s="1" t="s">
        <v>99</v>
      </c>
      <c r="G24">
        <f t="shared" si="1"/>
        <v>0</v>
      </c>
      <c r="H24">
        <v>0.0070151</v>
      </c>
      <c r="I24" s="22">
        <f t="shared" si="2"/>
        <v>0</v>
      </c>
      <c r="J24">
        <v>0</v>
      </c>
      <c r="L24" s="1" t="s">
        <v>99</v>
      </c>
      <c r="M24">
        <f t="shared" si="3"/>
        <v>0</v>
      </c>
      <c r="N24">
        <v>0.0070151</v>
      </c>
      <c r="O24">
        <f t="shared" si="4"/>
        <v>0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</v>
      </c>
      <c r="C26">
        <v>0.1867617</v>
      </c>
      <c r="D26">
        <f t="shared" si="0"/>
        <v>0</v>
      </c>
      <c r="F26" s="1" t="s">
        <v>22</v>
      </c>
      <c r="G26">
        <f t="shared" si="1"/>
        <v>0</v>
      </c>
      <c r="H26">
        <v>0.18337535461868393</v>
      </c>
      <c r="I26" s="22">
        <f t="shared" si="2"/>
        <v>0</v>
      </c>
      <c r="J26">
        <f>EXP(SUM(D2:D35)-D26+I26)-D39</f>
        <v>0</v>
      </c>
      <c r="L26" s="1" t="s">
        <v>22</v>
      </c>
      <c r="M26">
        <f t="shared" si="3"/>
        <v>0</v>
      </c>
      <c r="N26">
        <v>0.17772664614264755</v>
      </c>
      <c r="O26">
        <f t="shared" si="4"/>
        <v>0</v>
      </c>
      <c r="P26">
        <f>EXP(SUM(D2:D35)-D26+O26)-D39</f>
        <v>0</v>
      </c>
    </row>
    <row r="27" spans="1:16" ht="12.75">
      <c r="A27" s="1" t="s">
        <v>23</v>
      </c>
      <c r="B27">
        <v>0</v>
      </c>
      <c r="C27">
        <v>0.1703963</v>
      </c>
      <c r="D27">
        <f t="shared" si="0"/>
        <v>0</v>
      </c>
      <c r="F27" s="1" t="s">
        <v>23</v>
      </c>
      <c r="G27">
        <f t="shared" si="1"/>
        <v>0</v>
      </c>
      <c r="H27">
        <v>0.18027828134078586</v>
      </c>
      <c r="I27" s="22">
        <f t="shared" si="2"/>
        <v>0</v>
      </c>
      <c r="J27">
        <f>EXP(SUM(D2:D35)-D27+I27)-D39</f>
        <v>0</v>
      </c>
      <c r="L27" s="1" t="s">
        <v>23</v>
      </c>
      <c r="M27">
        <f t="shared" si="3"/>
        <v>0</v>
      </c>
      <c r="N27">
        <v>0.19192445798203916</v>
      </c>
      <c r="O27">
        <f t="shared" si="4"/>
        <v>0</v>
      </c>
      <c r="P27">
        <f>EXP(SUM(D2:D35)-D27+O27)-D39</f>
        <v>0</v>
      </c>
    </row>
    <row r="28" spans="1:16" ht="12.75">
      <c r="A28" s="1" t="s">
        <v>24</v>
      </c>
      <c r="B28">
        <v>0</v>
      </c>
      <c r="C28">
        <v>0.0619755</v>
      </c>
      <c r="D28">
        <f t="shared" si="0"/>
        <v>0</v>
      </c>
      <c r="F28" s="1" t="s">
        <v>24</v>
      </c>
      <c r="G28">
        <f t="shared" si="1"/>
        <v>0</v>
      </c>
      <c r="H28">
        <v>0.06572783171811679</v>
      </c>
      <c r="I28" s="22">
        <f t="shared" si="2"/>
        <v>0</v>
      </c>
      <c r="J28">
        <f>EXP(SUM(D2:D35)-D28+I28)-D39</f>
        <v>0</v>
      </c>
      <c r="L28" s="1" t="s">
        <v>24</v>
      </c>
      <c r="M28">
        <f t="shared" si="3"/>
        <v>0</v>
      </c>
      <c r="N28">
        <v>0.0704603161901572</v>
      </c>
      <c r="O28">
        <f t="shared" si="4"/>
        <v>0</v>
      </c>
      <c r="P28">
        <f>EXP(SUM(D2:D35)-D28+O28)-D39</f>
        <v>0</v>
      </c>
    </row>
    <row r="29" spans="1:16" ht="12.75">
      <c r="A29" s="1" t="s">
        <v>45</v>
      </c>
      <c r="B29">
        <v>-0.535295</v>
      </c>
      <c r="C29">
        <v>0.4380403</v>
      </c>
      <c r="D29">
        <f t="shared" si="0"/>
        <v>-0.23448078238849998</v>
      </c>
      <c r="F29" s="1" t="s">
        <v>45</v>
      </c>
      <c r="G29">
        <f t="shared" si="1"/>
        <v>-0.535295</v>
      </c>
      <c r="H29">
        <v>0.4380403</v>
      </c>
      <c r="I29" s="22">
        <f t="shared" si="2"/>
        <v>-0.23448078238849998</v>
      </c>
      <c r="J29">
        <f>EXP(SUM(D2:D35)-D29+I29)-D39</f>
        <v>0</v>
      </c>
      <c r="L29" s="1" t="s">
        <v>45</v>
      </c>
      <c r="M29">
        <f t="shared" si="3"/>
        <v>-0.535295</v>
      </c>
      <c r="N29">
        <v>0.4380403</v>
      </c>
      <c r="O29">
        <f t="shared" si="4"/>
        <v>-0.23448078238849998</v>
      </c>
      <c r="P29">
        <f>EXP(SUM(D2:D35)-D29+O29)-D39</f>
        <v>0</v>
      </c>
    </row>
    <row r="30" spans="1:16" ht="12.75">
      <c r="A30" s="1" t="s">
        <v>25</v>
      </c>
      <c r="B30">
        <v>-0.905605</v>
      </c>
      <c r="C30">
        <v>0.6799062</v>
      </c>
      <c r="D30">
        <f t="shared" si="0"/>
        <v>-0.615726454251</v>
      </c>
      <c r="F30" s="1" t="s">
        <v>25</v>
      </c>
      <c r="G30">
        <f t="shared" si="1"/>
        <v>-0.905605</v>
      </c>
      <c r="H30">
        <v>0.6543054144879965</v>
      </c>
      <c r="I30" s="22">
        <f t="shared" si="2"/>
        <v>-0.5925422548874021</v>
      </c>
      <c r="J30">
        <f>EXP(SUM(D2:D35)-D30+I30)-D39</f>
        <v>0.09398067098325669</v>
      </c>
      <c r="L30" s="1" t="s">
        <v>25</v>
      </c>
      <c r="M30">
        <f t="shared" si="3"/>
        <v>-0.905605</v>
      </c>
      <c r="N30">
        <v>0.6318867632937732</v>
      </c>
      <c r="O30">
        <f t="shared" si="4"/>
        <v>-0.5722398122726575</v>
      </c>
      <c r="P30">
        <f>EXP(SUM(D2:D35)-D30+O30)-D39</f>
        <v>0.17808831481694742</v>
      </c>
    </row>
    <row r="31" spans="1:16" ht="12.75">
      <c r="A31" s="1" t="s">
        <v>27</v>
      </c>
      <c r="B31">
        <v>-1.252675</v>
      </c>
      <c r="C31">
        <v>0.1291957</v>
      </c>
      <c r="D31">
        <f t="shared" si="0"/>
        <v>-0.1618402234975</v>
      </c>
      <c r="F31" s="1" t="s">
        <v>27</v>
      </c>
      <c r="G31">
        <f t="shared" si="1"/>
        <v>-1.252675</v>
      </c>
      <c r="H31">
        <v>0.1300003321858992</v>
      </c>
      <c r="I31" s="22">
        <f t="shared" si="2"/>
        <v>-0.16284816612097128</v>
      </c>
      <c r="J31">
        <f>EXP(SUM(D2:D35)-D31+I31)-D39</f>
        <v>-0.004036633169897108</v>
      </c>
      <c r="L31" s="1" t="s">
        <v>27</v>
      </c>
      <c r="M31">
        <f t="shared" si="3"/>
        <v>-1.252675</v>
      </c>
      <c r="N31">
        <v>0.13132077378572343</v>
      </c>
      <c r="O31">
        <f t="shared" si="4"/>
        <v>-0.1645022503020311</v>
      </c>
      <c r="P31">
        <f>EXP(SUM(D2:D35)-D31+O31)-D39</f>
        <v>-0.010652139073439315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-1.4869</v>
      </c>
      <c r="C33">
        <v>0.0307949</v>
      </c>
      <c r="D33">
        <f t="shared" si="0"/>
        <v>-0.04578893681000001</v>
      </c>
      <c r="F33" s="1" t="s">
        <v>28</v>
      </c>
      <c r="G33">
        <f t="shared" si="1"/>
        <v>-1.4869</v>
      </c>
      <c r="H33">
        <v>0.034897569020303776</v>
      </c>
      <c r="I33" s="22">
        <f t="shared" si="2"/>
        <v>-0.051889195376289686</v>
      </c>
      <c r="J33">
        <f>EXP(SUM(D2:D35)-D33+I33)-D39</f>
        <v>-0.024368376151151505</v>
      </c>
      <c r="L33" s="1" t="s">
        <v>28</v>
      </c>
      <c r="M33">
        <f t="shared" si="3"/>
        <v>-1.4869</v>
      </c>
      <c r="N33">
        <v>0.03917478516452222</v>
      </c>
      <c r="O33">
        <f t="shared" si="4"/>
        <v>-0.05824898806112809</v>
      </c>
      <c r="P33">
        <f>EXP(SUM(D2:D35)-D33+O33)-D39</f>
        <v>-0.04961572018284155</v>
      </c>
    </row>
    <row r="34" spans="1:16" ht="12.75">
      <c r="A34" s="1" t="s">
        <v>26</v>
      </c>
      <c r="B34">
        <v>-1.088584</v>
      </c>
      <c r="C34">
        <v>0.1534788</v>
      </c>
      <c r="D34">
        <f t="shared" si="0"/>
        <v>-0.1670745660192</v>
      </c>
      <c r="F34" s="1" t="s">
        <v>26</v>
      </c>
      <c r="G34">
        <f t="shared" si="1"/>
        <v>-1.088584</v>
      </c>
      <c r="H34">
        <v>0.17411594964617247</v>
      </c>
      <c r="I34" s="22">
        <f t="shared" si="2"/>
        <v>-0.189539836929629</v>
      </c>
      <c r="J34">
        <f>EXP(SUM(D2:D35)-D34+I34)-D39</f>
        <v>-0.08901123944505818</v>
      </c>
      <c r="L34" s="1" t="s">
        <v>26</v>
      </c>
      <c r="M34">
        <f t="shared" si="3"/>
        <v>-1.088584</v>
      </c>
      <c r="N34">
        <v>0.19087891328038056</v>
      </c>
      <c r="O34">
        <f t="shared" si="4"/>
        <v>-0.2077877309344098</v>
      </c>
      <c r="P34">
        <f>EXP(SUM(D2:D35)-D34+O34)-D39</f>
        <v>-0.1598550771468985</v>
      </c>
    </row>
    <row r="35" spans="1:16" ht="12.75">
      <c r="A35" s="1" t="s">
        <v>30</v>
      </c>
      <c r="B35">
        <v>0</v>
      </c>
      <c r="C35">
        <v>0.4787332</v>
      </c>
      <c r="D35">
        <f t="shared" si="0"/>
        <v>0</v>
      </c>
      <c r="F35" s="1" t="s">
        <v>30</v>
      </c>
      <c r="G35">
        <f t="shared" si="1"/>
        <v>0</v>
      </c>
      <c r="H35">
        <v>0.47997295364058407</v>
      </c>
      <c r="I35" s="22">
        <f t="shared" si="2"/>
        <v>0</v>
      </c>
      <c r="J35">
        <f>EXP(SUM(D2:D35)-D35+I35)-D39</f>
        <v>0</v>
      </c>
      <c r="L35" s="1" t="s">
        <v>30</v>
      </c>
      <c r="M35">
        <f t="shared" si="3"/>
        <v>0</v>
      </c>
      <c r="N35">
        <v>0.4807140311018071</v>
      </c>
      <c r="O35">
        <f t="shared" si="4"/>
        <v>0</v>
      </c>
      <c r="P35">
        <f>EXP(SUM(D2:D35)-D35+O35)-D39</f>
        <v>0</v>
      </c>
    </row>
    <row r="36" spans="1:12" ht="12.75">
      <c r="A36" s="1"/>
      <c r="F36" s="1"/>
      <c r="L36" s="1"/>
    </row>
    <row r="37" spans="3:14" ht="26.25" customHeight="1">
      <c r="C37" s="2" t="s">
        <v>131</v>
      </c>
      <c r="D37">
        <f>EXP(B2+SUM(D3:D35))</f>
        <v>1.2879536652457604</v>
      </c>
      <c r="H37" s="2"/>
      <c r="N37" s="2"/>
    </row>
    <row r="39" spans="3:15" ht="25.5" customHeight="1">
      <c r="C39" s="2" t="s">
        <v>132</v>
      </c>
      <c r="D39">
        <f>EXP(SUM(D2:D35))</f>
        <v>4.006843013595614</v>
      </c>
      <c r="H39" s="2" t="s">
        <v>132</v>
      </c>
      <c r="I39">
        <f>EXP(SUM(I2:I35))</f>
        <v>4.018691251794074</v>
      </c>
      <c r="N39" s="2" t="s">
        <v>132</v>
      </c>
      <c r="O39">
        <f>EXP(SUM(O2:O35))</f>
        <v>3.9897829187119322</v>
      </c>
    </row>
    <row r="40" spans="3:14" ht="26.25" customHeight="1">
      <c r="C40" s="2" t="s">
        <v>133</v>
      </c>
      <c r="D40">
        <v>4.0068399999999995</v>
      </c>
      <c r="H40" s="2"/>
      <c r="N40" s="2"/>
    </row>
    <row r="41" spans="3:16" ht="28.5" customHeight="1">
      <c r="C41" s="2" t="s">
        <v>134</v>
      </c>
      <c r="D41" s="18">
        <f>D40*Normalization!C38</f>
        <v>849585751.6024</v>
      </c>
      <c r="H41" s="2" t="s">
        <v>134</v>
      </c>
      <c r="I41" s="15">
        <f>I39*Normalization!I38</f>
        <v>909945854.2066194</v>
      </c>
      <c r="J41" s="18"/>
      <c r="N41" s="2" t="s">
        <v>134</v>
      </c>
      <c r="O41" s="15">
        <f>O39*Normalization!L38</f>
        <v>956451694.8929123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0.01849875614744345</v>
      </c>
      <c r="K48" s="46">
        <v>-0.8542933210613501</v>
      </c>
      <c r="L48" s="52">
        <f>P4</f>
        <v>0.018805595812798614</v>
      </c>
    </row>
    <row r="49" spans="8:12" ht="12.75">
      <c r="H49" s="43" t="s">
        <v>156</v>
      </c>
      <c r="I49" s="46">
        <v>0.8662626681383762</v>
      </c>
      <c r="J49" s="52">
        <f>J6</f>
        <v>0.010825794053491045</v>
      </c>
      <c r="K49" s="46">
        <v>0.9447595175117895</v>
      </c>
      <c r="L49" s="52">
        <f>P6</f>
        <v>0.011808223231046355</v>
      </c>
    </row>
    <row r="50" spans="8:12" ht="12.75">
      <c r="H50" s="43" t="s">
        <v>158</v>
      </c>
      <c r="I50" s="46">
        <v>-0.33379444134466196</v>
      </c>
      <c r="J50" s="52">
        <f>J8</f>
        <v>0.00436830992472359</v>
      </c>
      <c r="K50" s="46">
        <v>0.08368277392505619</v>
      </c>
      <c r="L50" s="52">
        <f>P8</f>
        <v>-0.0010943959199591902</v>
      </c>
    </row>
    <row r="51" spans="8:12" ht="12.75">
      <c r="H51" s="47" t="s">
        <v>159</v>
      </c>
      <c r="I51" s="48"/>
      <c r="J51" s="52">
        <f>SUM(J48:J50)</f>
        <v>0.033692860125658086</v>
      </c>
      <c r="K51" s="48"/>
      <c r="L51" s="52">
        <f>SUM(L48:L50)</f>
        <v>0.02951942312388578</v>
      </c>
    </row>
    <row r="52" spans="8:12" ht="12.75">
      <c r="H52" s="35" t="s">
        <v>160</v>
      </c>
      <c r="I52" s="36"/>
      <c r="J52" s="36"/>
      <c r="K52" s="36"/>
      <c r="L52" s="36"/>
    </row>
    <row r="53" spans="8:12" ht="12.75">
      <c r="H53" s="43" t="s">
        <v>161</v>
      </c>
      <c r="I53" s="46">
        <v>-0.16659824026261927</v>
      </c>
      <c r="J53" s="52">
        <f aca="true" t="shared" si="5" ref="J53:J58">J9</f>
        <v>-0.015163751011924465</v>
      </c>
      <c r="K53" s="46">
        <v>-0.3244210879179185</v>
      </c>
      <c r="L53" s="52">
        <f aca="true" t="shared" si="6" ref="L53:L58">P9</f>
        <v>-0.029475831267650854</v>
      </c>
    </row>
    <row r="54" spans="8:12" ht="12.75">
      <c r="H54" s="43" t="s">
        <v>162</v>
      </c>
      <c r="I54" s="46">
        <v>-0.36764900149072466</v>
      </c>
      <c r="J54" s="52">
        <f t="shared" si="5"/>
        <v>-0.024136790772884442</v>
      </c>
      <c r="K54" s="46">
        <v>-0.6927283051172878</v>
      </c>
      <c r="L54" s="52">
        <f t="shared" si="6"/>
        <v>-0.045357660304410796</v>
      </c>
    </row>
    <row r="55" spans="8:12" ht="12.75">
      <c r="H55" s="43" t="s">
        <v>163</v>
      </c>
      <c r="I55" s="46">
        <v>0.2900663268436021</v>
      </c>
      <c r="J55" s="52">
        <f t="shared" si="5"/>
        <v>0.02695812599219405</v>
      </c>
      <c r="K55" s="46">
        <v>0.529342083220663</v>
      </c>
      <c r="L55" s="52">
        <f t="shared" si="6"/>
        <v>0.049332351909863625</v>
      </c>
    </row>
    <row r="56" spans="8:12" ht="12.75">
      <c r="H56" s="43" t="s">
        <v>164</v>
      </c>
      <c r="I56" s="46">
        <v>-0.06390422739457752</v>
      </c>
      <c r="J56" s="52">
        <f t="shared" si="5"/>
        <v>-0.004323772958497507</v>
      </c>
      <c r="K56" s="46">
        <v>-0.09398602258529343</v>
      </c>
      <c r="L56" s="52">
        <f t="shared" si="6"/>
        <v>-0.006357497894529551</v>
      </c>
    </row>
    <row r="57" spans="8:12" ht="12.75">
      <c r="H57" s="43" t="s">
        <v>165</v>
      </c>
      <c r="I57" s="46">
        <v>0.1556991283339762</v>
      </c>
      <c r="J57" s="52">
        <f t="shared" si="5"/>
        <v>0.012541744831426449</v>
      </c>
      <c r="K57" s="46">
        <v>0.29422519988521467</v>
      </c>
      <c r="L57" s="52">
        <f t="shared" si="6"/>
        <v>0.02373317694600985</v>
      </c>
    </row>
    <row r="58" spans="8:12" ht="12.75">
      <c r="H58" s="43" t="s">
        <v>181</v>
      </c>
      <c r="I58" s="46">
        <f>(H14-C14)*100</f>
        <v>-0.31981740416917037</v>
      </c>
      <c r="J58" s="52">
        <f t="shared" si="5"/>
        <v>-0.008302117293395916</v>
      </c>
      <c r="K58" s="46">
        <f>(N14-C14)*100</f>
        <v>-0.5860657665263558</v>
      </c>
      <c r="L58" s="52">
        <f t="shared" si="6"/>
        <v>-0.015200516884922077</v>
      </c>
    </row>
    <row r="59" spans="8:12" ht="12.75">
      <c r="H59" s="43" t="s">
        <v>166</v>
      </c>
      <c r="I59" s="46">
        <v>0.4333613798459729</v>
      </c>
      <c r="J59" s="53">
        <f>J16</f>
        <v>0.009901491376242078</v>
      </c>
      <c r="K59" s="46">
        <v>0.8208157628537771</v>
      </c>
      <c r="L59" s="52">
        <f>P16</f>
        <v>0.018774809901793255</v>
      </c>
    </row>
    <row r="60" spans="8:12" ht="12.75">
      <c r="H60" s="43" t="s">
        <v>167</v>
      </c>
      <c r="I60" s="46">
        <v>0.17035154547760112</v>
      </c>
      <c r="J60" s="52">
        <f>J17</f>
        <v>0.018121029316302995</v>
      </c>
      <c r="K60" s="46">
        <v>0.27953391441215003</v>
      </c>
      <c r="L60" s="52">
        <f>P17</f>
        <v>0.029778301095561233</v>
      </c>
    </row>
    <row r="61" spans="8:12" ht="12.75">
      <c r="H61" s="47" t="s">
        <v>168</v>
      </c>
      <c r="I61" s="48"/>
      <c r="J61" s="52">
        <f>SUM(J53:J60)</f>
        <v>0.01559595947946324</v>
      </c>
      <c r="K61" s="48"/>
      <c r="L61" s="52">
        <f>SUM(L53:L60)</f>
        <v>0.025227133501714682</v>
      </c>
    </row>
    <row r="62" spans="8:12" ht="12.75">
      <c r="H62" s="49" t="s">
        <v>169</v>
      </c>
      <c r="I62" s="46">
        <v>-0.3291539108893904</v>
      </c>
      <c r="J62" s="52">
        <f>J18</f>
        <v>-0.011504871563233543</v>
      </c>
      <c r="K62" s="46">
        <v>-0.6106847366650459</v>
      </c>
      <c r="L62" s="52">
        <f>P18</f>
        <v>-0.021318965768479803</v>
      </c>
    </row>
    <row r="63" spans="8:12" ht="12.75">
      <c r="H63" s="49" t="s">
        <v>176</v>
      </c>
      <c r="I63" s="36"/>
      <c r="J63" s="36"/>
      <c r="K63" s="36"/>
      <c r="L63" s="36"/>
    </row>
    <row r="64" spans="8:12" ht="12.75">
      <c r="H64" s="50" t="s">
        <v>177</v>
      </c>
      <c r="I64" s="46">
        <v>-2.560078551200351</v>
      </c>
      <c r="J64" s="52">
        <f>J30</f>
        <v>0.09398067098325669</v>
      </c>
      <c r="K64" s="46">
        <v>-4.801943670622677</v>
      </c>
      <c r="L64" s="52">
        <f>P30</f>
        <v>0.17808831481694742</v>
      </c>
    </row>
    <row r="65" spans="8:12" ht="12.75">
      <c r="H65" s="50" t="s">
        <v>183</v>
      </c>
      <c r="I65" s="46">
        <v>0.08</v>
      </c>
      <c r="J65" s="52">
        <f>J31</f>
        <v>-0.004036633169897108</v>
      </c>
      <c r="K65" s="46">
        <v>0.21</v>
      </c>
      <c r="L65" s="52">
        <f>P31</f>
        <v>-0.010652139073439315</v>
      </c>
    </row>
    <row r="66" spans="8:12" ht="12.75">
      <c r="H66" s="50" t="s">
        <v>184</v>
      </c>
      <c r="I66" s="46">
        <v>0.4102669020303776</v>
      </c>
      <c r="J66" s="52">
        <f>J33</f>
        <v>-0.024368376151151505</v>
      </c>
      <c r="K66" s="46">
        <v>0.8379885164522218</v>
      </c>
      <c r="L66" s="52">
        <f>P33</f>
        <v>-0.04961572018284155</v>
      </c>
    </row>
    <row r="67" spans="8:12" ht="12.75">
      <c r="H67" s="50" t="s">
        <v>52</v>
      </c>
      <c r="I67" s="46">
        <v>2.06</v>
      </c>
      <c r="J67" s="52">
        <f>J34</f>
        <v>-0.08901123944505818</v>
      </c>
      <c r="K67" s="46">
        <v>3.74</v>
      </c>
      <c r="L67" s="52">
        <f>P34</f>
        <v>-0.1598550771468985</v>
      </c>
    </row>
    <row r="68" spans="8:12" ht="12.75">
      <c r="H68" s="51" t="s">
        <v>182</v>
      </c>
      <c r="I68" s="48"/>
      <c r="J68" s="52">
        <f>SUM(J64:J67)</f>
        <v>-0.023435577782850103</v>
      </c>
      <c r="K68" s="48"/>
      <c r="L68" s="52">
        <f>SUM(L64:L67)</f>
        <v>-0.042034621586231946</v>
      </c>
    </row>
    <row r="69" spans="8:12" ht="12.75">
      <c r="H69" s="35" t="s">
        <v>180</v>
      </c>
      <c r="I69" s="36"/>
      <c r="J69" s="52">
        <f>I39-D40</f>
        <v>0.011851251794074535</v>
      </c>
      <c r="K69" s="36"/>
      <c r="L69" s="52">
        <f>O39-D40</f>
        <v>-0.017057081288067266</v>
      </c>
    </row>
    <row r="73" spans="3:5" ht="12.75">
      <c r="C73" s="15"/>
      <c r="D73" s="15"/>
      <c r="E73" s="15"/>
    </row>
    <row r="75" spans="3:5" ht="12.75">
      <c r="C75" s="57"/>
      <c r="D75" s="57"/>
      <c r="E75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43">
      <selection activeCell="E52" sqref="C52:E55"/>
    </sheetView>
  </sheetViews>
  <sheetFormatPr defaultColWidth="9.140625" defaultRowHeight="12.75"/>
  <cols>
    <col min="2" max="2" width="10.57421875" style="0" bestFit="1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-5.383881</v>
      </c>
      <c r="C2" s="19" t="s">
        <v>93</v>
      </c>
      <c r="D2" s="21">
        <v>-4.54874</v>
      </c>
      <c r="E2" s="4"/>
      <c r="F2" s="4" t="s">
        <v>92</v>
      </c>
      <c r="G2" s="21"/>
      <c r="H2" s="4"/>
      <c r="I2" s="21">
        <f>D2</f>
        <v>-4.54874</v>
      </c>
      <c r="J2" s="21"/>
      <c r="K2" s="4"/>
      <c r="L2" s="4" t="s">
        <v>92</v>
      </c>
      <c r="M2" s="21"/>
      <c r="N2" s="4"/>
      <c r="O2" s="21">
        <f>D2</f>
        <v>-4.54874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0</v>
      </c>
      <c r="C4">
        <v>0.1639938</v>
      </c>
      <c r="D4">
        <f aca="true" t="shared" si="0" ref="D4:D35">B4*C4</f>
        <v>0</v>
      </c>
      <c r="F4" s="1" t="s">
        <v>1</v>
      </c>
      <c r="G4">
        <f aca="true" t="shared" si="1" ref="G4:G35">B4</f>
        <v>0</v>
      </c>
      <c r="H4">
        <v>0.15558993619363196</v>
      </c>
      <c r="I4" s="22">
        <f aca="true" t="shared" si="2" ref="I4:I35">G4*H4</f>
        <v>0</v>
      </c>
      <c r="J4" s="26">
        <f>EXP(SUM(D2:D35)-D4+I4)-D39</f>
        <v>0</v>
      </c>
      <c r="L4" s="1" t="s">
        <v>1</v>
      </c>
      <c r="M4">
        <f aca="true" t="shared" si="3" ref="M4:M35">B4</f>
        <v>0</v>
      </c>
      <c r="N4">
        <v>0.1554508667893865</v>
      </c>
      <c r="O4">
        <f aca="true" t="shared" si="4" ref="O4:O35">M4*N4</f>
        <v>0</v>
      </c>
      <c r="P4">
        <f>EXP(SUM(D2:D35)-D4+O4)-D39</f>
        <v>0</v>
      </c>
    </row>
    <row r="5" spans="1:16" ht="12.75">
      <c r="A5" s="1" t="s">
        <v>2</v>
      </c>
      <c r="B5">
        <v>0</v>
      </c>
      <c r="C5">
        <v>0.1988368</v>
      </c>
      <c r="D5">
        <f t="shared" si="0"/>
        <v>0</v>
      </c>
      <c r="F5" s="1" t="s">
        <v>2</v>
      </c>
      <c r="G5">
        <f t="shared" si="1"/>
        <v>0</v>
      </c>
      <c r="H5">
        <v>0.18270370540059275</v>
      </c>
      <c r="I5" s="22">
        <f t="shared" si="2"/>
        <v>0</v>
      </c>
      <c r="J5">
        <f>EXP(SUM(D2:D35)-D5+I5)-D39</f>
        <v>0</v>
      </c>
      <c r="L5" s="1" t="s">
        <v>2</v>
      </c>
      <c r="M5">
        <f t="shared" si="3"/>
        <v>0</v>
      </c>
      <c r="N5">
        <v>0.16499562365420967</v>
      </c>
      <c r="O5">
        <f t="shared" si="4"/>
        <v>0</v>
      </c>
      <c r="P5">
        <f>EXP(SUM(D2:D35)-D5+O5)-D39</f>
        <v>0</v>
      </c>
    </row>
    <row r="6" spans="1:16" ht="12.75">
      <c r="A6" s="1" t="s">
        <v>3</v>
      </c>
      <c r="B6">
        <v>0</v>
      </c>
      <c r="C6">
        <v>0.159807</v>
      </c>
      <c r="D6">
        <f t="shared" si="0"/>
        <v>0</v>
      </c>
      <c r="F6" s="1" t="s">
        <v>3</v>
      </c>
      <c r="G6">
        <f t="shared" si="1"/>
        <v>0</v>
      </c>
      <c r="H6">
        <v>0.16846962668138377</v>
      </c>
      <c r="I6" s="22">
        <f t="shared" si="2"/>
        <v>0</v>
      </c>
      <c r="J6">
        <f>EXP(SUM(D2:D35)-D6+I6)-D39</f>
        <v>0</v>
      </c>
      <c r="L6" s="1" t="s">
        <v>3</v>
      </c>
      <c r="M6">
        <f t="shared" si="3"/>
        <v>0</v>
      </c>
      <c r="N6">
        <v>0.1692545951751179</v>
      </c>
      <c r="O6">
        <f t="shared" si="4"/>
        <v>0</v>
      </c>
      <c r="P6">
        <f>EXP(SUM(D2:D35)-D6+O6)-D39</f>
        <v>0</v>
      </c>
    </row>
    <row r="7" spans="1:16" ht="12.75">
      <c r="A7" s="1" t="s">
        <v>4</v>
      </c>
      <c r="B7">
        <v>0</v>
      </c>
      <c r="C7">
        <v>0.1074901</v>
      </c>
      <c r="D7">
        <f t="shared" si="0"/>
        <v>0</v>
      </c>
      <c r="F7" s="1" t="s">
        <v>4</v>
      </c>
      <c r="G7">
        <f t="shared" si="1"/>
        <v>0</v>
      </c>
      <c r="H7">
        <v>0.12624214218009894</v>
      </c>
      <c r="I7" s="22">
        <f t="shared" si="2"/>
        <v>0</v>
      </c>
      <c r="J7">
        <f>EXP(SUM(D2:D35)-D7+I7)-D39</f>
        <v>0</v>
      </c>
      <c r="L7" s="1" t="s">
        <v>4</v>
      </c>
      <c r="M7">
        <f t="shared" si="3"/>
        <v>0</v>
      </c>
      <c r="N7">
        <v>0.14269581577561996</v>
      </c>
      <c r="O7">
        <f t="shared" si="4"/>
        <v>0</v>
      </c>
      <c r="P7">
        <f>EXP(SUM(D2:D35)-D7+O7)-D39</f>
        <v>0</v>
      </c>
    </row>
    <row r="8" spans="1:16" ht="12.75">
      <c r="A8" s="1" t="s">
        <v>5</v>
      </c>
      <c r="B8">
        <v>0</v>
      </c>
      <c r="C8">
        <v>0.1670253</v>
      </c>
      <c r="D8">
        <f t="shared" si="0"/>
        <v>0</v>
      </c>
      <c r="F8" s="1" t="s">
        <v>5</v>
      </c>
      <c r="G8">
        <f t="shared" si="1"/>
        <v>0</v>
      </c>
      <c r="H8">
        <v>0.16368735558655337</v>
      </c>
      <c r="I8" s="22">
        <f t="shared" si="2"/>
        <v>0</v>
      </c>
      <c r="J8">
        <f>EXP(SUM(D2:D35)-D8+I8)-D39</f>
        <v>0</v>
      </c>
      <c r="L8" s="1" t="s">
        <v>5</v>
      </c>
      <c r="M8">
        <f t="shared" si="3"/>
        <v>0</v>
      </c>
      <c r="N8">
        <v>0.16786212773925055</v>
      </c>
      <c r="O8">
        <f t="shared" si="4"/>
        <v>0</v>
      </c>
      <c r="P8">
        <f>EXP(SUM(D2:D35)-D8+O8)-D39</f>
        <v>0</v>
      </c>
    </row>
    <row r="9" spans="1:16" ht="12.75">
      <c r="A9" s="1" t="s">
        <v>6</v>
      </c>
      <c r="B9">
        <v>0</v>
      </c>
      <c r="C9">
        <v>0.0664448</v>
      </c>
      <c r="D9">
        <f t="shared" si="0"/>
        <v>0</v>
      </c>
      <c r="F9" s="1" t="s">
        <v>6</v>
      </c>
      <c r="G9">
        <f t="shared" si="1"/>
        <v>0</v>
      </c>
      <c r="H9">
        <v>0.0647788175973738</v>
      </c>
      <c r="I9" s="22">
        <f t="shared" si="2"/>
        <v>0</v>
      </c>
      <c r="J9">
        <f>EXP(SUM(D2:D35)-D9+I9)-D39</f>
        <v>0</v>
      </c>
      <c r="L9" s="1" t="s">
        <v>6</v>
      </c>
      <c r="M9">
        <f t="shared" si="3"/>
        <v>0</v>
      </c>
      <c r="N9">
        <v>0.06320058912082081</v>
      </c>
      <c r="O9">
        <f t="shared" si="4"/>
        <v>0</v>
      </c>
      <c r="P9">
        <f>EXP(SUM(D2:D35)-D9+O9)-D39</f>
        <v>0</v>
      </c>
    </row>
    <row r="10" spans="1:16" ht="12.75">
      <c r="A10" s="1" t="s">
        <v>7</v>
      </c>
      <c r="B10">
        <v>0</v>
      </c>
      <c r="C10">
        <v>0.1197581</v>
      </c>
      <c r="D10">
        <f t="shared" si="0"/>
        <v>0</v>
      </c>
      <c r="F10" s="1" t="s">
        <v>7</v>
      </c>
      <c r="G10">
        <f t="shared" si="1"/>
        <v>0</v>
      </c>
      <c r="H10">
        <v>0.11608160998509276</v>
      </c>
      <c r="I10" s="22">
        <f t="shared" si="2"/>
        <v>0</v>
      </c>
      <c r="J10">
        <f>EXP(SUM(D2:D35)-D10+I10)-D39</f>
        <v>0</v>
      </c>
      <c r="L10" s="1" t="s">
        <v>7</v>
      </c>
      <c r="M10">
        <f t="shared" si="3"/>
        <v>0</v>
      </c>
      <c r="N10">
        <v>0.11283081694882713</v>
      </c>
      <c r="O10">
        <f t="shared" si="4"/>
        <v>0</v>
      </c>
      <c r="P10">
        <f>EXP(SUM(D2:D35)-D10+O10)-D39</f>
        <v>0</v>
      </c>
    </row>
    <row r="11" spans="1:16" ht="12.75">
      <c r="A11" s="1" t="s">
        <v>8</v>
      </c>
      <c r="B11">
        <v>0</v>
      </c>
      <c r="C11">
        <v>0.1726351</v>
      </c>
      <c r="D11">
        <f t="shared" si="0"/>
        <v>0</v>
      </c>
      <c r="F11" s="1" t="s">
        <v>8</v>
      </c>
      <c r="G11">
        <f t="shared" si="1"/>
        <v>0</v>
      </c>
      <c r="H11">
        <v>0.17553576326843603</v>
      </c>
      <c r="I11" s="22">
        <f t="shared" si="2"/>
        <v>0</v>
      </c>
      <c r="J11">
        <f>EXP(SUM(D2:D35)-D11+I11)-D39</f>
        <v>0</v>
      </c>
      <c r="L11" s="1" t="s">
        <v>8</v>
      </c>
      <c r="M11">
        <f t="shared" si="3"/>
        <v>0</v>
      </c>
      <c r="N11">
        <v>0.17792852083220664</v>
      </c>
      <c r="O11">
        <f t="shared" si="4"/>
        <v>0</v>
      </c>
      <c r="P11">
        <f>EXP(SUM(D2:D35)-D11+O11)-D39</f>
        <v>0</v>
      </c>
    </row>
    <row r="12" spans="1:16" ht="12.75">
      <c r="A12" s="1" t="s">
        <v>9</v>
      </c>
      <c r="B12">
        <v>0</v>
      </c>
      <c r="C12">
        <v>0.0684366</v>
      </c>
      <c r="D12">
        <f t="shared" si="0"/>
        <v>0</v>
      </c>
      <c r="F12" s="1" t="s">
        <v>9</v>
      </c>
      <c r="G12">
        <f t="shared" si="1"/>
        <v>0</v>
      </c>
      <c r="H12">
        <v>0.06779755772605423</v>
      </c>
      <c r="I12" s="22">
        <f t="shared" si="2"/>
        <v>0</v>
      </c>
      <c r="J12">
        <f>EXP(SUM(D2:D35)-D12+I12)-D39</f>
        <v>0</v>
      </c>
      <c r="L12" s="1" t="s">
        <v>9</v>
      </c>
      <c r="M12">
        <f t="shared" si="3"/>
        <v>0</v>
      </c>
      <c r="N12">
        <v>0.06749673977414707</v>
      </c>
      <c r="O12">
        <f t="shared" si="4"/>
        <v>0</v>
      </c>
      <c r="P12">
        <f>EXP(SUM(D2:D35)-D12+O12)-D39</f>
        <v>0</v>
      </c>
    </row>
    <row r="13" spans="1:16" ht="12.75">
      <c r="A13" s="1" t="s">
        <v>10</v>
      </c>
      <c r="B13">
        <v>0</v>
      </c>
      <c r="C13">
        <v>0.1095454</v>
      </c>
      <c r="D13">
        <f t="shared" si="0"/>
        <v>0</v>
      </c>
      <c r="F13" s="1" t="s">
        <v>10</v>
      </c>
      <c r="G13">
        <f t="shared" si="1"/>
        <v>0</v>
      </c>
      <c r="H13">
        <v>0.11110239128333976</v>
      </c>
      <c r="I13" s="22">
        <f t="shared" si="2"/>
        <v>0</v>
      </c>
      <c r="J13">
        <f>EXP(SUM(D2:D35)-D13+I13)-D39</f>
        <v>0</v>
      </c>
      <c r="L13" s="1" t="s">
        <v>10</v>
      </c>
      <c r="M13">
        <f t="shared" si="3"/>
        <v>0</v>
      </c>
      <c r="N13">
        <v>0.11248765199885215</v>
      </c>
      <c r="O13">
        <f t="shared" si="4"/>
        <v>0</v>
      </c>
      <c r="P13">
        <f>EXP(SUM(D2:D35)-D13+O13)-D39</f>
        <v>0</v>
      </c>
    </row>
    <row r="14" spans="1:16" ht="12.75">
      <c r="A14" s="1" t="s">
        <v>11</v>
      </c>
      <c r="B14">
        <v>0</v>
      </c>
      <c r="C14">
        <v>0.1360279</v>
      </c>
      <c r="D14">
        <f t="shared" si="0"/>
        <v>0</v>
      </c>
      <c r="F14" s="1" t="s">
        <v>11</v>
      </c>
      <c r="G14">
        <f t="shared" si="1"/>
        <v>0</v>
      </c>
      <c r="H14">
        <v>0.1328297259583083</v>
      </c>
      <c r="I14" s="22">
        <f t="shared" si="2"/>
        <v>0</v>
      </c>
      <c r="J14">
        <f>EXP(SUM(D2:D35)-D14+I14)-D39</f>
        <v>0</v>
      </c>
      <c r="L14" s="1" t="s">
        <v>11</v>
      </c>
      <c r="M14">
        <f t="shared" si="3"/>
        <v>0</v>
      </c>
      <c r="N14">
        <v>0.13016724233473645</v>
      </c>
      <c r="O14">
        <f t="shared" si="4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</v>
      </c>
      <c r="C16">
        <v>0.0908347</v>
      </c>
      <c r="D16">
        <f t="shared" si="0"/>
        <v>0</v>
      </c>
      <c r="F16" s="1" t="s">
        <v>13</v>
      </c>
      <c r="G16">
        <f t="shared" si="1"/>
        <v>0</v>
      </c>
      <c r="H16">
        <v>0.09516831379845973</v>
      </c>
      <c r="I16" s="22">
        <f t="shared" si="2"/>
        <v>0</v>
      </c>
      <c r="J16">
        <f>EXP(SUM(D2:D35)-D16+I16)-D39</f>
        <v>0</v>
      </c>
      <c r="L16" s="1" t="s">
        <v>13</v>
      </c>
      <c r="M16">
        <f t="shared" si="3"/>
        <v>0</v>
      </c>
      <c r="N16">
        <v>0.09904285762853778</v>
      </c>
      <c r="O16">
        <f t="shared" si="4"/>
        <v>0</v>
      </c>
      <c r="P16">
        <f>EXP(SUM(D2:D35)-D16+O16)-D39</f>
        <v>0</v>
      </c>
    </row>
    <row r="17" spans="1:16" ht="12.75">
      <c r="A17" s="1" t="s">
        <v>14</v>
      </c>
      <c r="B17">
        <v>0</v>
      </c>
      <c r="C17">
        <v>0.1527812</v>
      </c>
      <c r="D17">
        <f t="shared" si="0"/>
        <v>0</v>
      </c>
      <c r="F17" s="1" t="s">
        <v>14</v>
      </c>
      <c r="G17">
        <f t="shared" si="1"/>
        <v>0</v>
      </c>
      <c r="H17">
        <v>0.15448471545477602</v>
      </c>
      <c r="I17" s="22">
        <f t="shared" si="2"/>
        <v>0</v>
      </c>
      <c r="J17">
        <f>EXP(SUM(D2:D35)-D17+I17)-D39</f>
        <v>0</v>
      </c>
      <c r="L17" s="1" t="s">
        <v>14</v>
      </c>
      <c r="M17">
        <f t="shared" si="3"/>
        <v>0</v>
      </c>
      <c r="N17">
        <v>0.1555765391441215</v>
      </c>
      <c r="O17">
        <f t="shared" si="4"/>
        <v>0</v>
      </c>
      <c r="P17">
        <f>EXP(SUM(D2:D35)-D17+O17)-D39</f>
        <v>0</v>
      </c>
    </row>
    <row r="18" spans="1:16" ht="12.75">
      <c r="A18" s="1" t="s">
        <v>15</v>
      </c>
      <c r="B18">
        <v>0</v>
      </c>
      <c r="C18">
        <v>0.4849161</v>
      </c>
      <c r="D18">
        <f t="shared" si="0"/>
        <v>0</v>
      </c>
      <c r="F18" s="1" t="s">
        <v>15</v>
      </c>
      <c r="G18">
        <f t="shared" si="1"/>
        <v>0</v>
      </c>
      <c r="H18">
        <v>0.4816245608911061</v>
      </c>
      <c r="I18" s="22">
        <f t="shared" si="2"/>
        <v>0</v>
      </c>
      <c r="J18">
        <f>EXP(SUM(D2:D35)-D18+I18)-D39</f>
        <v>0</v>
      </c>
      <c r="L18" s="1" t="s">
        <v>15</v>
      </c>
      <c r="M18">
        <f t="shared" si="3"/>
        <v>0</v>
      </c>
      <c r="N18">
        <v>0.47880925263334956</v>
      </c>
      <c r="O18">
        <f t="shared" si="4"/>
        <v>0</v>
      </c>
      <c r="P18">
        <f>EXP(SUM(D2:D35)-D18+O18)-D39</f>
        <v>0</v>
      </c>
    </row>
    <row r="19" spans="1:16" ht="12.75">
      <c r="A19" s="1" t="s">
        <v>16</v>
      </c>
      <c r="B19">
        <v>0</v>
      </c>
      <c r="C19">
        <v>0.7972253</v>
      </c>
      <c r="D19">
        <f t="shared" si="0"/>
        <v>0</v>
      </c>
      <c r="F19" s="1" t="s">
        <v>16</v>
      </c>
      <c r="G19">
        <f t="shared" si="1"/>
        <v>0</v>
      </c>
      <c r="H19">
        <v>0.8002305824197691</v>
      </c>
      <c r="I19" s="22">
        <f t="shared" si="2"/>
        <v>0</v>
      </c>
      <c r="J19">
        <f>EXP(SUM(D2:D35)-D19+I19)-D39</f>
        <v>0</v>
      </c>
      <c r="L19" s="1" t="s">
        <v>16</v>
      </c>
      <c r="M19">
        <f t="shared" si="3"/>
        <v>0</v>
      </c>
      <c r="N19">
        <v>0.8023531394562698</v>
      </c>
      <c r="O19">
        <f t="shared" si="4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</v>
      </c>
      <c r="C21">
        <v>0.2944937</v>
      </c>
      <c r="D21">
        <f t="shared" si="0"/>
        <v>0</v>
      </c>
      <c r="F21" s="1" t="s">
        <v>18</v>
      </c>
      <c r="G21">
        <f t="shared" si="1"/>
        <v>0</v>
      </c>
      <c r="H21">
        <v>0.2944937</v>
      </c>
      <c r="I21" s="22">
        <f t="shared" si="2"/>
        <v>0</v>
      </c>
      <c r="J21">
        <v>0</v>
      </c>
      <c r="L21" s="1" t="s">
        <v>18</v>
      </c>
      <c r="M21">
        <f t="shared" si="3"/>
        <v>0</v>
      </c>
      <c r="N21">
        <v>0.2944937</v>
      </c>
      <c r="O21">
        <f t="shared" si="4"/>
        <v>0</v>
      </c>
      <c r="P21">
        <v>0</v>
      </c>
    </row>
    <row r="22" spans="1:16" ht="12.75">
      <c r="A22" s="1" t="s">
        <v>19</v>
      </c>
      <c r="B22">
        <v>0</v>
      </c>
      <c r="C22">
        <v>0.3804077</v>
      </c>
      <c r="D22">
        <f t="shared" si="0"/>
        <v>0</v>
      </c>
      <c r="F22" s="1" t="s">
        <v>19</v>
      </c>
      <c r="G22">
        <f t="shared" si="1"/>
        <v>0</v>
      </c>
      <c r="H22">
        <v>0.3804077</v>
      </c>
      <c r="I22" s="22">
        <f t="shared" si="2"/>
        <v>0</v>
      </c>
      <c r="J22">
        <v>0</v>
      </c>
      <c r="L22" s="1" t="s">
        <v>19</v>
      </c>
      <c r="M22">
        <f t="shared" si="3"/>
        <v>0</v>
      </c>
      <c r="N22">
        <v>0.3804077</v>
      </c>
      <c r="O22">
        <f t="shared" si="4"/>
        <v>0</v>
      </c>
      <c r="P22">
        <v>0</v>
      </c>
    </row>
    <row r="23" spans="1:16" ht="12.75">
      <c r="A23" s="1" t="s">
        <v>20</v>
      </c>
      <c r="B23">
        <v>0</v>
      </c>
      <c r="C23">
        <v>0.0655165</v>
      </c>
      <c r="D23">
        <f t="shared" si="0"/>
        <v>0</v>
      </c>
      <c r="F23" s="1" t="s">
        <v>20</v>
      </c>
      <c r="G23">
        <f t="shared" si="1"/>
        <v>0</v>
      </c>
      <c r="H23">
        <v>0.0655164</v>
      </c>
      <c r="I23" s="22">
        <f t="shared" si="2"/>
        <v>0</v>
      </c>
      <c r="J23">
        <v>0</v>
      </c>
      <c r="L23" s="1" t="s">
        <v>20</v>
      </c>
      <c r="M23">
        <f t="shared" si="3"/>
        <v>0</v>
      </c>
      <c r="N23">
        <v>0.0655165</v>
      </c>
      <c r="O23">
        <f t="shared" si="4"/>
        <v>0</v>
      </c>
      <c r="P23">
        <v>0</v>
      </c>
    </row>
    <row r="24" spans="1:16" ht="12.75">
      <c r="A24" s="1" t="s">
        <v>99</v>
      </c>
      <c r="B24">
        <v>0</v>
      </c>
      <c r="C24">
        <v>0.0070151</v>
      </c>
      <c r="D24">
        <f t="shared" si="0"/>
        <v>0</v>
      </c>
      <c r="F24" s="1" t="s">
        <v>99</v>
      </c>
      <c r="G24">
        <f t="shared" si="1"/>
        <v>0</v>
      </c>
      <c r="H24">
        <v>0.0070151</v>
      </c>
      <c r="I24" s="22">
        <f t="shared" si="2"/>
        <v>0</v>
      </c>
      <c r="J24">
        <v>0</v>
      </c>
      <c r="L24" s="1" t="s">
        <v>99</v>
      </c>
      <c r="M24">
        <f t="shared" si="3"/>
        <v>0</v>
      </c>
      <c r="N24">
        <v>0.0070151</v>
      </c>
      <c r="O24">
        <f t="shared" si="4"/>
        <v>0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</v>
      </c>
      <c r="C26">
        <v>0.1867617</v>
      </c>
      <c r="D26">
        <f t="shared" si="0"/>
        <v>0</v>
      </c>
      <c r="F26" s="1" t="s">
        <v>22</v>
      </c>
      <c r="G26">
        <f t="shared" si="1"/>
        <v>0</v>
      </c>
      <c r="H26">
        <v>0.18337535461868393</v>
      </c>
      <c r="I26" s="22">
        <f t="shared" si="2"/>
        <v>0</v>
      </c>
      <c r="J26">
        <f>EXP(SUM(D2:D35)-D26+I26)-D39</f>
        <v>0</v>
      </c>
      <c r="L26" s="1" t="s">
        <v>22</v>
      </c>
      <c r="M26">
        <f t="shared" si="3"/>
        <v>0</v>
      </c>
      <c r="N26">
        <v>0.17772664614264755</v>
      </c>
      <c r="O26">
        <f t="shared" si="4"/>
        <v>0</v>
      </c>
      <c r="P26">
        <f>EXP(SUM(D2:D35)-D26+O26)-D39</f>
        <v>0</v>
      </c>
    </row>
    <row r="27" spans="1:16" ht="12.75">
      <c r="A27" s="1" t="s">
        <v>23</v>
      </c>
      <c r="B27">
        <v>0</v>
      </c>
      <c r="C27">
        <v>0.1703963</v>
      </c>
      <c r="D27">
        <f t="shared" si="0"/>
        <v>0</v>
      </c>
      <c r="F27" s="1" t="s">
        <v>23</v>
      </c>
      <c r="G27">
        <f t="shared" si="1"/>
        <v>0</v>
      </c>
      <c r="H27">
        <v>0.18027828134078586</v>
      </c>
      <c r="I27" s="22">
        <f t="shared" si="2"/>
        <v>0</v>
      </c>
      <c r="J27">
        <f>EXP(SUM(D2:D35)-D27+I27)-D39</f>
        <v>0</v>
      </c>
      <c r="L27" s="1" t="s">
        <v>23</v>
      </c>
      <c r="M27">
        <f t="shared" si="3"/>
        <v>0</v>
      </c>
      <c r="N27">
        <v>0.19192445798203916</v>
      </c>
      <c r="O27">
        <f t="shared" si="4"/>
        <v>0</v>
      </c>
      <c r="P27">
        <f>EXP(SUM(D2:D35)-D27+O27)-D39</f>
        <v>0</v>
      </c>
    </row>
    <row r="28" spans="1:16" ht="12.75">
      <c r="A28" s="1" t="s">
        <v>24</v>
      </c>
      <c r="B28">
        <v>0</v>
      </c>
      <c r="C28">
        <v>0.0619755</v>
      </c>
      <c r="D28">
        <f t="shared" si="0"/>
        <v>0</v>
      </c>
      <c r="F28" s="1" t="s">
        <v>24</v>
      </c>
      <c r="G28">
        <f t="shared" si="1"/>
        <v>0</v>
      </c>
      <c r="H28">
        <v>0.06572783171811679</v>
      </c>
      <c r="I28" s="22">
        <f t="shared" si="2"/>
        <v>0</v>
      </c>
      <c r="J28">
        <f>EXP(SUM(D2:D35)-D28+I28)-D39</f>
        <v>0</v>
      </c>
      <c r="L28" s="1" t="s">
        <v>24</v>
      </c>
      <c r="M28">
        <f t="shared" si="3"/>
        <v>0</v>
      </c>
      <c r="N28">
        <v>0.0704603161901572</v>
      </c>
      <c r="O28">
        <f t="shared" si="4"/>
        <v>0</v>
      </c>
      <c r="P28">
        <f>EXP(SUM(D2:D35)-D28+O28)-D39</f>
        <v>0</v>
      </c>
    </row>
    <row r="29" spans="1:16" ht="12.75">
      <c r="A29" s="1" t="s">
        <v>45</v>
      </c>
      <c r="B29">
        <v>0</v>
      </c>
      <c r="C29">
        <v>0.4380403</v>
      </c>
      <c r="D29">
        <f t="shared" si="0"/>
        <v>0</v>
      </c>
      <c r="F29" s="1" t="s">
        <v>45</v>
      </c>
      <c r="G29">
        <f t="shared" si="1"/>
        <v>0</v>
      </c>
      <c r="H29">
        <v>0.4380403</v>
      </c>
      <c r="I29" s="22">
        <f t="shared" si="2"/>
        <v>0</v>
      </c>
      <c r="J29">
        <f>EXP(SUM(D2:D35)-D29+I29)-D39</f>
        <v>0</v>
      </c>
      <c r="L29" s="1" t="s">
        <v>45</v>
      </c>
      <c r="M29">
        <f t="shared" si="3"/>
        <v>0</v>
      </c>
      <c r="N29">
        <v>0.4380403</v>
      </c>
      <c r="O29">
        <f t="shared" si="4"/>
        <v>0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0"/>
        <v>0</v>
      </c>
      <c r="F30" s="1" t="s">
        <v>25</v>
      </c>
      <c r="G30">
        <f t="shared" si="1"/>
        <v>0</v>
      </c>
      <c r="H30">
        <v>0.6543054144879965</v>
      </c>
      <c r="I30" s="22">
        <f t="shared" si="2"/>
        <v>0</v>
      </c>
      <c r="J30">
        <f>EXP(SUM(D2:D35)-D30+I30)-D39</f>
        <v>0</v>
      </c>
      <c r="L30" s="1" t="s">
        <v>25</v>
      </c>
      <c r="M30">
        <f t="shared" si="3"/>
        <v>0</v>
      </c>
      <c r="N30">
        <v>0.6318867632937732</v>
      </c>
      <c r="O30">
        <f t="shared" si="4"/>
        <v>0</v>
      </c>
      <c r="P30">
        <f>EXP(SUM(D2:D35)-D30+O30)-D39</f>
        <v>0</v>
      </c>
    </row>
    <row r="31" spans="1:16" ht="12.75">
      <c r="A31" s="1" t="s">
        <v>27</v>
      </c>
      <c r="B31">
        <v>0</v>
      </c>
      <c r="C31">
        <v>0.1291957</v>
      </c>
      <c r="D31">
        <f t="shared" si="0"/>
        <v>0</v>
      </c>
      <c r="F31" s="1" t="s">
        <v>27</v>
      </c>
      <c r="G31">
        <f t="shared" si="1"/>
        <v>0</v>
      </c>
      <c r="H31">
        <v>0.1300003321858992</v>
      </c>
      <c r="I31" s="22">
        <f t="shared" si="2"/>
        <v>0</v>
      </c>
      <c r="J31">
        <f>EXP(SUM(D2:D35)-D31+I31)-D39</f>
        <v>0</v>
      </c>
      <c r="L31" s="1" t="s">
        <v>27</v>
      </c>
      <c r="M31">
        <f t="shared" si="3"/>
        <v>0</v>
      </c>
      <c r="N31">
        <v>0.13132077378572343</v>
      </c>
      <c r="O31">
        <f t="shared" si="4"/>
        <v>0</v>
      </c>
      <c r="P31">
        <f>EXP(SUM(D2:D35)-D31+O31)-D39</f>
        <v>0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</v>
      </c>
      <c r="C33">
        <v>0.0307949</v>
      </c>
      <c r="D33">
        <f t="shared" si="0"/>
        <v>0</v>
      </c>
      <c r="F33" s="1" t="s">
        <v>28</v>
      </c>
      <c r="G33">
        <f t="shared" si="1"/>
        <v>0</v>
      </c>
      <c r="H33">
        <v>0.034897569020303776</v>
      </c>
      <c r="I33" s="22">
        <f t="shared" si="2"/>
        <v>0</v>
      </c>
      <c r="J33">
        <f>EXP(SUM(D2:D35)-D33+I33)-D39</f>
        <v>0</v>
      </c>
      <c r="L33" s="1" t="s">
        <v>28</v>
      </c>
      <c r="M33">
        <f t="shared" si="3"/>
        <v>0</v>
      </c>
      <c r="N33">
        <v>0.03917478516452222</v>
      </c>
      <c r="O33">
        <f t="shared" si="4"/>
        <v>0</v>
      </c>
      <c r="P33">
        <f>EXP(SUM(D2:D35)-D33+O33)-D39</f>
        <v>0</v>
      </c>
    </row>
    <row r="34" spans="1:16" ht="12.75">
      <c r="A34" s="1" t="s">
        <v>26</v>
      </c>
      <c r="B34">
        <v>0</v>
      </c>
      <c r="C34">
        <v>0.1534788</v>
      </c>
      <c r="D34">
        <f t="shared" si="0"/>
        <v>0</v>
      </c>
      <c r="F34" s="1" t="s">
        <v>26</v>
      </c>
      <c r="G34">
        <f t="shared" si="1"/>
        <v>0</v>
      </c>
      <c r="H34">
        <v>0.17411594964617247</v>
      </c>
      <c r="I34" s="22">
        <f t="shared" si="2"/>
        <v>0</v>
      </c>
      <c r="J34">
        <f>EXP(SUM(D2:D35)-D34+I34)-D39</f>
        <v>0</v>
      </c>
      <c r="L34" s="1" t="s">
        <v>26</v>
      </c>
      <c r="M34">
        <f t="shared" si="3"/>
        <v>0</v>
      </c>
      <c r="N34">
        <v>0.19087891328038056</v>
      </c>
      <c r="O34">
        <f t="shared" si="4"/>
        <v>0</v>
      </c>
      <c r="P34">
        <f>EXP(SUM(D2:D35)-D34+O34)-D39</f>
        <v>0</v>
      </c>
    </row>
    <row r="35" spans="1:16" ht="12.75">
      <c r="A35" s="1" t="s">
        <v>30</v>
      </c>
      <c r="B35">
        <v>2.224554</v>
      </c>
      <c r="C35">
        <v>0.4787332</v>
      </c>
      <c r="D35">
        <f t="shared" si="0"/>
        <v>1.0649678549928001</v>
      </c>
      <c r="F35" s="1" t="s">
        <v>30</v>
      </c>
      <c r="G35">
        <f t="shared" si="1"/>
        <v>2.224554</v>
      </c>
      <c r="H35">
        <v>0.47997295364058407</v>
      </c>
      <c r="I35" s="22">
        <f t="shared" si="2"/>
        <v>1.0677257539129759</v>
      </c>
      <c r="J35">
        <f>EXP(SUM(D2:D35)-D35+I35)-D39</f>
        <v>8.476066078888858E-05</v>
      </c>
      <c r="L35" s="1" t="s">
        <v>30</v>
      </c>
      <c r="M35">
        <f t="shared" si="3"/>
        <v>2.224554</v>
      </c>
      <c r="N35">
        <v>0.4807140311018071</v>
      </c>
      <c r="O35">
        <f t="shared" si="4"/>
        <v>1.0693743207436495</v>
      </c>
      <c r="P35">
        <f>EXP(SUM(D2:D35)-D35+O35)-D39</f>
        <v>0.0001355390955842875</v>
      </c>
    </row>
    <row r="36" spans="1:12" ht="12.75">
      <c r="A36" s="1"/>
      <c r="F36" s="1"/>
      <c r="L36" s="1"/>
    </row>
    <row r="37" spans="3:14" ht="26.25" customHeight="1">
      <c r="C37" s="2" t="s">
        <v>131</v>
      </c>
      <c r="D37">
        <f>EXP(B2+SUM(D3:D35))</f>
        <v>0.013314346445390986</v>
      </c>
      <c r="H37" s="2"/>
      <c r="N37" s="2"/>
    </row>
    <row r="39" spans="3:15" ht="27" customHeight="1">
      <c r="C39" s="2" t="s">
        <v>132</v>
      </c>
      <c r="D39">
        <f>EXP(SUM(D2:D35))</f>
        <v>0.030691419916231866</v>
      </c>
      <c r="H39" s="2" t="s">
        <v>132</v>
      </c>
      <c r="I39">
        <f>EXP(SUM(I2:I35))</f>
        <v>0.030776180577020754</v>
      </c>
      <c r="N39" s="2" t="s">
        <v>132</v>
      </c>
      <c r="O39">
        <f>EXP(SUM(O2:O35))</f>
        <v>0.030826959011816153</v>
      </c>
    </row>
    <row r="40" spans="3:14" ht="26.25" customHeight="1">
      <c r="C40" s="2" t="s">
        <v>133</v>
      </c>
      <c r="D40">
        <v>0.030690000000000005</v>
      </c>
      <c r="H40" s="2"/>
      <c r="N40" s="2"/>
    </row>
    <row r="41" spans="3:16" ht="28.5" customHeight="1">
      <c r="C41" s="2" t="s">
        <v>134</v>
      </c>
      <c r="D41" s="18">
        <f>D40*Normalization!C38</f>
        <v>6507319.163400001</v>
      </c>
      <c r="H41" s="2" t="s">
        <v>134</v>
      </c>
      <c r="I41" s="15">
        <f>I39*Normalization!I38</f>
        <v>6968601.509725867</v>
      </c>
      <c r="J41" s="18"/>
      <c r="N41" s="2" t="s">
        <v>134</v>
      </c>
      <c r="O41" s="15">
        <f>O39*Normalization!L38</f>
        <v>7390000.357404086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9" t="s">
        <v>178</v>
      </c>
      <c r="I47" s="48"/>
      <c r="J47" s="54"/>
      <c r="K47" s="48"/>
      <c r="L47" s="54"/>
    </row>
    <row r="48" spans="8:12" ht="12.75">
      <c r="H48" s="50" t="s">
        <v>179</v>
      </c>
      <c r="I48" s="62">
        <v>0.12</v>
      </c>
      <c r="J48" s="55" t="s">
        <v>185</v>
      </c>
      <c r="K48" s="62">
        <v>0.2</v>
      </c>
      <c r="L48" s="55" t="s">
        <v>185</v>
      </c>
    </row>
    <row r="49" spans="8:12" ht="12.75">
      <c r="H49" s="35" t="s">
        <v>180</v>
      </c>
      <c r="I49" s="36"/>
      <c r="J49" s="55" t="s">
        <v>185</v>
      </c>
      <c r="K49" s="36"/>
      <c r="L49" s="55" t="s">
        <v>185</v>
      </c>
    </row>
    <row r="53" spans="3:5" ht="12.75">
      <c r="C53" s="15"/>
      <c r="D53" s="15"/>
      <c r="E53" s="15"/>
    </row>
    <row r="55" spans="3:5" ht="12.75">
      <c r="C55" s="57"/>
      <c r="D55" s="57"/>
      <c r="E55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B60">
      <selection activeCell="E72" sqref="C72:E75"/>
    </sheetView>
  </sheetViews>
  <sheetFormatPr defaultColWidth="9.140625" defaultRowHeight="12.75"/>
  <cols>
    <col min="2" max="2" width="10.140625" style="0" bestFit="1" customWidth="1"/>
    <col min="3" max="3" width="14.57421875" style="0" customWidth="1"/>
    <col min="4" max="5" width="12.140625" style="0" customWidth="1"/>
    <col min="7" max="7" width="9.7109375" style="0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140625" style="0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-2.55141</v>
      </c>
      <c r="C2" s="19" t="s">
        <v>93</v>
      </c>
      <c r="D2" s="21">
        <v>-1.171623</v>
      </c>
      <c r="E2" s="4"/>
      <c r="F2" s="4" t="s">
        <v>92</v>
      </c>
      <c r="G2" s="21"/>
      <c r="H2" s="4"/>
      <c r="I2" s="21">
        <f>D2</f>
        <v>-1.171623</v>
      </c>
      <c r="J2" s="21"/>
      <c r="K2" s="4"/>
      <c r="L2" s="4" t="s">
        <v>92</v>
      </c>
      <c r="M2" s="21"/>
      <c r="N2" s="4"/>
      <c r="O2" s="21">
        <f>D2</f>
        <v>-1.171623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-0.500182</v>
      </c>
      <c r="C4">
        <v>0.1639938</v>
      </c>
      <c r="D4">
        <f aca="true" t="shared" si="0" ref="D4:D35">B4*C4</f>
        <v>-0.0820267468716</v>
      </c>
      <c r="F4" s="1" t="s">
        <v>1</v>
      </c>
      <c r="G4">
        <f aca="true" t="shared" si="1" ref="G4:G35">B4</f>
        <v>-0.500182</v>
      </c>
      <c r="H4">
        <v>0.15558993619363196</v>
      </c>
      <c r="I4" s="22">
        <f aca="true" t="shared" si="2" ref="I4:I35">G4*H4</f>
        <v>-0.07782328546520322</v>
      </c>
      <c r="J4" s="26">
        <f>EXP(SUM(D2:D35)-D4+I4)-D39</f>
        <v>0.012866167206781132</v>
      </c>
      <c r="L4" s="1" t="s">
        <v>1</v>
      </c>
      <c r="M4">
        <f aca="true" t="shared" si="3" ref="M4:M35">B4</f>
        <v>-0.500182</v>
      </c>
      <c r="N4">
        <v>0.1554508667893865</v>
      </c>
      <c r="O4">
        <f aca="true" t="shared" si="4" ref="O4:O35">M4*N4</f>
        <v>-0.07775372545244892</v>
      </c>
      <c r="P4">
        <f>EXP(SUM(D2:D35)-D4+O4)-D39</f>
        <v>0.013079535230620998</v>
      </c>
    </row>
    <row r="5" spans="1:16" ht="12.75">
      <c r="A5" s="1" t="s">
        <v>2</v>
      </c>
      <c r="B5">
        <v>0</v>
      </c>
      <c r="C5">
        <v>0.1988368</v>
      </c>
      <c r="D5">
        <f t="shared" si="0"/>
        <v>0</v>
      </c>
      <c r="F5" s="1" t="s">
        <v>2</v>
      </c>
      <c r="G5">
        <f t="shared" si="1"/>
        <v>0</v>
      </c>
      <c r="H5">
        <v>0.18270370540059275</v>
      </c>
      <c r="I5" s="22">
        <f t="shared" si="2"/>
        <v>0</v>
      </c>
      <c r="J5">
        <f>EXP(SUM(D2:D35)-D5+I5)-D39</f>
        <v>0</v>
      </c>
      <c r="L5" s="1" t="s">
        <v>2</v>
      </c>
      <c r="M5">
        <f t="shared" si="3"/>
        <v>0</v>
      </c>
      <c r="N5">
        <v>0.16499562365420967</v>
      </c>
      <c r="O5">
        <f t="shared" si="4"/>
        <v>0</v>
      </c>
      <c r="P5">
        <f>EXP(SUM(D2:D35)-D5+O5)-D39</f>
        <v>0</v>
      </c>
    </row>
    <row r="6" spans="1:16" ht="12.75">
      <c r="A6" s="1" t="s">
        <v>3</v>
      </c>
      <c r="B6">
        <v>0.523614</v>
      </c>
      <c r="C6">
        <v>0.159807</v>
      </c>
      <c r="D6">
        <f t="shared" si="0"/>
        <v>0.083677182498</v>
      </c>
      <c r="F6" s="1" t="s">
        <v>3</v>
      </c>
      <c r="G6">
        <f t="shared" si="1"/>
        <v>0.523614</v>
      </c>
      <c r="H6">
        <v>0.16846962668138377</v>
      </c>
      <c r="I6" s="22">
        <f t="shared" si="2"/>
        <v>0.08821305510514608</v>
      </c>
      <c r="J6">
        <f>EXP(SUM(D2:D35)-D6+I6)-D39</f>
        <v>0.013885937626647138</v>
      </c>
      <c r="L6" s="1" t="s">
        <v>3</v>
      </c>
      <c r="M6">
        <f t="shared" si="3"/>
        <v>0.523614</v>
      </c>
      <c r="N6">
        <v>0.1692545951751179</v>
      </c>
      <c r="O6">
        <f t="shared" si="4"/>
        <v>0.08862407559802418</v>
      </c>
      <c r="P6">
        <f>EXP(SUM(D2:D35)-D6+O6)-D39</f>
        <v>0.015147334273462931</v>
      </c>
    </row>
    <row r="7" spans="1:16" ht="12.75">
      <c r="A7" s="1" t="s">
        <v>4</v>
      </c>
      <c r="B7">
        <v>0.468768</v>
      </c>
      <c r="C7">
        <v>0.1074901</v>
      </c>
      <c r="D7">
        <f t="shared" si="0"/>
        <v>0.0503879191968</v>
      </c>
      <c r="F7" s="1" t="s">
        <v>4</v>
      </c>
      <c r="G7">
        <f t="shared" si="1"/>
        <v>0.468768</v>
      </c>
      <c r="H7">
        <v>0.12624214218009894</v>
      </c>
      <c r="I7" s="22">
        <f t="shared" si="2"/>
        <v>0.05917827650548062</v>
      </c>
      <c r="J7">
        <f>EXP(SUM(D2:D35)-D7+I7)-D39</f>
        <v>0.02696781533460113</v>
      </c>
      <c r="L7" s="1" t="s">
        <v>4</v>
      </c>
      <c r="M7">
        <f t="shared" si="3"/>
        <v>0.468768</v>
      </c>
      <c r="N7">
        <v>0.14269581577561996</v>
      </c>
      <c r="O7">
        <f t="shared" si="4"/>
        <v>0.06689123216950582</v>
      </c>
      <c r="P7">
        <f>EXP(SUM(D2:D35)-D7+O7)-D39</f>
        <v>0.05082632980206414</v>
      </c>
    </row>
    <row r="8" spans="1:16" ht="12.75">
      <c r="A8" s="1" t="s">
        <v>5</v>
      </c>
      <c r="B8">
        <v>0</v>
      </c>
      <c r="C8">
        <v>0.1670253</v>
      </c>
      <c r="D8">
        <f t="shared" si="0"/>
        <v>0</v>
      </c>
      <c r="F8" s="1" t="s">
        <v>5</v>
      </c>
      <c r="G8">
        <f t="shared" si="1"/>
        <v>0</v>
      </c>
      <c r="H8">
        <v>0.16368735558655337</v>
      </c>
      <c r="I8" s="22">
        <f t="shared" si="2"/>
        <v>0</v>
      </c>
      <c r="J8">
        <f>EXP(SUM(D2:D35)-D8+I8)-D39</f>
        <v>0</v>
      </c>
      <c r="L8" s="1" t="s">
        <v>5</v>
      </c>
      <c r="M8">
        <f t="shared" si="3"/>
        <v>0</v>
      </c>
      <c r="N8">
        <v>0.16786212773925055</v>
      </c>
      <c r="O8">
        <f t="shared" si="4"/>
        <v>0</v>
      </c>
      <c r="P8">
        <f>EXP(SUM(D2:D35)-D8+O8)-D39</f>
        <v>0</v>
      </c>
    </row>
    <row r="9" spans="1:16" ht="12.75">
      <c r="A9" s="1" t="s">
        <v>6</v>
      </c>
      <c r="B9">
        <v>1.803981</v>
      </c>
      <c r="C9">
        <v>0.0664448</v>
      </c>
      <c r="D9">
        <f t="shared" si="0"/>
        <v>0.1198651567488</v>
      </c>
      <c r="F9" s="1" t="s">
        <v>6</v>
      </c>
      <c r="G9">
        <f t="shared" si="1"/>
        <v>1.803981</v>
      </c>
      <c r="H9">
        <v>0.0647788175973738</v>
      </c>
      <c r="I9" s="22">
        <f t="shared" si="2"/>
        <v>0.116859756148128</v>
      </c>
      <c r="J9">
        <f>EXP(SUM(D2:D35)-D9+I9)-D39</f>
        <v>-0.009165981046538096</v>
      </c>
      <c r="L9" s="1" t="s">
        <v>6</v>
      </c>
      <c r="M9">
        <f t="shared" si="3"/>
        <v>1.803981</v>
      </c>
      <c r="N9">
        <v>0.06320058912082081</v>
      </c>
      <c r="O9">
        <f t="shared" si="4"/>
        <v>0.11401266196276745</v>
      </c>
      <c r="P9">
        <f>EXP(SUM(D2:D35)-D9+O9)-D39</f>
        <v>-0.017823781073817546</v>
      </c>
    </row>
    <row r="10" spans="1:16" ht="12.75">
      <c r="A10" s="1" t="s">
        <v>7</v>
      </c>
      <c r="B10">
        <v>1.187192</v>
      </c>
      <c r="C10">
        <v>0.1197581</v>
      </c>
      <c r="D10">
        <f t="shared" si="0"/>
        <v>0.14217585825520002</v>
      </c>
      <c r="F10" s="1" t="s">
        <v>7</v>
      </c>
      <c r="G10">
        <f t="shared" si="1"/>
        <v>1.187192</v>
      </c>
      <c r="H10">
        <v>0.11608160998509276</v>
      </c>
      <c r="I10" s="22">
        <f t="shared" si="2"/>
        <v>0.13781115872142224</v>
      </c>
      <c r="J10">
        <f>EXP(SUM(D2:D35)-D10+I10)-D39</f>
        <v>-0.013302582207971092</v>
      </c>
      <c r="L10" s="1" t="s">
        <v>7</v>
      </c>
      <c r="M10">
        <f t="shared" si="3"/>
        <v>1.187192</v>
      </c>
      <c r="N10">
        <v>0.11283081694882713</v>
      </c>
      <c r="O10">
        <f t="shared" si="4"/>
        <v>0.13395184323511197</v>
      </c>
      <c r="P10">
        <f>EXP(SUM(D2:D35)-D10+O10)-D39</f>
        <v>-0.02501660282473983</v>
      </c>
    </row>
    <row r="11" spans="1:16" ht="12.75">
      <c r="A11" s="1" t="s">
        <v>8</v>
      </c>
      <c r="B11">
        <v>1.95044</v>
      </c>
      <c r="C11">
        <v>0.1726351</v>
      </c>
      <c r="D11">
        <f t="shared" si="0"/>
        <v>0.336714404444</v>
      </c>
      <c r="F11" s="1" t="s">
        <v>8</v>
      </c>
      <c r="G11">
        <f t="shared" si="1"/>
        <v>1.95044</v>
      </c>
      <c r="H11">
        <v>0.17553576326843603</v>
      </c>
      <c r="I11" s="22">
        <f t="shared" si="2"/>
        <v>0.3423719741092884</v>
      </c>
      <c r="J11">
        <f>EXP(SUM(D2:D35)-D11+I11)-D39</f>
        <v>0.01732958059790146</v>
      </c>
      <c r="L11" s="1" t="s">
        <v>8</v>
      </c>
      <c r="M11">
        <f t="shared" si="3"/>
        <v>1.95044</v>
      </c>
      <c r="N11">
        <v>0.17792852083220664</v>
      </c>
      <c r="O11">
        <f t="shared" si="4"/>
        <v>0.34703890417196914</v>
      </c>
      <c r="P11">
        <f>EXP(SUM(D2:D35)-D11+O11)-D39</f>
        <v>0.031698734161315745</v>
      </c>
    </row>
    <row r="12" spans="1:16" ht="12.75">
      <c r="A12" s="1" t="s">
        <v>9</v>
      </c>
      <c r="B12">
        <v>1.47877</v>
      </c>
      <c r="C12">
        <v>0.0684366</v>
      </c>
      <c r="D12">
        <f t="shared" si="0"/>
        <v>0.101201990982</v>
      </c>
      <c r="F12" s="1" t="s">
        <v>9</v>
      </c>
      <c r="G12">
        <f t="shared" si="1"/>
        <v>1.47877</v>
      </c>
      <c r="H12">
        <v>0.06779755772605423</v>
      </c>
      <c r="I12" s="22">
        <f t="shared" si="2"/>
        <v>0.1002569944385572</v>
      </c>
      <c r="J12">
        <f>EXP(SUM(D2:D35)-D12+I12)-D39</f>
        <v>-0.002885054819874888</v>
      </c>
      <c r="L12" s="1" t="s">
        <v>9</v>
      </c>
      <c r="M12">
        <f t="shared" si="3"/>
        <v>1.47877</v>
      </c>
      <c r="N12">
        <v>0.06749673977414707</v>
      </c>
      <c r="O12">
        <f t="shared" si="4"/>
        <v>0.09981215387581545</v>
      </c>
      <c r="P12">
        <f>EXP(SUM(D2:D35)-D12+O12)-D39</f>
        <v>-0.004242200346030511</v>
      </c>
    </row>
    <row r="13" spans="1:16" ht="12.75">
      <c r="A13" s="1" t="s">
        <v>10</v>
      </c>
      <c r="B13">
        <v>0.951317</v>
      </c>
      <c r="C13">
        <v>0.1095454</v>
      </c>
      <c r="D13">
        <f t="shared" si="0"/>
        <v>0.1042124012918</v>
      </c>
      <c r="F13" s="1" t="s">
        <v>10</v>
      </c>
      <c r="G13">
        <f t="shared" si="1"/>
        <v>0.951317</v>
      </c>
      <c r="H13">
        <v>0.11110239128333976</v>
      </c>
      <c r="I13" s="22">
        <f t="shared" si="2"/>
        <v>0.10569359356849294</v>
      </c>
      <c r="J13">
        <f>EXP(SUM(D2:D35)-D13+I13)-D39</f>
        <v>0.0045275385036389615</v>
      </c>
      <c r="L13" s="1" t="s">
        <v>10</v>
      </c>
      <c r="M13">
        <f t="shared" si="3"/>
        <v>0.951317</v>
      </c>
      <c r="N13">
        <v>0.11248765199885215</v>
      </c>
      <c r="O13">
        <f t="shared" si="4"/>
        <v>0.10701141563659203</v>
      </c>
      <c r="P13">
        <f>EXP(SUM(D2:D35)-D13+O13)-D39</f>
        <v>0.008561347028012367</v>
      </c>
    </row>
    <row r="14" spans="1:16" ht="12.75">
      <c r="A14" s="1" t="s">
        <v>11</v>
      </c>
      <c r="B14">
        <v>0</v>
      </c>
      <c r="C14">
        <v>0.1360279</v>
      </c>
      <c r="D14">
        <f t="shared" si="0"/>
        <v>0</v>
      </c>
      <c r="F14" s="1" t="s">
        <v>11</v>
      </c>
      <c r="G14">
        <f t="shared" si="1"/>
        <v>0</v>
      </c>
      <c r="H14">
        <v>0.1328297259583083</v>
      </c>
      <c r="I14" s="22">
        <f t="shared" si="2"/>
        <v>0</v>
      </c>
      <c r="J14">
        <f>EXP(SUM(D2:D35)-D14+I14)-D39</f>
        <v>0</v>
      </c>
      <c r="L14" s="1" t="s">
        <v>11</v>
      </c>
      <c r="M14">
        <f t="shared" si="3"/>
        <v>0</v>
      </c>
      <c r="N14">
        <v>0.13016724233473645</v>
      </c>
      <c r="O14">
        <f t="shared" si="4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-0.308645</v>
      </c>
      <c r="C16">
        <v>0.0908347</v>
      </c>
      <c r="D16">
        <f t="shared" si="0"/>
        <v>-0.028035675981500002</v>
      </c>
      <c r="F16" s="1" t="s">
        <v>13</v>
      </c>
      <c r="G16">
        <f t="shared" si="1"/>
        <v>-0.308645</v>
      </c>
      <c r="H16">
        <v>0.09516831379845973</v>
      </c>
      <c r="I16" s="22">
        <f t="shared" si="2"/>
        <v>-0.029373224212325605</v>
      </c>
      <c r="J16">
        <f>EXP(SUM(D2:D35)-D16+I16)-D39</f>
        <v>-0.004082705705589884</v>
      </c>
      <c r="L16" s="1" t="s">
        <v>13</v>
      </c>
      <c r="M16">
        <f t="shared" si="3"/>
        <v>-0.308645</v>
      </c>
      <c r="N16">
        <v>0.09904285762853778</v>
      </c>
      <c r="O16">
        <f t="shared" si="4"/>
        <v>-0.030569082792760043</v>
      </c>
      <c r="P16">
        <f>EXP(SUM(D2:D35)-D16+O16)-D39</f>
        <v>-0.007728299863923205</v>
      </c>
    </row>
    <row r="17" spans="1:16" ht="12.75">
      <c r="A17" s="1" t="s">
        <v>14</v>
      </c>
      <c r="B17">
        <v>2.476665</v>
      </c>
      <c r="C17">
        <v>0.1527812</v>
      </c>
      <c r="D17">
        <f t="shared" si="0"/>
        <v>0.378387850698</v>
      </c>
      <c r="F17" s="1" t="s">
        <v>14</v>
      </c>
      <c r="G17">
        <f t="shared" si="1"/>
        <v>2.476665</v>
      </c>
      <c r="H17">
        <v>0.15448471545477602</v>
      </c>
      <c r="I17" s="22">
        <f t="shared" si="2"/>
        <v>0.38260688780180285</v>
      </c>
      <c r="J17">
        <f>EXP(SUM(D2:D35)-D17+I17)-D39</f>
        <v>0.012913942730963246</v>
      </c>
      <c r="L17" s="1" t="s">
        <v>14</v>
      </c>
      <c r="M17">
        <f t="shared" si="3"/>
        <v>2.476665</v>
      </c>
      <c r="N17">
        <v>0.1555765391441215</v>
      </c>
      <c r="O17">
        <f t="shared" si="4"/>
        <v>0.3853109693193757</v>
      </c>
      <c r="P17">
        <f>EXP(SUM(D2:D35)-D17+O17)-D39</f>
        <v>0.0212194935034673</v>
      </c>
    </row>
    <row r="18" spans="1:16" ht="12.75">
      <c r="A18" s="1" t="s">
        <v>15</v>
      </c>
      <c r="B18">
        <v>1.092619</v>
      </c>
      <c r="C18">
        <v>0.4849161</v>
      </c>
      <c r="D18">
        <f t="shared" si="0"/>
        <v>0.5298285442659</v>
      </c>
      <c r="F18" s="1" t="s">
        <v>15</v>
      </c>
      <c r="G18">
        <f t="shared" si="1"/>
        <v>1.092619</v>
      </c>
      <c r="H18">
        <v>0.4816245608911061</v>
      </c>
      <c r="I18" s="22">
        <f t="shared" si="2"/>
        <v>0.5262321460962794</v>
      </c>
      <c r="J18">
        <f>EXP(SUM(D2:D35)-D18+I18)-D39</f>
        <v>-0.010965188225766198</v>
      </c>
      <c r="L18" s="1" t="s">
        <v>15</v>
      </c>
      <c r="M18">
        <f t="shared" si="3"/>
        <v>1.092619</v>
      </c>
      <c r="N18">
        <v>0.47880925263334956</v>
      </c>
      <c r="O18">
        <f t="shared" si="4"/>
        <v>0.5231560868029977</v>
      </c>
      <c r="P18">
        <f>EXP(SUM(D2:D35)-D18+O18)-D39</f>
        <v>-0.020312657733212447</v>
      </c>
    </row>
    <row r="19" spans="1:16" ht="12.75">
      <c r="A19" s="1" t="s">
        <v>16</v>
      </c>
      <c r="B19">
        <v>0</v>
      </c>
      <c r="C19">
        <v>0.7972253</v>
      </c>
      <c r="D19">
        <f t="shared" si="0"/>
        <v>0</v>
      </c>
      <c r="F19" s="1" t="s">
        <v>16</v>
      </c>
      <c r="G19">
        <f t="shared" si="1"/>
        <v>0</v>
      </c>
      <c r="H19">
        <v>0.8002305824197691</v>
      </c>
      <c r="I19" s="22">
        <f t="shared" si="2"/>
        <v>0</v>
      </c>
      <c r="J19">
        <f>EXP(SUM(D2:D35)-D19+I19)-D39</f>
        <v>0</v>
      </c>
      <c r="L19" s="1" t="s">
        <v>16</v>
      </c>
      <c r="M19">
        <f t="shared" si="3"/>
        <v>0</v>
      </c>
      <c r="N19">
        <v>0.8023531394562698</v>
      </c>
      <c r="O19">
        <f t="shared" si="4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1.148074</v>
      </c>
      <c r="C21">
        <v>0.2944937</v>
      </c>
      <c r="D21">
        <f t="shared" si="0"/>
        <v>0.3381005601338</v>
      </c>
      <c r="F21" s="1" t="s">
        <v>18</v>
      </c>
      <c r="G21">
        <f t="shared" si="1"/>
        <v>1.148074</v>
      </c>
      <c r="H21">
        <v>0.2944937</v>
      </c>
      <c r="I21" s="22">
        <f t="shared" si="2"/>
        <v>0.3381005601338</v>
      </c>
      <c r="J21">
        <v>0</v>
      </c>
      <c r="L21" s="1" t="s">
        <v>18</v>
      </c>
      <c r="M21">
        <f t="shared" si="3"/>
        <v>1.148074</v>
      </c>
      <c r="N21">
        <v>0.2944937</v>
      </c>
      <c r="O21">
        <f t="shared" si="4"/>
        <v>0.3381005601338</v>
      </c>
      <c r="P21">
        <v>0</v>
      </c>
    </row>
    <row r="22" spans="1:16" ht="12.75">
      <c r="A22" s="1" t="s">
        <v>19</v>
      </c>
      <c r="B22">
        <v>1.668654</v>
      </c>
      <c r="C22">
        <v>0.3804077</v>
      </c>
      <c r="D22">
        <f t="shared" si="0"/>
        <v>0.6347688302358001</v>
      </c>
      <c r="F22" s="1" t="s">
        <v>19</v>
      </c>
      <c r="G22">
        <f t="shared" si="1"/>
        <v>1.668654</v>
      </c>
      <c r="H22">
        <v>0.3804077</v>
      </c>
      <c r="I22" s="22">
        <f t="shared" si="2"/>
        <v>0.6347688302358001</v>
      </c>
      <c r="J22">
        <v>0</v>
      </c>
      <c r="L22" s="1" t="s">
        <v>19</v>
      </c>
      <c r="M22">
        <f t="shared" si="3"/>
        <v>1.668654</v>
      </c>
      <c r="N22">
        <v>0.3804077</v>
      </c>
      <c r="O22">
        <f t="shared" si="4"/>
        <v>0.6347688302358001</v>
      </c>
      <c r="P22">
        <v>0</v>
      </c>
    </row>
    <row r="23" spans="1:16" ht="12.75">
      <c r="A23" s="1" t="s">
        <v>20</v>
      </c>
      <c r="B23">
        <v>2.021599</v>
      </c>
      <c r="C23">
        <v>0.0655165</v>
      </c>
      <c r="D23">
        <f t="shared" si="0"/>
        <v>0.1324480908835</v>
      </c>
      <c r="F23" s="1" t="s">
        <v>20</v>
      </c>
      <c r="G23">
        <f t="shared" si="1"/>
        <v>2.021599</v>
      </c>
      <c r="H23">
        <v>0.0655164</v>
      </c>
      <c r="I23" s="22">
        <f t="shared" si="2"/>
        <v>0.13244788872360003</v>
      </c>
      <c r="J23">
        <v>0</v>
      </c>
      <c r="L23" s="1" t="s">
        <v>20</v>
      </c>
      <c r="M23">
        <f t="shared" si="3"/>
        <v>2.021599</v>
      </c>
      <c r="N23">
        <v>0.0655165</v>
      </c>
      <c r="O23">
        <f t="shared" si="4"/>
        <v>0.1324480908835</v>
      </c>
      <c r="P23">
        <v>0</v>
      </c>
    </row>
    <row r="24" spans="1:16" ht="12.75">
      <c r="A24" s="1" t="s">
        <v>99</v>
      </c>
      <c r="B24">
        <v>2.507303</v>
      </c>
      <c r="C24">
        <v>0.0070151</v>
      </c>
      <c r="D24">
        <f t="shared" si="0"/>
        <v>0.017588981275299998</v>
      </c>
      <c r="F24" s="1" t="s">
        <v>99</v>
      </c>
      <c r="G24">
        <f t="shared" si="1"/>
        <v>2.507303</v>
      </c>
      <c r="H24">
        <v>0.0070151</v>
      </c>
      <c r="I24" s="22">
        <f t="shared" si="2"/>
        <v>0.017588981275299998</v>
      </c>
      <c r="J24">
        <v>0</v>
      </c>
      <c r="L24" s="1" t="s">
        <v>99</v>
      </c>
      <c r="M24">
        <f t="shared" si="3"/>
        <v>2.507303</v>
      </c>
      <c r="N24">
        <v>0.0070151</v>
      </c>
      <c r="O24">
        <f t="shared" si="4"/>
        <v>0.017588981275299998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</v>
      </c>
      <c r="C26">
        <v>0.1867617</v>
      </c>
      <c r="D26">
        <f t="shared" si="0"/>
        <v>0</v>
      </c>
      <c r="F26" s="1" t="s">
        <v>22</v>
      </c>
      <c r="G26">
        <f t="shared" si="1"/>
        <v>0</v>
      </c>
      <c r="H26">
        <v>0.18337535461868393</v>
      </c>
      <c r="I26" s="22">
        <f t="shared" si="2"/>
        <v>0</v>
      </c>
      <c r="J26">
        <f>EXP(SUM(D2:D35)-D26+I26)-D39</f>
        <v>0</v>
      </c>
      <c r="L26" s="1" t="s">
        <v>22</v>
      </c>
      <c r="M26">
        <f t="shared" si="3"/>
        <v>0</v>
      </c>
      <c r="N26">
        <v>0.17772664614264755</v>
      </c>
      <c r="O26">
        <f t="shared" si="4"/>
        <v>0</v>
      </c>
      <c r="P26">
        <f>EXP(SUM(D2:D35)-D26+O26)-D39</f>
        <v>0</v>
      </c>
    </row>
    <row r="27" spans="1:16" ht="12.75">
      <c r="A27" s="1" t="s">
        <v>23</v>
      </c>
      <c r="B27">
        <v>0</v>
      </c>
      <c r="C27">
        <v>0.1703963</v>
      </c>
      <c r="D27">
        <f t="shared" si="0"/>
        <v>0</v>
      </c>
      <c r="F27" s="1" t="s">
        <v>23</v>
      </c>
      <c r="G27">
        <f t="shared" si="1"/>
        <v>0</v>
      </c>
      <c r="H27">
        <v>0.18027828134078586</v>
      </c>
      <c r="I27" s="22">
        <f t="shared" si="2"/>
        <v>0</v>
      </c>
      <c r="J27">
        <f>EXP(SUM(D2:D35)-D27+I27)-D39</f>
        <v>0</v>
      </c>
      <c r="L27" s="1" t="s">
        <v>23</v>
      </c>
      <c r="M27">
        <f t="shared" si="3"/>
        <v>0</v>
      </c>
      <c r="N27">
        <v>0.19192445798203916</v>
      </c>
      <c r="O27">
        <f t="shared" si="4"/>
        <v>0</v>
      </c>
      <c r="P27">
        <f>EXP(SUM(D2:D35)-D27+O27)-D39</f>
        <v>0</v>
      </c>
    </row>
    <row r="28" spans="1:16" ht="12.75">
      <c r="A28" s="1" t="s">
        <v>24</v>
      </c>
      <c r="B28">
        <v>0</v>
      </c>
      <c r="C28">
        <v>0.0619755</v>
      </c>
      <c r="D28">
        <f t="shared" si="0"/>
        <v>0</v>
      </c>
      <c r="F28" s="1" t="s">
        <v>24</v>
      </c>
      <c r="G28">
        <f t="shared" si="1"/>
        <v>0</v>
      </c>
      <c r="H28">
        <v>0.06572783171811679</v>
      </c>
      <c r="I28" s="22">
        <f t="shared" si="2"/>
        <v>0</v>
      </c>
      <c r="J28">
        <f>EXP(SUM(D2:D35)-D28+I28)-D39</f>
        <v>0</v>
      </c>
      <c r="L28" s="1" t="s">
        <v>24</v>
      </c>
      <c r="M28">
        <f t="shared" si="3"/>
        <v>0</v>
      </c>
      <c r="N28">
        <v>0.0704603161901572</v>
      </c>
      <c r="O28">
        <f t="shared" si="4"/>
        <v>0</v>
      </c>
      <c r="P28">
        <f>EXP(SUM(D2:D35)-D28+O28)-D39</f>
        <v>0</v>
      </c>
    </row>
    <row r="29" spans="1:16" ht="12.75">
      <c r="A29" s="1" t="s">
        <v>45</v>
      </c>
      <c r="B29">
        <v>0</v>
      </c>
      <c r="C29">
        <v>0.4380403</v>
      </c>
      <c r="D29">
        <f t="shared" si="0"/>
        <v>0</v>
      </c>
      <c r="F29" s="1" t="s">
        <v>45</v>
      </c>
      <c r="G29">
        <f t="shared" si="1"/>
        <v>0</v>
      </c>
      <c r="H29">
        <v>0.4380403</v>
      </c>
      <c r="I29" s="22">
        <f t="shared" si="2"/>
        <v>0</v>
      </c>
      <c r="J29">
        <f>EXP(SUM(D2:D35)-D29+I29)-D39</f>
        <v>0</v>
      </c>
      <c r="L29" s="1" t="s">
        <v>45</v>
      </c>
      <c r="M29">
        <f t="shared" si="3"/>
        <v>0</v>
      </c>
      <c r="N29">
        <v>0.4380403</v>
      </c>
      <c r="O29">
        <f t="shared" si="4"/>
        <v>0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0"/>
        <v>0</v>
      </c>
      <c r="F30" s="1" t="s">
        <v>25</v>
      </c>
      <c r="G30">
        <f t="shared" si="1"/>
        <v>0</v>
      </c>
      <c r="H30">
        <v>0.6543054144879965</v>
      </c>
      <c r="I30" s="22">
        <f t="shared" si="2"/>
        <v>0</v>
      </c>
      <c r="J30">
        <f>EXP(SUM(D2:D35)-D30+I30)-D39</f>
        <v>0</v>
      </c>
      <c r="L30" s="1" t="s">
        <v>25</v>
      </c>
      <c r="M30">
        <f t="shared" si="3"/>
        <v>0</v>
      </c>
      <c r="N30">
        <v>0.6318867632937732</v>
      </c>
      <c r="O30">
        <f t="shared" si="4"/>
        <v>0</v>
      </c>
      <c r="P30">
        <f>EXP(SUM(D2:D35)-D30+O30)-D39</f>
        <v>0</v>
      </c>
    </row>
    <row r="31" spans="1:16" ht="12.75">
      <c r="A31" s="1" t="s">
        <v>27</v>
      </c>
      <c r="B31">
        <v>-0.917243</v>
      </c>
      <c r="C31">
        <v>0.1291957</v>
      </c>
      <c r="D31">
        <f t="shared" si="0"/>
        <v>-0.1185038514551</v>
      </c>
      <c r="F31" s="1" t="s">
        <v>27</v>
      </c>
      <c r="G31">
        <f t="shared" si="1"/>
        <v>-0.917243</v>
      </c>
      <c r="H31">
        <v>0.1300003321858992</v>
      </c>
      <c r="I31" s="22">
        <f t="shared" si="2"/>
        <v>-0.11924189469519075</v>
      </c>
      <c r="J31">
        <f>EXP(SUM(D2:D35)-D31+I31)-D39</f>
        <v>-0.002253463819215984</v>
      </c>
      <c r="L31" s="1" t="s">
        <v>27</v>
      </c>
      <c r="M31">
        <f t="shared" si="3"/>
        <v>-0.917243</v>
      </c>
      <c r="N31">
        <v>0.13132077378572343</v>
      </c>
      <c r="O31">
        <f t="shared" si="4"/>
        <v>-0.12045306050953833</v>
      </c>
      <c r="P31">
        <f>EXP(SUM(D2:D35)-D31+O31)-D39</f>
        <v>-0.005947908247615263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-1.500226</v>
      </c>
      <c r="C33">
        <v>0.0307949</v>
      </c>
      <c r="D33">
        <f t="shared" si="0"/>
        <v>-0.0461993096474</v>
      </c>
      <c r="F33" s="1" t="s">
        <v>28</v>
      </c>
      <c r="G33">
        <f t="shared" si="1"/>
        <v>-1.500226</v>
      </c>
      <c r="H33">
        <v>0.034897569020303776</v>
      </c>
      <c r="I33" s="22">
        <f t="shared" si="2"/>
        <v>-0.052354240381054254</v>
      </c>
      <c r="J33">
        <f>EXP(SUM(D2:D35)-D33+I33)-D39</f>
        <v>-0.01874201866812486</v>
      </c>
      <c r="L33" s="1" t="s">
        <v>28</v>
      </c>
      <c r="M33">
        <f t="shared" si="3"/>
        <v>-1.500226</v>
      </c>
      <c r="N33">
        <v>0.03917478516452222</v>
      </c>
      <c r="O33">
        <f t="shared" si="4"/>
        <v>-0.058771031248230514</v>
      </c>
      <c r="P33">
        <f>EXP(SUM(D2:D35)-D33+O33)-D39</f>
        <v>-0.03815897824225711</v>
      </c>
    </row>
    <row r="34" spans="1:16" ht="12.75">
      <c r="A34" s="1" t="s">
        <v>26</v>
      </c>
      <c r="B34">
        <v>-1.355563</v>
      </c>
      <c r="C34">
        <v>0.1534788</v>
      </c>
      <c r="D34">
        <f t="shared" si="0"/>
        <v>-0.2080501825644</v>
      </c>
      <c r="F34" s="1" t="s">
        <v>26</v>
      </c>
      <c r="G34">
        <f t="shared" si="1"/>
        <v>-1.355563</v>
      </c>
      <c r="H34">
        <v>0.17411594964617247</v>
      </c>
      <c r="I34" s="22">
        <f t="shared" si="2"/>
        <v>-0.2360251390502145</v>
      </c>
      <c r="J34">
        <f>EXP(SUM(D2:D35)-D34+I34)-D39</f>
        <v>-0.084263197200249</v>
      </c>
      <c r="L34" s="1" t="s">
        <v>26</v>
      </c>
      <c r="M34">
        <f t="shared" si="3"/>
        <v>-1.355563</v>
      </c>
      <c r="N34">
        <v>0.19087891328038056</v>
      </c>
      <c r="O34">
        <f t="shared" si="4"/>
        <v>-0.25874839232309255</v>
      </c>
      <c r="P34">
        <f>EXP(SUM(D2:D35)-D34+O34)-D39</f>
        <v>-0.15099382776737746</v>
      </c>
    </row>
    <row r="35" spans="1:16" ht="12.75">
      <c r="A35" s="1" t="s">
        <v>30</v>
      </c>
      <c r="B35">
        <v>-0.414278</v>
      </c>
      <c r="C35">
        <v>0.4787332</v>
      </c>
      <c r="D35">
        <f t="shared" si="0"/>
        <v>-0.1983286326296</v>
      </c>
      <c r="F35" s="1" t="s">
        <v>30</v>
      </c>
      <c r="G35">
        <f t="shared" si="1"/>
        <v>-0.414278</v>
      </c>
      <c r="H35">
        <v>0.47997295364058407</v>
      </c>
      <c r="I35" s="22">
        <f t="shared" si="2"/>
        <v>-0.19884223528831388</v>
      </c>
      <c r="J35">
        <f>EXP(SUM(D2:D35)-D35+I35)-D39</f>
        <v>-0.0015683564618029777</v>
      </c>
      <c r="L35" s="1" t="s">
        <v>30</v>
      </c>
      <c r="M35">
        <f t="shared" si="3"/>
        <v>-0.414278</v>
      </c>
      <c r="N35">
        <v>0.4807140311018071</v>
      </c>
      <c r="O35">
        <f t="shared" si="4"/>
        <v>-0.19914924737679443</v>
      </c>
      <c r="P35">
        <f>EXP(SUM(D2:D35)-D35+O35)-D39</f>
        <v>-0.002505475569301918</v>
      </c>
    </row>
    <row r="36" ht="12" customHeight="1"/>
    <row r="37" spans="3:14" ht="27.75" customHeight="1">
      <c r="C37" s="2" t="s">
        <v>131</v>
      </c>
      <c r="D37">
        <f>EXP(B2+SUM(D3:D35))</f>
        <v>0.7685907558041715</v>
      </c>
      <c r="H37" s="2"/>
      <c r="N37" s="2"/>
    </row>
    <row r="39" spans="3:15" ht="27" customHeight="1">
      <c r="C39" s="2" t="s">
        <v>132</v>
      </c>
      <c r="D39">
        <f>EXP(SUM(D2:D35))</f>
        <v>3.054421984947669</v>
      </c>
      <c r="H39" s="2" t="s">
        <v>132</v>
      </c>
      <c r="I39">
        <f>EXP(SUM(I2:I35))</f>
        <v>2.994709056481622</v>
      </c>
      <c r="N39" s="2" t="s">
        <v>132</v>
      </c>
      <c r="O39">
        <f>EXP(SUM(O2:O35))</f>
        <v>2.920188782109364</v>
      </c>
    </row>
    <row r="40" spans="3:14" ht="27.75" customHeight="1">
      <c r="C40" s="2" t="s">
        <v>133</v>
      </c>
      <c r="D40">
        <v>3.0544200000000004</v>
      </c>
      <c r="H40" s="2"/>
      <c r="N40" s="2"/>
    </row>
    <row r="41" spans="3:16" ht="28.5" customHeight="1">
      <c r="C41" s="2" t="s">
        <v>134</v>
      </c>
      <c r="D41" s="18">
        <f>D40*Normalization!C38</f>
        <v>647640462.6612</v>
      </c>
      <c r="H41" s="2" t="s">
        <v>134</v>
      </c>
      <c r="I41" s="15">
        <f>I39*Normalization!I38</f>
        <v>678087197.9861429</v>
      </c>
      <c r="J41" s="18"/>
      <c r="N41" s="2" t="s">
        <v>134</v>
      </c>
      <c r="O41" s="15">
        <f>O39*Normalization!L38</f>
        <v>700042976.5129861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0.012866167206781132</v>
      </c>
      <c r="K48" s="46">
        <v>-0.8542933210613501</v>
      </c>
      <c r="L48" s="52">
        <f>P4</f>
        <v>0.013079535230620998</v>
      </c>
    </row>
    <row r="49" spans="8:12" ht="12.75">
      <c r="H49" s="43" t="s">
        <v>156</v>
      </c>
      <c r="I49" s="46">
        <v>0.8662626681383762</v>
      </c>
      <c r="J49" s="52">
        <f>J6</f>
        <v>0.013885937626647138</v>
      </c>
      <c r="K49" s="46">
        <v>0.9447595175117895</v>
      </c>
      <c r="L49" s="52">
        <f>P6</f>
        <v>0.015147334273462931</v>
      </c>
    </row>
    <row r="50" spans="8:12" ht="12.75">
      <c r="H50" s="43" t="s">
        <v>157</v>
      </c>
      <c r="I50" s="46">
        <v>1.8752042180098933</v>
      </c>
      <c r="J50" s="52">
        <f>J7</f>
        <v>0.02696781533460113</v>
      </c>
      <c r="K50" s="46">
        <v>3.5205715775619955</v>
      </c>
      <c r="L50" s="52">
        <f>P7</f>
        <v>0.05082632980206414</v>
      </c>
    </row>
    <row r="51" spans="8:12" ht="12.75">
      <c r="H51" s="47" t="s">
        <v>159</v>
      </c>
      <c r="I51" s="48"/>
      <c r="J51" s="52">
        <f>SUM(J48:J50)</f>
        <v>0.0537199201680294</v>
      </c>
      <c r="K51" s="48"/>
      <c r="L51" s="52">
        <f>SUM(L48:L50)</f>
        <v>0.07905319930614807</v>
      </c>
    </row>
    <row r="52" spans="8:12" ht="12.75">
      <c r="H52" s="35" t="s">
        <v>160</v>
      </c>
      <c r="I52" s="36"/>
      <c r="J52" s="36"/>
      <c r="K52" s="36"/>
      <c r="L52" s="36"/>
    </row>
    <row r="53" spans="8:12" ht="12.75">
      <c r="H53" s="43" t="s">
        <v>161</v>
      </c>
      <c r="I53" s="46">
        <v>-0.16659824026261927</v>
      </c>
      <c r="J53" s="52">
        <f>J9</f>
        <v>-0.009165981046538096</v>
      </c>
      <c r="K53" s="46">
        <v>-0.3244210879179185</v>
      </c>
      <c r="L53" s="52">
        <f>P9</f>
        <v>-0.017823781073817546</v>
      </c>
    </row>
    <row r="54" spans="8:12" ht="12.75">
      <c r="H54" s="43" t="s">
        <v>162</v>
      </c>
      <c r="I54" s="46">
        <v>-0.36764900149072466</v>
      </c>
      <c r="J54" s="52">
        <f>J10</f>
        <v>-0.013302582207971092</v>
      </c>
      <c r="K54" s="46">
        <v>-0.6927283051172878</v>
      </c>
      <c r="L54" s="52">
        <f>P10</f>
        <v>-0.02501660282473983</v>
      </c>
    </row>
    <row r="55" spans="8:12" ht="12.75">
      <c r="H55" s="43" t="s">
        <v>163</v>
      </c>
      <c r="I55" s="46">
        <v>0.2900663268436021</v>
      </c>
      <c r="J55" s="52">
        <f>J11</f>
        <v>0.01732958059790146</v>
      </c>
      <c r="K55" s="46">
        <v>0.529342083220663</v>
      </c>
      <c r="L55" s="52">
        <f>P11</f>
        <v>0.031698734161315745</v>
      </c>
    </row>
    <row r="56" spans="8:12" ht="12.75">
      <c r="H56" s="43" t="s">
        <v>164</v>
      </c>
      <c r="I56" s="46">
        <v>-0.06390422739457752</v>
      </c>
      <c r="J56" s="52">
        <f>J12</f>
        <v>-0.002885054819874888</v>
      </c>
      <c r="K56" s="46">
        <v>-0.09398602258529343</v>
      </c>
      <c r="L56" s="52">
        <f>P12</f>
        <v>-0.004242200346030511</v>
      </c>
    </row>
    <row r="57" spans="8:12" ht="12.75">
      <c r="H57" s="43" t="s">
        <v>165</v>
      </c>
      <c r="I57" s="46">
        <v>0.1556991283339762</v>
      </c>
      <c r="J57" s="52">
        <f>J13</f>
        <v>0.0045275385036389615</v>
      </c>
      <c r="K57" s="46">
        <v>0.29422519988521467</v>
      </c>
      <c r="L57" s="52">
        <f>P13</f>
        <v>0.008561347028012367</v>
      </c>
    </row>
    <row r="58" spans="8:12" ht="12.75">
      <c r="H58" s="43" t="s">
        <v>166</v>
      </c>
      <c r="I58" s="46">
        <v>0.4333613798459729</v>
      </c>
      <c r="J58" s="53">
        <f>J16</f>
        <v>-0.004082705705589884</v>
      </c>
      <c r="K58" s="46">
        <v>0.8208157628537771</v>
      </c>
      <c r="L58" s="52">
        <f>P16</f>
        <v>-0.007728299863923205</v>
      </c>
    </row>
    <row r="59" spans="8:12" ht="12.75">
      <c r="H59" s="43" t="s">
        <v>167</v>
      </c>
      <c r="I59" s="46">
        <v>0.17035154547760112</v>
      </c>
      <c r="J59" s="52">
        <f>J17</f>
        <v>0.012913942730963246</v>
      </c>
      <c r="K59" s="46">
        <v>0.27953391441215003</v>
      </c>
      <c r="L59" s="52">
        <f>P17</f>
        <v>0.0212194935034673</v>
      </c>
    </row>
    <row r="60" spans="8:12" ht="12.75">
      <c r="H60" s="47" t="s">
        <v>168</v>
      </c>
      <c r="I60" s="48"/>
      <c r="J60" s="52">
        <f>SUM(J53:J59)</f>
        <v>0.005334738052529708</v>
      </c>
      <c r="K60" s="48"/>
      <c r="L60" s="52">
        <f>SUM(L53:L59)</f>
        <v>0.00666869058428432</v>
      </c>
    </row>
    <row r="61" spans="8:12" ht="12.75">
      <c r="H61" s="49" t="s">
        <v>169</v>
      </c>
      <c r="I61" s="46">
        <v>-0.3291539108893904</v>
      </c>
      <c r="J61" s="52">
        <f>J18</f>
        <v>-0.010965188225766198</v>
      </c>
      <c r="K61" s="46">
        <v>-0.6106847366650459</v>
      </c>
      <c r="L61" s="52">
        <f>P18</f>
        <v>-0.020312657733212447</v>
      </c>
    </row>
    <row r="62" spans="8:12" ht="12.75">
      <c r="H62" s="49" t="s">
        <v>176</v>
      </c>
      <c r="I62" s="36"/>
      <c r="J62" s="36"/>
      <c r="K62" s="36"/>
      <c r="L62" s="36"/>
    </row>
    <row r="63" spans="8:12" ht="12.75">
      <c r="H63" s="50" t="s">
        <v>183</v>
      </c>
      <c r="I63" s="46">
        <f>(H30-C30)*100</f>
        <v>-2.560078551200351</v>
      </c>
      <c r="J63" s="52">
        <f>J31</f>
        <v>-0.002253463819215984</v>
      </c>
      <c r="K63" s="46">
        <f>(N30-C30)*100</f>
        <v>-4.801943670622677</v>
      </c>
      <c r="L63" s="52">
        <f>P31</f>
        <v>-0.005947908247615263</v>
      </c>
    </row>
    <row r="64" spans="8:12" ht="12.75">
      <c r="H64" s="50" t="s">
        <v>184</v>
      </c>
      <c r="I64" s="46">
        <f>(H33-C33)*100</f>
        <v>0.4102669020303776</v>
      </c>
      <c r="J64" s="52">
        <f>J33</f>
        <v>-0.01874201866812486</v>
      </c>
      <c r="K64" s="46">
        <f>(N33-C33)*100</f>
        <v>0.8379885164522218</v>
      </c>
      <c r="L64" s="52">
        <f>P33</f>
        <v>-0.03815897824225711</v>
      </c>
    </row>
    <row r="65" spans="8:12" ht="12.75">
      <c r="H65" s="50" t="s">
        <v>52</v>
      </c>
      <c r="I65" s="46">
        <v>2.06</v>
      </c>
      <c r="J65" s="52">
        <f>J34</f>
        <v>-0.084263197200249</v>
      </c>
      <c r="K65" s="46">
        <v>3.74</v>
      </c>
      <c r="L65" s="52">
        <f>P34</f>
        <v>-0.15099382776737746</v>
      </c>
    </row>
    <row r="66" spans="8:12" ht="12.75">
      <c r="H66" s="51" t="s">
        <v>182</v>
      </c>
      <c r="I66" s="48"/>
      <c r="J66" s="52">
        <f>SUM(J63:J65)</f>
        <v>-0.10525867968758984</v>
      </c>
      <c r="K66" s="48"/>
      <c r="L66" s="52">
        <f>SUM(L63:L65)</f>
        <v>-0.19510071425724984</v>
      </c>
    </row>
    <row r="67" spans="8:12" ht="12.75">
      <c r="H67" s="49" t="s">
        <v>178</v>
      </c>
      <c r="I67" s="48"/>
      <c r="J67" s="54"/>
      <c r="K67" s="48"/>
      <c r="L67" s="54"/>
    </row>
    <row r="68" spans="8:12" ht="12.75">
      <c r="H68" s="50" t="s">
        <v>179</v>
      </c>
      <c r="I68" s="62">
        <v>0.12</v>
      </c>
      <c r="J68" s="52">
        <f>J35</f>
        <v>-0.0015683564618029777</v>
      </c>
      <c r="K68" s="62">
        <v>0.2</v>
      </c>
      <c r="L68" s="52">
        <f>P35</f>
        <v>-0.002505475569301918</v>
      </c>
    </row>
    <row r="69" spans="8:12" ht="12.75">
      <c r="H69" s="35" t="s">
        <v>180</v>
      </c>
      <c r="I69" s="36"/>
      <c r="J69" s="52">
        <f>I39-D40</f>
        <v>-0.05971094351837847</v>
      </c>
      <c r="K69" s="36"/>
      <c r="L69" s="52">
        <f>O39-D40</f>
        <v>-0.1342312178906364</v>
      </c>
    </row>
    <row r="73" spans="3:5" ht="12.75">
      <c r="C73" s="15"/>
      <c r="D73" s="15"/>
      <c r="E73" s="15"/>
    </row>
    <row r="75" spans="3:5" ht="12.75">
      <c r="C75" s="57"/>
      <c r="D75" s="57"/>
      <c r="E75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B55">
      <selection activeCell="E74" sqref="C74:E77"/>
    </sheetView>
  </sheetViews>
  <sheetFormatPr defaultColWidth="9.140625" defaultRowHeight="12.75"/>
  <cols>
    <col min="2" max="2" width="10.140625" style="0" bestFit="1" customWidth="1"/>
    <col min="3" max="3" width="14.57421875" style="0" customWidth="1"/>
    <col min="4" max="5" width="12.140625" style="0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-1.956566</v>
      </c>
      <c r="C2" s="19" t="s">
        <v>93</v>
      </c>
      <c r="D2" s="21">
        <v>-0.985655</v>
      </c>
      <c r="E2" s="4"/>
      <c r="F2" s="4" t="s">
        <v>92</v>
      </c>
      <c r="G2" s="21"/>
      <c r="H2" s="4"/>
      <c r="I2" s="21">
        <f>D2</f>
        <v>-0.985655</v>
      </c>
      <c r="J2" s="21"/>
      <c r="K2" s="4"/>
      <c r="L2" s="4" t="s">
        <v>92</v>
      </c>
      <c r="M2" s="21"/>
      <c r="N2" s="4"/>
      <c r="O2" s="21">
        <f>D2</f>
        <v>-0.985655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-1.228442</v>
      </c>
      <c r="C4">
        <v>0.1639938</v>
      </c>
      <c r="D4">
        <f aca="true" t="shared" si="0" ref="D4:D35">B4*C4</f>
        <v>-0.2014568716596</v>
      </c>
      <c r="F4" s="1" t="s">
        <v>1</v>
      </c>
      <c r="G4">
        <f aca="true" t="shared" si="1" ref="G4:G35">B4</f>
        <v>-1.228442</v>
      </c>
      <c r="H4">
        <v>0.15558993619363196</v>
      </c>
      <c r="I4" s="22">
        <f aca="true" t="shared" si="2" ref="I4:I35">G4*H4</f>
        <v>-0.19113321239757763</v>
      </c>
      <c r="J4" s="26">
        <f>EXP(SUM(D2:D35)-D4+I4)-D39</f>
        <v>0.017134743090124305</v>
      </c>
      <c r="L4" s="1" t="s">
        <v>1</v>
      </c>
      <c r="M4">
        <f aca="true" t="shared" si="3" ref="M4:M35">B4</f>
        <v>-1.228442</v>
      </c>
      <c r="N4">
        <v>0.1554508667893865</v>
      </c>
      <c r="O4">
        <f aca="true" t="shared" si="4" ref="O4:O35">M4*N4</f>
        <v>-0.19096237370048752</v>
      </c>
      <c r="P4">
        <f>EXP(SUM(D2:D35)-D4+O4)-D39</f>
        <v>0.01741978394315935</v>
      </c>
    </row>
    <row r="5" spans="1:16" ht="12.75">
      <c r="A5" s="1" t="s">
        <v>2</v>
      </c>
      <c r="B5">
        <v>-0.91419</v>
      </c>
      <c r="C5">
        <v>0.1988368</v>
      </c>
      <c r="D5">
        <f t="shared" si="0"/>
        <v>-0.181774614192</v>
      </c>
      <c r="F5" s="1" t="s">
        <v>2</v>
      </c>
      <c r="G5">
        <f t="shared" si="1"/>
        <v>-0.91419</v>
      </c>
      <c r="H5">
        <v>0.18270370540059275</v>
      </c>
      <c r="I5" s="22">
        <f t="shared" si="2"/>
        <v>-0.16702590044016788</v>
      </c>
      <c r="J5">
        <f>EXP(SUM(D2:D35)-D5+I5)-D39</f>
        <v>0.024533582930205133</v>
      </c>
      <c r="L5" s="1" t="s">
        <v>2</v>
      </c>
      <c r="M5">
        <f t="shared" si="3"/>
        <v>-0.91419</v>
      </c>
      <c r="N5">
        <v>0.16499562365420967</v>
      </c>
      <c r="O5">
        <f t="shared" si="4"/>
        <v>-0.15083734918844194</v>
      </c>
      <c r="P5">
        <f>EXP(SUM(D2:D35)-D5+O5)-D39</f>
        <v>0.051882086222667656</v>
      </c>
    </row>
    <row r="6" spans="1:16" ht="12.75">
      <c r="A6" s="1" t="s">
        <v>3</v>
      </c>
      <c r="B6">
        <v>-1.064583</v>
      </c>
      <c r="C6">
        <v>0.159807</v>
      </c>
      <c r="D6">
        <f t="shared" si="0"/>
        <v>-0.170127815481</v>
      </c>
      <c r="F6" s="1" t="s">
        <v>3</v>
      </c>
      <c r="G6">
        <f t="shared" si="1"/>
        <v>-1.064583</v>
      </c>
      <c r="H6">
        <v>0.16846962668138377</v>
      </c>
      <c r="I6" s="22">
        <f t="shared" si="2"/>
        <v>-0.1793499005813476</v>
      </c>
      <c r="J6">
        <f>EXP(SUM(D2:D35)-D6+I6)-D39</f>
        <v>-0.015157527564170659</v>
      </c>
      <c r="L6" s="1" t="s">
        <v>3</v>
      </c>
      <c r="M6">
        <f t="shared" si="3"/>
        <v>-1.064583</v>
      </c>
      <c r="N6">
        <v>0.1692545951751179</v>
      </c>
      <c r="O6">
        <f t="shared" si="4"/>
        <v>-0.18018556469531255</v>
      </c>
      <c r="P6">
        <f>EXP(SUM(D2:D35)-D6+O6)-D39</f>
        <v>-0.016524140272365928</v>
      </c>
    </row>
    <row r="7" spans="1:16" ht="12.75">
      <c r="A7" s="1" t="s">
        <v>4</v>
      </c>
      <c r="B7">
        <v>-1.339271</v>
      </c>
      <c r="C7">
        <v>0.1074901</v>
      </c>
      <c r="D7">
        <f t="shared" si="0"/>
        <v>-0.14395837371710002</v>
      </c>
      <c r="F7" s="1" t="s">
        <v>4</v>
      </c>
      <c r="G7">
        <f t="shared" si="1"/>
        <v>-1.339271</v>
      </c>
      <c r="H7">
        <v>0.12624214218009894</v>
      </c>
      <c r="I7" s="22">
        <f t="shared" si="2"/>
        <v>-0.1690724399996833</v>
      </c>
      <c r="J7">
        <f>EXP(SUM(D2:D35)-D7+I7)-D39</f>
        <v>-0.04095201273377014</v>
      </c>
      <c r="L7" s="1" t="s">
        <v>4</v>
      </c>
      <c r="M7">
        <f t="shared" si="3"/>
        <v>-1.339271</v>
      </c>
      <c r="N7">
        <v>0.14269581577561996</v>
      </c>
      <c r="O7">
        <f t="shared" si="4"/>
        <v>-0.19110836788963034</v>
      </c>
      <c r="P7">
        <f>EXP(SUM(D2:D35)-D7+O7)-D39</f>
        <v>-0.0760472708242852</v>
      </c>
    </row>
    <row r="8" spans="1:16" ht="12.75">
      <c r="A8" s="1" t="s">
        <v>5</v>
      </c>
      <c r="B8">
        <v>-1.498477</v>
      </c>
      <c r="C8">
        <v>0.1670253</v>
      </c>
      <c r="D8">
        <f t="shared" si="0"/>
        <v>-0.2502835704681</v>
      </c>
      <c r="F8" s="1" t="s">
        <v>5</v>
      </c>
      <c r="G8">
        <f t="shared" si="1"/>
        <v>-1.498477</v>
      </c>
      <c r="H8">
        <v>0.16368735558655337</v>
      </c>
      <c r="I8" s="22">
        <f t="shared" si="2"/>
        <v>-0.24528173753727175</v>
      </c>
      <c r="J8">
        <f>EXP(SUM(D2:D35)-D8+I8)-D39</f>
        <v>0.008279727067728837</v>
      </c>
      <c r="L8" s="1" t="s">
        <v>5</v>
      </c>
      <c r="M8">
        <f t="shared" si="3"/>
        <v>-1.498477</v>
      </c>
      <c r="N8">
        <v>0.16786212773925055</v>
      </c>
      <c r="O8">
        <f t="shared" si="4"/>
        <v>-0.251537537588329</v>
      </c>
      <c r="P8">
        <f>EXP(SUM(D2:D35)-D8+O8)-D39</f>
        <v>-0.0020692555783503597</v>
      </c>
    </row>
    <row r="9" spans="1:16" ht="12.75">
      <c r="A9" s="1" t="s">
        <v>6</v>
      </c>
      <c r="B9">
        <v>1.460948</v>
      </c>
      <c r="C9">
        <v>0.0664448</v>
      </c>
      <c r="D9">
        <f t="shared" si="0"/>
        <v>0.09707239767039999</v>
      </c>
      <c r="F9" s="1" t="s">
        <v>6</v>
      </c>
      <c r="G9">
        <f t="shared" si="1"/>
        <v>1.460948</v>
      </c>
      <c r="H9">
        <v>0.0647788175973738</v>
      </c>
      <c r="I9" s="22">
        <f t="shared" si="2"/>
        <v>0.09463848401124807</v>
      </c>
      <c r="J9">
        <f>EXP(SUM(D2:D35)-D9+I9)-D39</f>
        <v>-0.004013996690222843</v>
      </c>
      <c r="L9" s="1" t="s">
        <v>6</v>
      </c>
      <c r="M9">
        <f t="shared" si="3"/>
        <v>1.460948</v>
      </c>
      <c r="N9">
        <v>0.06320058912082081</v>
      </c>
      <c r="O9">
        <f t="shared" si="4"/>
        <v>0.09233277427488493</v>
      </c>
      <c r="P9">
        <f>EXP(SUM(D2:D35)-D9+O9)-D39</f>
        <v>-0.007807559407147613</v>
      </c>
    </row>
    <row r="10" spans="1:16" ht="12.75">
      <c r="A10" s="1" t="s">
        <v>7</v>
      </c>
      <c r="B10">
        <v>1.388362</v>
      </c>
      <c r="C10">
        <v>0.1197581</v>
      </c>
      <c r="D10">
        <f t="shared" si="0"/>
        <v>0.16626759523220003</v>
      </c>
      <c r="F10" s="1" t="s">
        <v>7</v>
      </c>
      <c r="G10">
        <f t="shared" si="1"/>
        <v>1.388362</v>
      </c>
      <c r="H10">
        <v>0.11608160998509276</v>
      </c>
      <c r="I10" s="22">
        <f t="shared" si="2"/>
        <v>0.16116329620212336</v>
      </c>
      <c r="J10">
        <f>EXP(SUM(D2:D35)-D10+I10)-D39</f>
        <v>-0.008406756119268666</v>
      </c>
      <c r="L10" s="1" t="s">
        <v>7</v>
      </c>
      <c r="M10">
        <f t="shared" si="3"/>
        <v>1.388362</v>
      </c>
      <c r="N10">
        <v>0.11283081694882713</v>
      </c>
      <c r="O10">
        <f t="shared" si="4"/>
        <v>0.15665001868070755</v>
      </c>
      <c r="P10">
        <f>EXP(SUM(D2:D35)-D10+O10)-D39</f>
        <v>-0.015804441303829186</v>
      </c>
    </row>
    <row r="11" spans="1:16" ht="12.75">
      <c r="A11" s="1" t="s">
        <v>8</v>
      </c>
      <c r="B11">
        <v>1.726123</v>
      </c>
      <c r="C11">
        <v>0.1726351</v>
      </c>
      <c r="D11">
        <f t="shared" si="0"/>
        <v>0.29798941671730006</v>
      </c>
      <c r="F11" s="1" t="s">
        <v>8</v>
      </c>
      <c r="G11">
        <f t="shared" si="1"/>
        <v>1.726123</v>
      </c>
      <c r="H11">
        <v>0.17553576326843603</v>
      </c>
      <c r="I11" s="22">
        <f t="shared" si="2"/>
        <v>0.3029963183002026</v>
      </c>
      <c r="J11">
        <f>EXP(SUM(D2:D35)-D11+I11)-D39</f>
        <v>0.00828813842544096</v>
      </c>
      <c r="L11" s="1" t="s">
        <v>8</v>
      </c>
      <c r="M11">
        <f t="shared" si="3"/>
        <v>1.726123</v>
      </c>
      <c r="N11">
        <v>0.17792852083220664</v>
      </c>
      <c r="O11">
        <f t="shared" si="4"/>
        <v>0.307126512164451</v>
      </c>
      <c r="P11">
        <f>EXP(SUM(D2:D35)-D11+O11)-D39</f>
        <v>0.015156328859299961</v>
      </c>
    </row>
    <row r="12" spans="1:16" ht="12.75">
      <c r="A12" s="1" t="s">
        <v>9</v>
      </c>
      <c r="B12">
        <v>1.98463</v>
      </c>
      <c r="C12">
        <v>0.0684366</v>
      </c>
      <c r="D12">
        <f t="shared" si="0"/>
        <v>0.135821329458</v>
      </c>
      <c r="F12" s="1" t="s">
        <v>9</v>
      </c>
      <c r="G12">
        <f t="shared" si="1"/>
        <v>1.98463</v>
      </c>
      <c r="H12">
        <v>0.06779755772605423</v>
      </c>
      <c r="I12" s="22">
        <f t="shared" si="2"/>
        <v>0.134553066989859</v>
      </c>
      <c r="J12">
        <f>EXP(SUM(D2:D35)-D12+I12)-D39</f>
        <v>-0.0020928303387093283</v>
      </c>
      <c r="L12" s="1" t="s">
        <v>9</v>
      </c>
      <c r="M12">
        <f t="shared" si="3"/>
        <v>1.98463</v>
      </c>
      <c r="N12">
        <v>0.06749673977414707</v>
      </c>
      <c r="O12">
        <f t="shared" si="4"/>
        <v>0.13395605465796548</v>
      </c>
      <c r="P12">
        <f>EXP(SUM(D2:D35)-D12+O12)-D39</f>
        <v>-0.0030770751228972326</v>
      </c>
    </row>
    <row r="13" spans="1:16" ht="12.75">
      <c r="A13" s="1" t="s">
        <v>10</v>
      </c>
      <c r="B13">
        <v>1.077138</v>
      </c>
      <c r="C13">
        <v>0.1095454</v>
      </c>
      <c r="D13">
        <f t="shared" si="0"/>
        <v>0.1179955130652</v>
      </c>
      <c r="F13" s="1" t="s">
        <v>10</v>
      </c>
      <c r="G13">
        <f t="shared" si="1"/>
        <v>1.077138</v>
      </c>
      <c r="H13">
        <v>0.11110239128333976</v>
      </c>
      <c r="I13" s="22">
        <f t="shared" si="2"/>
        <v>0.11967260754215402</v>
      </c>
      <c r="J13">
        <f>EXP(SUM(D2:D35)-D13+I13)-D39</f>
        <v>0.0027715454734607015</v>
      </c>
      <c r="L13" s="1" t="s">
        <v>10</v>
      </c>
      <c r="M13">
        <f t="shared" si="3"/>
        <v>1.077138</v>
      </c>
      <c r="N13">
        <v>0.11248765199885215</v>
      </c>
      <c r="O13">
        <f t="shared" si="4"/>
        <v>0.12116472449873959</v>
      </c>
      <c r="P13">
        <f>EXP(SUM(D2:D35)-D13+O13)-D39</f>
        <v>0.00524130984083282</v>
      </c>
    </row>
    <row r="14" spans="1:16" ht="12.75">
      <c r="A14" s="1" t="s">
        <v>11</v>
      </c>
      <c r="B14">
        <v>0</v>
      </c>
      <c r="C14">
        <v>0.1360279</v>
      </c>
      <c r="D14">
        <f t="shared" si="0"/>
        <v>0</v>
      </c>
      <c r="F14" s="1" t="s">
        <v>11</v>
      </c>
      <c r="G14">
        <f t="shared" si="1"/>
        <v>0</v>
      </c>
      <c r="H14">
        <v>0.1328297259583083</v>
      </c>
      <c r="I14" s="22">
        <f t="shared" si="2"/>
        <v>0</v>
      </c>
      <c r="J14">
        <f>EXP(SUM(D2:D35)-D14+I14)-D39</f>
        <v>0</v>
      </c>
      <c r="L14" s="1" t="s">
        <v>11</v>
      </c>
      <c r="M14">
        <f t="shared" si="3"/>
        <v>0</v>
      </c>
      <c r="N14">
        <v>0.13016724233473645</v>
      </c>
      <c r="O14">
        <f t="shared" si="4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</v>
      </c>
      <c r="C16">
        <v>0.0908347</v>
      </c>
      <c r="D16">
        <f t="shared" si="0"/>
        <v>0</v>
      </c>
      <c r="F16" s="1" t="s">
        <v>13</v>
      </c>
      <c r="G16">
        <f t="shared" si="1"/>
        <v>0</v>
      </c>
      <c r="H16">
        <v>0.09516831379845973</v>
      </c>
      <c r="I16" s="22">
        <f t="shared" si="2"/>
        <v>0</v>
      </c>
      <c r="J16">
        <f>EXP(SUM(D2:D35)-D16+I16)-D39</f>
        <v>0</v>
      </c>
      <c r="L16" s="1" t="s">
        <v>13</v>
      </c>
      <c r="M16">
        <f t="shared" si="3"/>
        <v>0</v>
      </c>
      <c r="N16">
        <v>0.09904285762853778</v>
      </c>
      <c r="O16">
        <f t="shared" si="4"/>
        <v>0</v>
      </c>
      <c r="P16">
        <f>EXP(SUM(D2:D35)-D16+O16)-D39</f>
        <v>0</v>
      </c>
    </row>
    <row r="17" spans="1:16" ht="12.75">
      <c r="A17" s="1" t="s">
        <v>14</v>
      </c>
      <c r="B17">
        <v>2.11832</v>
      </c>
      <c r="C17">
        <v>0.1527812</v>
      </c>
      <c r="D17">
        <f t="shared" si="0"/>
        <v>0.323639471584</v>
      </c>
      <c r="F17" s="1" t="s">
        <v>14</v>
      </c>
      <c r="G17">
        <f t="shared" si="1"/>
        <v>2.11832</v>
      </c>
      <c r="H17">
        <v>0.15448471545477602</v>
      </c>
      <c r="I17" s="22">
        <f t="shared" si="2"/>
        <v>0.32724806244216115</v>
      </c>
      <c r="J17">
        <f>EXP(SUM(D2:D35)-D17+I17)-D39</f>
        <v>0.005969276942142221</v>
      </c>
      <c r="L17" s="1" t="s">
        <v>14</v>
      </c>
      <c r="M17">
        <f t="shared" si="3"/>
        <v>2.11832</v>
      </c>
      <c r="N17">
        <v>0.1555765391441215</v>
      </c>
      <c r="O17">
        <f t="shared" si="4"/>
        <v>0.3295608943997755</v>
      </c>
      <c r="P17">
        <f>EXP(SUM(D2:D35)-D17+O17)-D39</f>
        <v>0.009806471722783039</v>
      </c>
    </row>
    <row r="18" spans="1:16" ht="12.75">
      <c r="A18" s="1" t="s">
        <v>15</v>
      </c>
      <c r="B18">
        <v>0.593095</v>
      </c>
      <c r="C18">
        <v>0.4849161</v>
      </c>
      <c r="D18">
        <f t="shared" si="0"/>
        <v>0.28760131432950004</v>
      </c>
      <c r="F18" s="1" t="s">
        <v>15</v>
      </c>
      <c r="G18">
        <f t="shared" si="1"/>
        <v>0.593095</v>
      </c>
      <c r="H18">
        <v>0.4816245608911061</v>
      </c>
      <c r="I18" s="22">
        <f t="shared" si="2"/>
        <v>0.2856491189417106</v>
      </c>
      <c r="J18">
        <f>EXP(SUM(D2:D35)-D18+I18)-D39</f>
        <v>-0.003220324899672944</v>
      </c>
      <c r="L18" s="1" t="s">
        <v>15</v>
      </c>
      <c r="M18">
        <f t="shared" si="3"/>
        <v>0.593095</v>
      </c>
      <c r="N18">
        <v>0.47880925263334956</v>
      </c>
      <c r="O18">
        <f t="shared" si="4"/>
        <v>0.28397937369057646</v>
      </c>
      <c r="P18">
        <f>EXP(SUM(D2:D35)-D18+O18)-D39</f>
        <v>-0.005969738721935958</v>
      </c>
    </row>
    <row r="19" spans="1:16" ht="12.75">
      <c r="A19" s="1" t="s">
        <v>16</v>
      </c>
      <c r="B19">
        <v>-0.261115</v>
      </c>
      <c r="C19">
        <v>0.7972253</v>
      </c>
      <c r="D19">
        <f t="shared" si="0"/>
        <v>-0.2081674842095</v>
      </c>
      <c r="F19" s="1" t="s">
        <v>16</v>
      </c>
      <c r="G19">
        <f t="shared" si="1"/>
        <v>-0.261115</v>
      </c>
      <c r="H19">
        <v>0.8002305824197691</v>
      </c>
      <c r="I19" s="22">
        <f t="shared" si="2"/>
        <v>-0.208952208528538</v>
      </c>
      <c r="J19">
        <f>EXP(SUM(D2:D35)-D19+I19)-D39</f>
        <v>-0.0012952302380899727</v>
      </c>
      <c r="L19" s="1" t="s">
        <v>16</v>
      </c>
      <c r="M19">
        <f t="shared" si="3"/>
        <v>-0.261115</v>
      </c>
      <c r="N19">
        <v>0.8023531394562698</v>
      </c>
      <c r="O19">
        <f t="shared" si="4"/>
        <v>-0.20950644000912388</v>
      </c>
      <c r="P19">
        <f>EXP(SUM(D2:D35)-D19+O19)-D39</f>
        <v>-0.0022094072517460095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1.503082</v>
      </c>
      <c r="C21">
        <v>0.2944937</v>
      </c>
      <c r="D21">
        <f t="shared" si="0"/>
        <v>0.4426481795834</v>
      </c>
      <c r="F21" s="1" t="s">
        <v>18</v>
      </c>
      <c r="G21">
        <f t="shared" si="1"/>
        <v>1.503082</v>
      </c>
      <c r="H21">
        <v>0.2944937</v>
      </c>
      <c r="I21" s="22">
        <f t="shared" si="2"/>
        <v>0.4426481795834</v>
      </c>
      <c r="J21">
        <v>0</v>
      </c>
      <c r="L21" s="1" t="s">
        <v>18</v>
      </c>
      <c r="M21">
        <f t="shared" si="3"/>
        <v>1.503082</v>
      </c>
      <c r="N21">
        <v>0.2944937</v>
      </c>
      <c r="O21">
        <f t="shared" si="4"/>
        <v>0.4426481795834</v>
      </c>
      <c r="P21">
        <v>0</v>
      </c>
    </row>
    <row r="22" spans="1:16" ht="12.75">
      <c r="A22" s="1" t="s">
        <v>19</v>
      </c>
      <c r="B22">
        <v>2.020416</v>
      </c>
      <c r="C22">
        <v>0.3804077</v>
      </c>
      <c r="D22">
        <f t="shared" si="0"/>
        <v>0.7685818036032</v>
      </c>
      <c r="F22" s="1" t="s">
        <v>19</v>
      </c>
      <c r="G22">
        <f t="shared" si="1"/>
        <v>2.020416</v>
      </c>
      <c r="H22">
        <v>0.3804077</v>
      </c>
      <c r="I22" s="22">
        <f t="shared" si="2"/>
        <v>0.7685818036032</v>
      </c>
      <c r="J22">
        <v>0</v>
      </c>
      <c r="L22" s="1" t="s">
        <v>19</v>
      </c>
      <c r="M22">
        <f t="shared" si="3"/>
        <v>2.020416</v>
      </c>
      <c r="N22">
        <v>0.3804077</v>
      </c>
      <c r="O22">
        <f t="shared" si="4"/>
        <v>0.7685818036032</v>
      </c>
      <c r="P22">
        <v>0</v>
      </c>
    </row>
    <row r="23" spans="1:16" ht="12.75">
      <c r="A23" s="1" t="s">
        <v>20</v>
      </c>
      <c r="B23">
        <v>2.369497</v>
      </c>
      <c r="C23">
        <v>0.0655165</v>
      </c>
      <c r="D23">
        <f t="shared" si="0"/>
        <v>0.1552411502005</v>
      </c>
      <c r="F23" s="1" t="s">
        <v>20</v>
      </c>
      <c r="G23">
        <f t="shared" si="1"/>
        <v>2.369497</v>
      </c>
      <c r="H23">
        <v>0.0655164</v>
      </c>
      <c r="I23" s="22">
        <f t="shared" si="2"/>
        <v>0.1552409132508</v>
      </c>
      <c r="J23">
        <v>0</v>
      </c>
      <c r="L23" s="1" t="s">
        <v>20</v>
      </c>
      <c r="M23">
        <f t="shared" si="3"/>
        <v>2.369497</v>
      </c>
      <c r="N23">
        <v>0.0655165</v>
      </c>
      <c r="O23">
        <f t="shared" si="4"/>
        <v>0.1552411502005</v>
      </c>
      <c r="P23">
        <v>0</v>
      </c>
    </row>
    <row r="24" spans="1:16" ht="12.75">
      <c r="A24" s="1" t="s">
        <v>99</v>
      </c>
      <c r="B24">
        <v>1.022577</v>
      </c>
      <c r="C24">
        <v>0.0070151</v>
      </c>
      <c r="D24">
        <f t="shared" si="0"/>
        <v>0.007173479912700001</v>
      </c>
      <c r="F24" s="1" t="s">
        <v>99</v>
      </c>
      <c r="G24">
        <f t="shared" si="1"/>
        <v>1.022577</v>
      </c>
      <c r="H24">
        <v>0.0070151</v>
      </c>
      <c r="I24" s="22">
        <f t="shared" si="2"/>
        <v>0.007173479912700001</v>
      </c>
      <c r="J24">
        <v>0</v>
      </c>
      <c r="L24" s="1" t="s">
        <v>99</v>
      </c>
      <c r="M24">
        <f t="shared" si="3"/>
        <v>1.022577</v>
      </c>
      <c r="N24">
        <v>0.0070151</v>
      </c>
      <c r="O24">
        <f t="shared" si="4"/>
        <v>0.007173479912700001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</v>
      </c>
      <c r="C26">
        <v>0.1867617</v>
      </c>
      <c r="D26">
        <f t="shared" si="0"/>
        <v>0</v>
      </c>
      <c r="F26" s="1" t="s">
        <v>22</v>
      </c>
      <c r="G26">
        <f t="shared" si="1"/>
        <v>0</v>
      </c>
      <c r="H26">
        <v>0.18337535461868393</v>
      </c>
      <c r="I26" s="22">
        <f t="shared" si="2"/>
        <v>0</v>
      </c>
      <c r="J26">
        <f>EXP(SUM(D2:D35)-D26+I26)-D39</f>
        <v>0</v>
      </c>
      <c r="L26" s="1" t="s">
        <v>22</v>
      </c>
      <c r="M26">
        <f t="shared" si="3"/>
        <v>0</v>
      </c>
      <c r="N26">
        <v>0.17772664614264755</v>
      </c>
      <c r="O26">
        <f t="shared" si="4"/>
        <v>0</v>
      </c>
      <c r="P26">
        <f>EXP(SUM(D2:D35)-D26+O26)-D39</f>
        <v>0</v>
      </c>
    </row>
    <row r="27" spans="1:16" ht="12.75">
      <c r="A27" s="1" t="s">
        <v>23</v>
      </c>
      <c r="B27">
        <v>0</v>
      </c>
      <c r="C27">
        <v>0.1703963</v>
      </c>
      <c r="D27">
        <f t="shared" si="0"/>
        <v>0</v>
      </c>
      <c r="F27" s="1" t="s">
        <v>23</v>
      </c>
      <c r="G27">
        <f t="shared" si="1"/>
        <v>0</v>
      </c>
      <c r="H27">
        <v>0.18027828134078586</v>
      </c>
      <c r="I27" s="22">
        <f t="shared" si="2"/>
        <v>0</v>
      </c>
      <c r="J27">
        <f>EXP(SUM(D2:D35)-D27+I27)-D39</f>
        <v>0</v>
      </c>
      <c r="L27" s="1" t="s">
        <v>23</v>
      </c>
      <c r="M27">
        <f t="shared" si="3"/>
        <v>0</v>
      </c>
      <c r="N27">
        <v>0.19192445798203916</v>
      </c>
      <c r="O27">
        <f t="shared" si="4"/>
        <v>0</v>
      </c>
      <c r="P27">
        <f>EXP(SUM(D2:D35)-D27+O27)-D39</f>
        <v>0</v>
      </c>
    </row>
    <row r="28" spans="1:16" ht="12.75">
      <c r="A28" s="1" t="s">
        <v>24</v>
      </c>
      <c r="B28">
        <v>0</v>
      </c>
      <c r="C28">
        <v>0.0619755</v>
      </c>
      <c r="D28">
        <f t="shared" si="0"/>
        <v>0</v>
      </c>
      <c r="F28" s="1" t="s">
        <v>24</v>
      </c>
      <c r="G28">
        <f t="shared" si="1"/>
        <v>0</v>
      </c>
      <c r="H28">
        <v>0.06572783171811679</v>
      </c>
      <c r="I28" s="22">
        <f t="shared" si="2"/>
        <v>0</v>
      </c>
      <c r="J28">
        <f>EXP(SUM(D2:D35)-D28+I28)-D39</f>
        <v>0</v>
      </c>
      <c r="L28" s="1" t="s">
        <v>24</v>
      </c>
      <c r="M28">
        <f t="shared" si="3"/>
        <v>0</v>
      </c>
      <c r="N28">
        <v>0.0704603161901572</v>
      </c>
      <c r="O28">
        <f t="shared" si="4"/>
        <v>0</v>
      </c>
      <c r="P28">
        <f>EXP(SUM(D2:D35)-D28+O28)-D39</f>
        <v>0</v>
      </c>
    </row>
    <row r="29" spans="1:16" ht="12.75">
      <c r="A29" s="1" t="s">
        <v>45</v>
      </c>
      <c r="B29">
        <v>0</v>
      </c>
      <c r="C29">
        <v>0.4380403</v>
      </c>
      <c r="D29">
        <f t="shared" si="0"/>
        <v>0</v>
      </c>
      <c r="F29" s="1" t="s">
        <v>45</v>
      </c>
      <c r="G29">
        <f t="shared" si="1"/>
        <v>0</v>
      </c>
      <c r="H29">
        <v>0.4380403</v>
      </c>
      <c r="I29" s="22">
        <f t="shared" si="2"/>
        <v>0</v>
      </c>
      <c r="J29">
        <f>EXP(SUM(D2:D35)-D29+I29)-D39</f>
        <v>0</v>
      </c>
      <c r="L29" s="1" t="s">
        <v>45</v>
      </c>
      <c r="M29">
        <f t="shared" si="3"/>
        <v>0</v>
      </c>
      <c r="N29">
        <v>0.4380403</v>
      </c>
      <c r="O29">
        <f t="shared" si="4"/>
        <v>0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0"/>
        <v>0</v>
      </c>
      <c r="F30" s="1" t="s">
        <v>25</v>
      </c>
      <c r="G30">
        <f t="shared" si="1"/>
        <v>0</v>
      </c>
      <c r="H30">
        <v>0.6543054144879965</v>
      </c>
      <c r="I30" s="22">
        <f t="shared" si="2"/>
        <v>0</v>
      </c>
      <c r="J30">
        <f>EXP(SUM(D2:D35)-D30+I30)-D39</f>
        <v>0</v>
      </c>
      <c r="L30" s="1" t="s">
        <v>25</v>
      </c>
      <c r="M30">
        <f t="shared" si="3"/>
        <v>0</v>
      </c>
      <c r="N30">
        <v>0.6318867632937732</v>
      </c>
      <c r="O30">
        <f t="shared" si="4"/>
        <v>0</v>
      </c>
      <c r="P30">
        <f>EXP(SUM(D2:D35)-D30+O30)-D39</f>
        <v>0</v>
      </c>
    </row>
    <row r="31" spans="1:16" ht="12.75">
      <c r="A31" s="1" t="s">
        <v>27</v>
      </c>
      <c r="B31">
        <v>-0.728405</v>
      </c>
      <c r="C31">
        <v>0.1291957</v>
      </c>
      <c r="D31">
        <f t="shared" si="0"/>
        <v>-0.09410679385849999</v>
      </c>
      <c r="F31" s="1" t="s">
        <v>27</v>
      </c>
      <c r="G31">
        <f t="shared" si="1"/>
        <v>-0.728405</v>
      </c>
      <c r="H31">
        <v>0.1300003321858992</v>
      </c>
      <c r="I31" s="22">
        <f t="shared" si="2"/>
        <v>-0.09469289196586991</v>
      </c>
      <c r="J31">
        <f>EXP(SUM(D2:D35)-D31+I31)-D39</f>
        <v>-0.0009674829231365312</v>
      </c>
      <c r="L31" s="1" t="s">
        <v>27</v>
      </c>
      <c r="M31">
        <f t="shared" si="3"/>
        <v>-0.728405</v>
      </c>
      <c r="N31">
        <v>0.13132077378572343</v>
      </c>
      <c r="O31">
        <f t="shared" si="4"/>
        <v>-0.09565470822938987</v>
      </c>
      <c r="P31">
        <f>EXP(SUM(D2:D35)-D31+O31)-D39</f>
        <v>-0.002553942426884559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-1.816442</v>
      </c>
      <c r="C33">
        <v>0.0307949</v>
      </c>
      <c r="D33">
        <f t="shared" si="0"/>
        <v>-0.0559371497458</v>
      </c>
      <c r="F33" s="1" t="s">
        <v>28</v>
      </c>
      <c r="G33">
        <f t="shared" si="1"/>
        <v>-1.816442</v>
      </c>
      <c r="H33">
        <v>0.034897569020303776</v>
      </c>
      <c r="I33" s="22">
        <f t="shared" si="2"/>
        <v>-0.06338941006637863</v>
      </c>
      <c r="J33">
        <f>EXP(SUM(D2:D35)-D33+I33)-D39</f>
        <v>-0.012259451415880473</v>
      </c>
      <c r="L33" s="1" t="s">
        <v>28</v>
      </c>
      <c r="M33">
        <f t="shared" si="3"/>
        <v>-1.816442</v>
      </c>
      <c r="N33">
        <v>0.03917478516452222</v>
      </c>
      <c r="O33">
        <f t="shared" si="4"/>
        <v>-0.07115872511381506</v>
      </c>
      <c r="P33">
        <f>EXP(SUM(D2:D35)-D33+O33)-D39</f>
        <v>-0.02494357650969592</v>
      </c>
    </row>
    <row r="34" spans="1:16" ht="12.75">
      <c r="A34" s="1" t="s">
        <v>26</v>
      </c>
      <c r="B34">
        <v>-1.385062</v>
      </c>
      <c r="C34">
        <v>0.1534788</v>
      </c>
      <c r="D34">
        <f t="shared" si="0"/>
        <v>-0.2125776536856</v>
      </c>
      <c r="F34" s="1" t="s">
        <v>26</v>
      </c>
      <c r="G34">
        <f t="shared" si="1"/>
        <v>-1.385062</v>
      </c>
      <c r="H34">
        <v>0.17411594964617247</v>
      </c>
      <c r="I34" s="22">
        <f t="shared" si="2"/>
        <v>-0.24116138544882693</v>
      </c>
      <c r="J34">
        <f>EXP(SUM(D2:D35)-D34+I34)-D39</f>
        <v>-0.046529360782423757</v>
      </c>
      <c r="L34" s="1" t="s">
        <v>26</v>
      </c>
      <c r="M34">
        <f t="shared" si="3"/>
        <v>-1.385062</v>
      </c>
      <c r="N34">
        <v>0.19087891328038056</v>
      </c>
      <c r="O34">
        <f t="shared" si="4"/>
        <v>-0.2643791293859505</v>
      </c>
      <c r="P34">
        <f>EXP(SUM(D2:D35)-D34+O34)-D39</f>
        <v>-0.0833570609170029</v>
      </c>
    </row>
    <row r="35" spans="1:16" ht="12.75">
      <c r="A35" s="1" t="s">
        <v>30</v>
      </c>
      <c r="B35">
        <v>0.429294</v>
      </c>
      <c r="C35">
        <v>0.4787332</v>
      </c>
      <c r="D35">
        <f t="shared" si="0"/>
        <v>0.20551729036080002</v>
      </c>
      <c r="F35" s="1" t="s">
        <v>30</v>
      </c>
      <c r="G35">
        <f t="shared" si="1"/>
        <v>0.429294</v>
      </c>
      <c r="H35">
        <v>0.47997295364058407</v>
      </c>
      <c r="I35" s="22">
        <f t="shared" si="2"/>
        <v>0.2060495091601809</v>
      </c>
      <c r="J35">
        <f>EXP(SUM(D2:D35)-D35+I35)-D39</f>
        <v>0.0008790347388007991</v>
      </c>
      <c r="L35" s="1" t="s">
        <v>30</v>
      </c>
      <c r="M35">
        <f t="shared" si="3"/>
        <v>0.429294</v>
      </c>
      <c r="N35">
        <v>0.4807140311018071</v>
      </c>
      <c r="O35">
        <f t="shared" si="4"/>
        <v>0.20636764926781917</v>
      </c>
      <c r="P35">
        <f>EXP(SUM(D2:D35)-D35+O35)-D39</f>
        <v>0.0014047116483304478</v>
      </c>
    </row>
    <row r="36" spans="1:12" ht="12.75">
      <c r="A36" s="1"/>
      <c r="F36" s="1"/>
      <c r="L36" s="1"/>
    </row>
    <row r="37" spans="3:14" ht="27" customHeight="1">
      <c r="C37" s="2" t="s">
        <v>131</v>
      </c>
      <c r="D37">
        <f>EXP(B2+SUM(D3:D35))</f>
        <v>0.6253727635840565</v>
      </c>
      <c r="H37" s="2"/>
      <c r="N37" s="2"/>
    </row>
    <row r="39" spans="3:15" ht="28.5" customHeight="1">
      <c r="C39" s="2" t="s">
        <v>132</v>
      </c>
      <c r="D39">
        <f>EXP(SUM(D2:D35))</f>
        <v>1.651202176935083</v>
      </c>
      <c r="H39" s="2" t="s">
        <v>132</v>
      </c>
      <c r="I39">
        <f>EXP(SUM(I2:I35))</f>
        <v>1.5839167781639152</v>
      </c>
      <c r="N39" s="2" t="s">
        <v>132</v>
      </c>
      <c r="O39">
        <f>EXP(SUM(O2:O35))</f>
        <v>1.5125506820188388</v>
      </c>
    </row>
    <row r="40" spans="3:14" ht="28.5" customHeight="1">
      <c r="C40" s="2" t="s">
        <v>133</v>
      </c>
      <c r="D40">
        <v>1.6512000000000002</v>
      </c>
      <c r="H40" s="2"/>
      <c r="N40" s="2"/>
    </row>
    <row r="41" spans="3:16" ht="28.5" customHeight="1">
      <c r="C41" s="2" t="s">
        <v>134</v>
      </c>
      <c r="D41" s="18">
        <f>D40*Normalization!C38</f>
        <v>350110309.632</v>
      </c>
      <c r="H41" s="2" t="s">
        <v>134</v>
      </c>
      <c r="I41" s="15">
        <f>I39*Normalization!I38</f>
        <v>358643751.2598478</v>
      </c>
      <c r="J41" s="18"/>
      <c r="N41" s="2" t="s">
        <v>134</v>
      </c>
      <c r="O41" s="15">
        <f>O39*Normalization!L38</f>
        <v>362596585.5544335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0.017134743090124305</v>
      </c>
      <c r="K48" s="46">
        <v>-0.8542933210613501</v>
      </c>
      <c r="L48" s="52">
        <v>0.012557066420890495</v>
      </c>
    </row>
    <row r="49" spans="8:12" ht="12.75">
      <c r="H49" s="43" t="s">
        <v>155</v>
      </c>
      <c r="I49" s="46">
        <v>-1.613309459940726</v>
      </c>
      <c r="J49" s="52">
        <f>J5</f>
        <v>0.024533582930205133</v>
      </c>
      <c r="K49" s="46">
        <v>-3.384117634579034</v>
      </c>
      <c r="L49" s="52">
        <v>0.03739924702155917</v>
      </c>
    </row>
    <row r="50" spans="8:12" ht="12.75">
      <c r="H50" s="43" t="s">
        <v>156</v>
      </c>
      <c r="I50" s="46">
        <v>0.8662626681383762</v>
      </c>
      <c r="J50" s="52">
        <f>J6</f>
        <v>-0.015157527564170659</v>
      </c>
      <c r="K50" s="46">
        <v>0.9447595175117895</v>
      </c>
      <c r="L50" s="52">
        <v>-0.01191144090106211</v>
      </c>
    </row>
    <row r="51" spans="8:12" ht="12.75">
      <c r="H51" s="43" t="s">
        <v>157</v>
      </c>
      <c r="I51" s="46">
        <v>1.8752042180098933</v>
      </c>
      <c r="J51" s="52">
        <f>J7</f>
        <v>-0.04095201273377014</v>
      </c>
      <c r="K51" s="46">
        <v>3.5205715775619955</v>
      </c>
      <c r="L51" s="52">
        <v>-0.05481874137956799</v>
      </c>
    </row>
    <row r="52" spans="8:12" ht="12.75">
      <c r="H52" s="43" t="s">
        <v>158</v>
      </c>
      <c r="I52" s="46">
        <v>-0.33379444134466196</v>
      </c>
      <c r="J52" s="52">
        <f>J8</f>
        <v>0.008279727067728837</v>
      </c>
      <c r="K52" s="46">
        <v>0.08368277392505619</v>
      </c>
      <c r="L52" s="52">
        <v>-0.0014916246851242043</v>
      </c>
    </row>
    <row r="53" spans="8:12" ht="12.75">
      <c r="H53" s="47" t="s">
        <v>159</v>
      </c>
      <c r="I53" s="48"/>
      <c r="J53" s="52">
        <f>SUM(J48:J52)</f>
        <v>-0.006161487209882521</v>
      </c>
      <c r="K53" s="48"/>
      <c r="L53" s="52">
        <f>SUM(L48:L52)</f>
        <v>-0.018265493523304643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161</v>
      </c>
      <c r="I55" s="46">
        <v>-0.16659824026261927</v>
      </c>
      <c r="J55" s="52">
        <f>J9</f>
        <v>-0.004013996690222843</v>
      </c>
      <c r="K55" s="46">
        <v>-0.3244210879179185</v>
      </c>
      <c r="L55" s="52">
        <f>P9</f>
        <v>-0.007807559407147613</v>
      </c>
    </row>
    <row r="56" spans="8:12" ht="12.75">
      <c r="H56" s="43" t="s">
        <v>162</v>
      </c>
      <c r="I56" s="46">
        <v>-0.36764900149072466</v>
      </c>
      <c r="J56" s="52">
        <f>J10</f>
        <v>-0.008406756119268666</v>
      </c>
      <c r="K56" s="46">
        <v>-0.6927283051172878</v>
      </c>
      <c r="L56" s="52">
        <f>P10</f>
        <v>-0.015804441303829186</v>
      </c>
    </row>
    <row r="57" spans="8:12" ht="12.75">
      <c r="H57" s="43" t="s">
        <v>163</v>
      </c>
      <c r="I57" s="46">
        <v>0.2900663268436021</v>
      </c>
      <c r="J57" s="52">
        <f>J11</f>
        <v>0.00828813842544096</v>
      </c>
      <c r="K57" s="46">
        <v>0.529342083220663</v>
      </c>
      <c r="L57" s="52">
        <f>P11</f>
        <v>0.015156328859299961</v>
      </c>
    </row>
    <row r="58" spans="8:12" ht="12.75">
      <c r="H58" s="43" t="s">
        <v>164</v>
      </c>
      <c r="I58" s="46">
        <v>-0.06390422739457752</v>
      </c>
      <c r="J58" s="52">
        <f>J12</f>
        <v>-0.0020928303387093283</v>
      </c>
      <c r="K58" s="46">
        <v>-0.09398602258529343</v>
      </c>
      <c r="L58" s="52">
        <f>P12</f>
        <v>-0.0030770751228972326</v>
      </c>
    </row>
    <row r="59" spans="8:12" ht="12.75">
      <c r="H59" s="43" t="s">
        <v>165</v>
      </c>
      <c r="I59" s="46">
        <v>0.1556991283339762</v>
      </c>
      <c r="J59" s="52">
        <f>J13</f>
        <v>0.0027715454734607015</v>
      </c>
      <c r="K59" s="46">
        <v>0.29422519988521467</v>
      </c>
      <c r="L59" s="52">
        <f>P13</f>
        <v>0.00524130984083282</v>
      </c>
    </row>
    <row r="60" spans="8:12" ht="12.75">
      <c r="H60" s="43" t="s">
        <v>167</v>
      </c>
      <c r="I60" s="46">
        <v>0.17035154547760112</v>
      </c>
      <c r="J60" s="52">
        <f>J17</f>
        <v>0.005969276942142221</v>
      </c>
      <c r="K60" s="46">
        <v>0.27953391441215003</v>
      </c>
      <c r="L60" s="52">
        <f>P17</f>
        <v>0.009806471722783039</v>
      </c>
    </row>
    <row r="61" spans="8:12" ht="12.75">
      <c r="H61" s="47" t="s">
        <v>168</v>
      </c>
      <c r="I61" s="48"/>
      <c r="J61" s="52">
        <f>SUM(J55:J60)</f>
        <v>0.002515377692843046</v>
      </c>
      <c r="K61" s="48"/>
      <c r="L61" s="52">
        <f>SUM(L55:L60)</f>
        <v>0.0035150345890417878</v>
      </c>
    </row>
    <row r="62" spans="8:12" ht="12.75">
      <c r="H62" s="49" t="s">
        <v>169</v>
      </c>
      <c r="I62" s="46">
        <v>-0.3291539108893904</v>
      </c>
      <c r="J62" s="52">
        <f>J18</f>
        <v>-0.003220324899672944</v>
      </c>
      <c r="K62" s="46">
        <v>-0.6106847366650459</v>
      </c>
      <c r="L62" s="52">
        <f>P18</f>
        <v>-0.005969738721935958</v>
      </c>
    </row>
    <row r="63" spans="8:12" ht="12.75">
      <c r="H63" s="49" t="s">
        <v>170</v>
      </c>
      <c r="I63" s="46">
        <v>0.3005282419769051</v>
      </c>
      <c r="J63" s="52">
        <f>J19</f>
        <v>-0.0012952302380899727</v>
      </c>
      <c r="K63" s="46">
        <v>0.5127839456269823</v>
      </c>
      <c r="L63" s="52">
        <f>P19</f>
        <v>-0.0022094072517460095</v>
      </c>
    </row>
    <row r="64" spans="8:12" ht="12.75">
      <c r="H64" s="49" t="s">
        <v>176</v>
      </c>
      <c r="I64" s="36"/>
      <c r="J64" s="36"/>
      <c r="K64" s="36"/>
      <c r="L64" s="36"/>
    </row>
    <row r="65" spans="8:12" ht="12.75">
      <c r="H65" s="50" t="s">
        <v>183</v>
      </c>
      <c r="I65" s="46">
        <v>-2.560078551200351</v>
      </c>
      <c r="J65" s="52">
        <f>J31</f>
        <v>-0.0009674829231365312</v>
      </c>
      <c r="K65" s="46">
        <v>-4.801943670622677</v>
      </c>
      <c r="L65" s="52">
        <f>P31</f>
        <v>-0.002553942426884559</v>
      </c>
    </row>
    <row r="66" spans="8:12" ht="12.75">
      <c r="H66" s="50" t="s">
        <v>184</v>
      </c>
      <c r="I66" s="46">
        <v>0.4102669020303776</v>
      </c>
      <c r="J66" s="52">
        <f>J33</f>
        <v>-0.012259451415880473</v>
      </c>
      <c r="K66" s="46">
        <v>0.8379885164522218</v>
      </c>
      <c r="L66" s="52">
        <f>P33</f>
        <v>-0.02494357650969592</v>
      </c>
    </row>
    <row r="67" spans="8:12" ht="12.75">
      <c r="H67" s="50" t="s">
        <v>52</v>
      </c>
      <c r="I67" s="46">
        <v>2.06</v>
      </c>
      <c r="J67" s="52">
        <f>J34</f>
        <v>-0.046529360782423757</v>
      </c>
      <c r="K67" s="46">
        <v>3.74</v>
      </c>
      <c r="L67" s="52">
        <f>P34</f>
        <v>-0.0833570609170029</v>
      </c>
    </row>
    <row r="68" spans="8:12" ht="12.75">
      <c r="H68" s="51" t="s">
        <v>182</v>
      </c>
      <c r="I68" s="48"/>
      <c r="J68" s="52">
        <f>SUM(J65:J67)</f>
        <v>-0.05975629512144076</v>
      </c>
      <c r="K68" s="48"/>
      <c r="L68" s="52">
        <f>SUM(L65:L67)</f>
        <v>-0.11085457985358338</v>
      </c>
    </row>
    <row r="69" spans="8:12" ht="12.75">
      <c r="H69" s="49" t="s">
        <v>178</v>
      </c>
      <c r="I69" s="48"/>
      <c r="J69" s="54"/>
      <c r="K69" s="48"/>
      <c r="L69" s="54"/>
    </row>
    <row r="70" spans="8:12" ht="12.75">
      <c r="H70" s="50" t="s">
        <v>179</v>
      </c>
      <c r="I70" s="62">
        <v>0.12</v>
      </c>
      <c r="J70" s="52">
        <f>J35</f>
        <v>0.0008790347388007991</v>
      </c>
      <c r="K70" s="62">
        <v>0.2</v>
      </c>
      <c r="L70" s="52">
        <f>P35</f>
        <v>0.0014047116483304478</v>
      </c>
    </row>
    <row r="71" spans="8:12" ht="12.75">
      <c r="H71" s="35" t="s">
        <v>180</v>
      </c>
      <c r="I71" s="36"/>
      <c r="J71" s="52">
        <f>I39-D40</f>
        <v>-0.06728322183608504</v>
      </c>
      <c r="K71" s="36"/>
      <c r="L71" s="52">
        <f>O39-D40</f>
        <v>-0.13864931798116142</v>
      </c>
    </row>
    <row r="75" spans="3:5" ht="12.75">
      <c r="C75" s="15"/>
      <c r="D75" s="15"/>
      <c r="E75" s="15"/>
    </row>
    <row r="77" spans="3:5" ht="12.75">
      <c r="C77" s="57"/>
      <c r="D77" s="57"/>
      <c r="E77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9">
      <selection activeCell="A33" sqref="A33"/>
    </sheetView>
  </sheetViews>
  <sheetFormatPr defaultColWidth="9.140625" defaultRowHeight="12.75"/>
  <cols>
    <col min="1" max="1" width="35.28125" style="0" bestFit="1" customWidth="1"/>
    <col min="5" max="6" width="15.7109375" style="0" bestFit="1" customWidth="1"/>
  </cols>
  <sheetData>
    <row r="1" spans="2:6" ht="12.75">
      <c r="B1">
        <v>2000</v>
      </c>
      <c r="C1">
        <v>2005</v>
      </c>
      <c r="D1">
        <v>2010</v>
      </c>
      <c r="E1" t="s">
        <v>71</v>
      </c>
      <c r="F1" t="s">
        <v>72</v>
      </c>
    </row>
    <row r="2" spans="1:6" ht="12.75">
      <c r="A2" t="s">
        <v>32</v>
      </c>
      <c r="B2">
        <v>0.1251761621461132</v>
      </c>
      <c r="C2">
        <v>0.1268054045523378</v>
      </c>
      <c r="D2">
        <v>0.1256230366406513</v>
      </c>
      <c r="E2">
        <f aca="true" t="shared" si="0" ref="E2:E18">C2/B2</f>
        <v>1.0130155964066292</v>
      </c>
      <c r="F2">
        <f aca="true" t="shared" si="1" ref="F2:F18">D2/B2</f>
        <v>1.0035699648149978</v>
      </c>
    </row>
    <row r="3" spans="1:6" ht="12.75">
      <c r="A3" t="s">
        <v>33</v>
      </c>
      <c r="B3">
        <v>0.14122087885211163</v>
      </c>
      <c r="C3">
        <v>0.135420643289143</v>
      </c>
      <c r="D3">
        <v>0.13643120543102222</v>
      </c>
      <c r="E3">
        <f t="shared" si="0"/>
        <v>0.9589279176697185</v>
      </c>
      <c r="F3">
        <f t="shared" si="1"/>
        <v>0.9660838152260388</v>
      </c>
    </row>
    <row r="4" spans="1:6" ht="12.75">
      <c r="A4" t="s">
        <v>34</v>
      </c>
      <c r="B4">
        <v>0.15999204689505805</v>
      </c>
      <c r="C4">
        <v>0.14858702044423236</v>
      </c>
      <c r="D4">
        <v>0.1353078964538493</v>
      </c>
      <c r="E4">
        <f t="shared" si="0"/>
        <v>0.9287150413276075</v>
      </c>
      <c r="F4">
        <f t="shared" si="1"/>
        <v>0.845716390781602</v>
      </c>
    </row>
    <row r="5" spans="1:6" ht="12.75">
      <c r="A5" t="s">
        <v>35</v>
      </c>
      <c r="B5">
        <v>0.13482896795665048</v>
      </c>
      <c r="C5">
        <v>0.1436616711942505</v>
      </c>
      <c r="D5">
        <v>0.14553818938634663</v>
      </c>
      <c r="E5">
        <f t="shared" si="0"/>
        <v>1.0655104268130262</v>
      </c>
      <c r="F5">
        <f t="shared" si="1"/>
        <v>1.079428194044616</v>
      </c>
    </row>
    <row r="6" spans="1:6" ht="12.75">
      <c r="A6" t="s">
        <v>36</v>
      </c>
      <c r="B6">
        <v>0.08658320805652904</v>
      </c>
      <c r="C6">
        <v>0.10277830492797685</v>
      </c>
      <c r="D6">
        <v>0.11714547901570413</v>
      </c>
      <c r="E6">
        <f t="shared" si="0"/>
        <v>1.187046625263345</v>
      </c>
      <c r="F6">
        <f t="shared" si="1"/>
        <v>1.3529815035176496</v>
      </c>
    </row>
    <row r="7" spans="1:6" ht="12.75">
      <c r="A7" t="s">
        <v>37</v>
      </c>
      <c r="B7">
        <v>0.12429954045853008</v>
      </c>
      <c r="C7">
        <v>0.12312160956196408</v>
      </c>
      <c r="D7">
        <v>0.12731778488254653</v>
      </c>
      <c r="E7">
        <f t="shared" si="0"/>
        <v>0.9905234493046337</v>
      </c>
      <c r="F7">
        <f t="shared" si="1"/>
        <v>1.0242820239952812</v>
      </c>
    </row>
    <row r="8" spans="1:6" ht="12.75">
      <c r="A8" t="s">
        <v>73</v>
      </c>
      <c r="B8">
        <v>0.0494361386566123</v>
      </c>
      <c r="C8">
        <v>0.04826459197901916</v>
      </c>
      <c r="D8">
        <v>0.04715017559988781</v>
      </c>
      <c r="E8">
        <f t="shared" si="0"/>
        <v>0.9763018166582386</v>
      </c>
      <c r="F8">
        <f t="shared" si="1"/>
        <v>0.953759271681735</v>
      </c>
    </row>
    <row r="9" spans="1:6" ht="12.75">
      <c r="A9" t="s">
        <v>74</v>
      </c>
      <c r="B9">
        <v>0.14073606080223808</v>
      </c>
      <c r="C9">
        <v>0.13660795687955843</v>
      </c>
      <c r="D9">
        <v>0.13295567256494667</v>
      </c>
      <c r="E9">
        <f t="shared" si="0"/>
        <v>0.9706677599248678</v>
      </c>
      <c r="F9">
        <f t="shared" si="1"/>
        <v>0.9447164558042846</v>
      </c>
    </row>
    <row r="10" spans="1:6" ht="12.75">
      <c r="A10" t="s">
        <v>75</v>
      </c>
      <c r="B10">
        <v>0.18416410337495054</v>
      </c>
      <c r="C10">
        <v>0.1875225817570788</v>
      </c>
      <c r="D10">
        <v>0.1903268655818327</v>
      </c>
      <c r="E10">
        <f t="shared" si="0"/>
        <v>1.0182363355321777</v>
      </c>
      <c r="F10">
        <f t="shared" si="1"/>
        <v>1.0334634279642165</v>
      </c>
    </row>
    <row r="11" spans="1:6" ht="12.75">
      <c r="A11" t="s">
        <v>76</v>
      </c>
      <c r="B11">
        <v>0.06042314251355805</v>
      </c>
      <c r="C11">
        <v>0.059943350258401765</v>
      </c>
      <c r="D11">
        <v>0.05975528528631734</v>
      </c>
      <c r="E11">
        <f t="shared" si="0"/>
        <v>0.9920594620670611</v>
      </c>
      <c r="F11">
        <f t="shared" si="1"/>
        <v>0.9889469961432269</v>
      </c>
    </row>
    <row r="12" spans="1:6" ht="12.75">
      <c r="A12" t="s">
        <v>77</v>
      </c>
      <c r="B12">
        <v>0.1118191687699461</v>
      </c>
      <c r="C12">
        <v>0.11356842419612752</v>
      </c>
      <c r="D12">
        <v>0.11513453478838925</v>
      </c>
      <c r="E12">
        <f t="shared" si="0"/>
        <v>1.0156436096370944</v>
      </c>
      <c r="F12">
        <f t="shared" si="1"/>
        <v>1.0296493531020974</v>
      </c>
    </row>
    <row r="13" spans="1:6" ht="12.75">
      <c r="A13" t="s">
        <v>78</v>
      </c>
      <c r="B13">
        <v>0.16025139687806098</v>
      </c>
      <c r="C13">
        <v>0.15670439837100195</v>
      </c>
      <c r="D13">
        <v>0.15376382694818846</v>
      </c>
      <c r="E13">
        <f t="shared" si="0"/>
        <v>0.9778660368885395</v>
      </c>
      <c r="F13">
        <f t="shared" si="1"/>
        <v>0.9595162971664511</v>
      </c>
    </row>
    <row r="14" spans="1:6" ht="12.75">
      <c r="A14" t="s">
        <v>79</v>
      </c>
      <c r="B14">
        <v>0.06828221284437161</v>
      </c>
      <c r="C14">
        <v>0.06730204481612882</v>
      </c>
      <c r="D14">
        <v>0.0666095742311406</v>
      </c>
      <c r="E14">
        <f t="shared" si="0"/>
        <v>0.985645338845758</v>
      </c>
      <c r="F14">
        <f t="shared" si="1"/>
        <v>0.9755040362115492</v>
      </c>
    </row>
    <row r="15" spans="1:6" ht="12.75">
      <c r="A15" t="s">
        <v>80</v>
      </c>
      <c r="B15">
        <v>0.06475388863330814</v>
      </c>
      <c r="C15">
        <v>0.0679389016836205</v>
      </c>
      <c r="D15">
        <v>0.07079716627134157</v>
      </c>
      <c r="E15">
        <f t="shared" si="0"/>
        <v>1.0491864367922155</v>
      </c>
      <c r="F15">
        <f t="shared" si="1"/>
        <v>1.0933268683253239</v>
      </c>
    </row>
    <row r="16" spans="1:6" ht="12.75">
      <c r="A16" t="s">
        <v>81</v>
      </c>
      <c r="B16">
        <v>0.16013388752695426</v>
      </c>
      <c r="C16">
        <v>0.16214775005906315</v>
      </c>
      <c r="D16">
        <v>0.16350689872795562</v>
      </c>
      <c r="E16">
        <f t="shared" si="0"/>
        <v>1.012576117168016</v>
      </c>
      <c r="F16">
        <f t="shared" si="1"/>
        <v>1.0210636939694204</v>
      </c>
    </row>
    <row r="17" spans="1:6" ht="12.75">
      <c r="A17" t="s">
        <v>82</v>
      </c>
      <c r="B17">
        <v>0.5103560370829218</v>
      </c>
      <c r="C17">
        <v>0.5068918154257762</v>
      </c>
      <c r="D17">
        <v>0.5039288089065135</v>
      </c>
      <c r="E17">
        <f t="shared" si="0"/>
        <v>0.9932121471964038</v>
      </c>
      <c r="F17">
        <f t="shared" si="1"/>
        <v>0.9874063835648054</v>
      </c>
    </row>
    <row r="18" spans="1:6" ht="12.75">
      <c r="A18" t="s">
        <v>83</v>
      </c>
      <c r="B18">
        <v>0.8037717603301897</v>
      </c>
      <c r="C18">
        <v>0.806801720795352</v>
      </c>
      <c r="D18">
        <v>0.8089417073281797</v>
      </c>
      <c r="E18">
        <f t="shared" si="0"/>
        <v>1.0037696776805365</v>
      </c>
      <c r="F18">
        <f t="shared" si="1"/>
        <v>1.0064321082839065</v>
      </c>
    </row>
    <row r="19" spans="1:4" ht="12.75">
      <c r="A19" t="s">
        <v>84</v>
      </c>
      <c r="B19">
        <v>0.291817933</v>
      </c>
      <c r="C19">
        <v>0.291817933</v>
      </c>
      <c r="D19">
        <v>0.291817933</v>
      </c>
    </row>
    <row r="20" spans="1:4" ht="12.75">
      <c r="A20" t="s">
        <v>85</v>
      </c>
      <c r="B20">
        <v>0.379350563</v>
      </c>
      <c r="C20">
        <v>0.379350563</v>
      </c>
      <c r="D20">
        <v>0.379350563</v>
      </c>
    </row>
    <row r="21" spans="1:4" ht="12.75">
      <c r="A21" t="s">
        <v>86</v>
      </c>
      <c r="B21">
        <v>0.0660521987</v>
      </c>
      <c r="C21">
        <v>0.0660521987</v>
      </c>
      <c r="D21">
        <v>0.0660521987</v>
      </c>
    </row>
    <row r="22" spans="1:6" ht="12.75">
      <c r="A22" t="s">
        <v>102</v>
      </c>
      <c r="B22">
        <v>0.22091800486060154</v>
      </c>
      <c r="C22">
        <v>0.20600869625663815</v>
      </c>
      <c r="D22">
        <v>0.1906147571966909</v>
      </c>
      <c r="E22">
        <f aca="true" t="shared" si="2" ref="E22:E31">C22/B22</f>
        <v>0.9325120258379523</v>
      </c>
      <c r="F22">
        <f aca="true" t="shared" si="3" ref="F22:F31">D22/B22</f>
        <v>0.8628303397768241</v>
      </c>
    </row>
    <row r="23" spans="1:6" ht="12.75">
      <c r="A23" t="s">
        <v>103</v>
      </c>
      <c r="B23">
        <v>0.4494830508345682</v>
      </c>
      <c r="C23">
        <v>0.44336037004149287</v>
      </c>
      <c r="D23">
        <v>0.4326057010900257</v>
      </c>
      <c r="E23">
        <f t="shared" si="2"/>
        <v>0.9863783945096324</v>
      </c>
      <c r="F23">
        <f t="shared" si="3"/>
        <v>0.9624516436977861</v>
      </c>
    </row>
    <row r="24" spans="1:6" ht="12.75">
      <c r="A24" t="s">
        <v>100</v>
      </c>
      <c r="B24">
        <v>0.20664481163485088</v>
      </c>
      <c r="C24">
        <v>0.21963328499819865</v>
      </c>
      <c r="D24">
        <v>0.23540130153794572</v>
      </c>
      <c r="E24">
        <f t="shared" si="2"/>
        <v>1.0628540985887363</v>
      </c>
      <c r="F24">
        <f t="shared" si="3"/>
        <v>1.1391590220707242</v>
      </c>
    </row>
    <row r="25" spans="1:6" ht="12.75">
      <c r="A25" t="s">
        <v>101</v>
      </c>
      <c r="B25">
        <v>0.12295413266997937</v>
      </c>
      <c r="C25">
        <v>0.1309976487036708</v>
      </c>
      <c r="D25">
        <v>0.14137824017533768</v>
      </c>
      <c r="E25">
        <f t="shared" si="2"/>
        <v>1.0654188343167041</v>
      </c>
      <c r="F25">
        <f t="shared" si="3"/>
        <v>1.1498453700194882</v>
      </c>
    </row>
    <row r="26" spans="1:6" ht="12.75">
      <c r="A26" t="s">
        <v>95</v>
      </c>
      <c r="B26">
        <v>0.7003724122105035</v>
      </c>
      <c r="C26">
        <v>0.6761233856415899</v>
      </c>
      <c r="D26">
        <v>0.6544833172373071</v>
      </c>
      <c r="E26">
        <f t="shared" si="2"/>
        <v>0.9653769535376483</v>
      </c>
      <c r="F26">
        <f t="shared" si="3"/>
        <v>0.9344790083487697</v>
      </c>
    </row>
    <row r="27" spans="1:6" ht="12.75">
      <c r="A27" t="s">
        <v>97</v>
      </c>
      <c r="B27">
        <v>0.12455909636094285</v>
      </c>
      <c r="C27">
        <v>0.12572952233039653</v>
      </c>
      <c r="D27">
        <v>0.12730343323613286</v>
      </c>
      <c r="E27">
        <f t="shared" si="2"/>
        <v>1.0093965515457983</v>
      </c>
      <c r="F27">
        <f t="shared" si="3"/>
        <v>1.0220324083536827</v>
      </c>
    </row>
    <row r="28" spans="1:6" ht="12.75">
      <c r="A28" t="s">
        <v>98</v>
      </c>
      <c r="B28">
        <v>0.008205524678191677</v>
      </c>
      <c r="C28">
        <v>0.008301363756485271</v>
      </c>
      <c r="D28">
        <v>0.008393041661161862</v>
      </c>
      <c r="E28">
        <f t="shared" si="2"/>
        <v>1.0116798232961643</v>
      </c>
      <c r="F28">
        <f t="shared" si="3"/>
        <v>1.0228525280618022</v>
      </c>
    </row>
    <row r="29" spans="1:6" ht="12.75">
      <c r="A29" t="s">
        <v>96</v>
      </c>
      <c r="B29">
        <v>0.04041533749073955</v>
      </c>
      <c r="C29">
        <v>0.045943915071674245</v>
      </c>
      <c r="D29">
        <v>0.05169557005405023</v>
      </c>
      <c r="E29">
        <f t="shared" si="2"/>
        <v>1.1367940471164313</v>
      </c>
      <c r="F29">
        <f t="shared" si="3"/>
        <v>1.2791077166161324</v>
      </c>
    </row>
    <row r="30" spans="1:6" ht="12.75">
      <c r="A30" t="s">
        <v>87</v>
      </c>
      <c r="B30">
        <v>0.12644762925962247</v>
      </c>
      <c r="C30">
        <v>0.14390181319985415</v>
      </c>
      <c r="D30">
        <v>0.15812463781134795</v>
      </c>
      <c r="E30">
        <f t="shared" si="2"/>
        <v>1.1380348848169761</v>
      </c>
      <c r="F30">
        <f t="shared" si="3"/>
        <v>1.2505148474289398</v>
      </c>
    </row>
    <row r="31" spans="1:6" ht="12.75">
      <c r="A31" t="s">
        <v>88</v>
      </c>
      <c r="B31">
        <v>0.490636797107731</v>
      </c>
      <c r="C31">
        <v>0.49190737695349646</v>
      </c>
      <c r="D31">
        <v>0.49266688114494006</v>
      </c>
      <c r="E31">
        <f t="shared" si="2"/>
        <v>1.0025896546146873</v>
      </c>
      <c r="F31">
        <f t="shared" si="3"/>
        <v>1.0041376514137876</v>
      </c>
    </row>
    <row r="33" spans="1:4" ht="12.75">
      <c r="A33" t="s">
        <v>38</v>
      </c>
      <c r="C33">
        <v>231890.93799999997</v>
      </c>
      <c r="D33">
        <v>245508.56200000003</v>
      </c>
    </row>
    <row r="34" spans="1:4" ht="12.75">
      <c r="A34" t="s">
        <v>31</v>
      </c>
      <c r="C34">
        <v>297153.344</v>
      </c>
      <c r="D34">
        <v>311810.915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4">
      <selection activeCell="A38" sqref="A38:C38"/>
    </sheetView>
  </sheetViews>
  <sheetFormatPr defaultColWidth="9.140625" defaultRowHeight="12.75"/>
  <cols>
    <col min="1" max="1" width="19.8515625" style="0" customWidth="1"/>
    <col min="4" max="4" width="18.7109375" style="0" customWidth="1"/>
    <col min="5" max="5" width="10.57421875" style="0" customWidth="1"/>
    <col min="6" max="6" width="17.00390625" style="0" customWidth="1"/>
    <col min="7" max="7" width="19.57421875" style="0" customWidth="1"/>
    <col min="8" max="8" width="9.57421875" style="0" bestFit="1" customWidth="1"/>
  </cols>
  <sheetData>
    <row r="1" spans="1:11" ht="30" customHeight="1">
      <c r="A1" s="8"/>
      <c r="B1" s="4" t="s">
        <v>47</v>
      </c>
      <c r="C1" s="4" t="s">
        <v>48</v>
      </c>
      <c r="D1" s="4" t="s">
        <v>50</v>
      </c>
      <c r="E1" s="3" t="s">
        <v>44</v>
      </c>
      <c r="F1" s="4" t="s">
        <v>60</v>
      </c>
      <c r="G1" s="4" t="s">
        <v>51</v>
      </c>
      <c r="H1" s="4" t="s">
        <v>94</v>
      </c>
      <c r="I1" s="9"/>
      <c r="K1" s="5"/>
    </row>
    <row r="2" spans="1:8" ht="12.75">
      <c r="A2" s="1" t="s">
        <v>39</v>
      </c>
      <c r="B2">
        <v>0.22091800486060154</v>
      </c>
      <c r="C2" s="10">
        <v>0.2867298820242223</v>
      </c>
      <c r="D2">
        <f>C2/B2</f>
        <v>1.2979018265403393</v>
      </c>
      <c r="E2">
        <v>0.1428283</v>
      </c>
      <c r="F2">
        <f>C2*SUM(E2:E5)</f>
        <v>0.1610789410856384</v>
      </c>
      <c r="G2">
        <f>E2/F2</f>
        <v>0.8866975349935076</v>
      </c>
      <c r="H2">
        <f>((B2*D2)*SUM(E2:E5))*G2</f>
        <v>0.1428283</v>
      </c>
    </row>
    <row r="3" spans="1:8" ht="12.75">
      <c r="A3" s="1" t="s">
        <v>40</v>
      </c>
      <c r="B3">
        <v>0.4494830508345682</v>
      </c>
      <c r="C3" s="10">
        <v>0.2934031799127531</v>
      </c>
      <c r="D3">
        <f>C3/B3</f>
        <v>0.6527569379267648</v>
      </c>
      <c r="E3">
        <v>0.186746</v>
      </c>
      <c r="F3">
        <f>C3*SUM(E2:E5)</f>
        <v>0.1648278623694785</v>
      </c>
      <c r="G3">
        <f>E3/F3</f>
        <v>1.132975926008127</v>
      </c>
      <c r="H3">
        <f>((B3*D3)*SUM(E2:E5))*G3</f>
        <v>0.186746</v>
      </c>
    </row>
    <row r="4" spans="1:8" ht="12.75">
      <c r="A4" s="1" t="s">
        <v>41</v>
      </c>
      <c r="B4">
        <v>0.20664481163485088</v>
      </c>
      <c r="C4" s="10">
        <v>0.2969500636929688</v>
      </c>
      <c r="D4">
        <f>C4/B4</f>
        <v>1.4370071106246338</v>
      </c>
      <c r="E4">
        <v>0.1703004</v>
      </c>
      <c r="F4">
        <f>C4*SUM(E2:E5)</f>
        <v>0.1668204286113978</v>
      </c>
      <c r="G4">
        <f>E4/F4</f>
        <v>1.0208605829487987</v>
      </c>
      <c r="H4" s="20">
        <f>((B4*D4)*SUM(E2:E5))*G4</f>
        <v>0.1703004</v>
      </c>
    </row>
    <row r="5" spans="1:8" ht="12.75">
      <c r="A5" s="1" t="s">
        <v>42</v>
      </c>
      <c r="B5">
        <v>0.12295413266997937</v>
      </c>
      <c r="C5" s="10">
        <v>0.12291687437005587</v>
      </c>
      <c r="D5">
        <f>C5/B5</f>
        <v>0.9996969739925415</v>
      </c>
      <c r="E5">
        <v>0.0619047</v>
      </c>
      <c r="F5">
        <f>C5*SUM(E2:E5)</f>
        <v>0.06905216793348537</v>
      </c>
      <c r="G5">
        <f>E5/F5</f>
        <v>0.8964917663357046</v>
      </c>
      <c r="H5">
        <f>((B5*D5)*SUM(E2:E5))*G5</f>
        <v>0.0619047</v>
      </c>
    </row>
    <row r="6" spans="1:5" ht="12.75">
      <c r="A6" s="1" t="s">
        <v>43</v>
      </c>
      <c r="B6" s="11" t="s">
        <v>46</v>
      </c>
      <c r="C6" s="11" t="s">
        <v>46</v>
      </c>
      <c r="D6" s="11" t="s">
        <v>46</v>
      </c>
      <c r="E6">
        <v>0.4382205</v>
      </c>
    </row>
    <row r="7" ht="12.75">
      <c r="A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67">
      <selection activeCell="B77" sqref="B77:G1344"/>
    </sheetView>
  </sheetViews>
  <sheetFormatPr defaultColWidth="9.140625" defaultRowHeight="12.75"/>
  <cols>
    <col min="2" max="2" width="11.28125" style="0" customWidth="1"/>
    <col min="3" max="3" width="14.57421875" style="0" customWidth="1"/>
    <col min="4" max="4" width="12.140625" style="0" customWidth="1"/>
    <col min="5" max="5" width="12.5742187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4" customFormat="1" ht="25.5">
      <c r="A1" s="4">
        <v>2000</v>
      </c>
      <c r="B1" s="4" t="s">
        <v>89</v>
      </c>
      <c r="C1" s="4" t="s">
        <v>90</v>
      </c>
      <c r="D1" s="4" t="s">
        <v>91</v>
      </c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6" s="4" customFormat="1" ht="15.75" customHeight="1">
      <c r="A2" s="4" t="s">
        <v>92</v>
      </c>
      <c r="B2" s="21">
        <v>-1.468125</v>
      </c>
      <c r="C2" s="19" t="s">
        <v>93</v>
      </c>
      <c r="D2" s="21">
        <v>-0.764852</v>
      </c>
      <c r="F2" s="4" t="s">
        <v>92</v>
      </c>
      <c r="G2" s="21"/>
      <c r="I2" s="21">
        <f>D2</f>
        <v>-0.764852</v>
      </c>
      <c r="J2" s="21"/>
      <c r="L2" s="4" t="s">
        <v>92</v>
      </c>
      <c r="M2" s="21"/>
      <c r="O2" s="21">
        <f>D2</f>
        <v>-0.764852</v>
      </c>
      <c r="P2"/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-0.831446</v>
      </c>
      <c r="C4">
        <v>0.1639938</v>
      </c>
      <c r="D4">
        <f aca="true" t="shared" si="0" ref="D4:D35">B4*C4</f>
        <v>-0.1363519890348</v>
      </c>
      <c r="F4" s="1" t="s">
        <v>1</v>
      </c>
      <c r="G4">
        <f aca="true" t="shared" si="1" ref="G4:G35">B4</f>
        <v>-0.831446</v>
      </c>
      <c r="H4">
        <v>0.15558993619363196</v>
      </c>
      <c r="I4" s="22">
        <f aca="true" t="shared" si="2" ref="I4:I35">G4*H4</f>
        <v>-0.1293646300884505</v>
      </c>
      <c r="J4" s="26">
        <f>EXP(SUM(D2:D35)-D4+I4)-D39</f>
        <v>0.02905802100949373</v>
      </c>
      <c r="L4" s="1" t="s">
        <v>1</v>
      </c>
      <c r="M4">
        <f aca="true" t="shared" si="3" ref="M4:M35">B4</f>
        <v>-0.831446</v>
      </c>
      <c r="N4">
        <v>0.1554508667893865</v>
      </c>
      <c r="O4">
        <f aca="true" t="shared" si="4" ref="O4:O35">M4*N4</f>
        <v>-0.12924900138856824</v>
      </c>
      <c r="P4">
        <f>EXP(SUM(D2:D35)-D4+O4)-D39</f>
        <v>0.029540590802165312</v>
      </c>
    </row>
    <row r="5" spans="1:16" ht="12.75">
      <c r="A5" s="1" t="s">
        <v>2</v>
      </c>
      <c r="B5">
        <v>-0.925611</v>
      </c>
      <c r="C5">
        <v>0.1988368</v>
      </c>
      <c r="D5">
        <f t="shared" si="0"/>
        <v>-0.1840455292848</v>
      </c>
      <c r="F5" s="1" t="s">
        <v>2</v>
      </c>
      <c r="G5">
        <f t="shared" si="1"/>
        <v>-0.925611</v>
      </c>
      <c r="H5">
        <v>0.18270370540059275</v>
      </c>
      <c r="I5" s="22">
        <f t="shared" si="2"/>
        <v>-0.16911255945954803</v>
      </c>
      <c r="J5">
        <f>EXP(SUM(D2:D35)-D5+I5)-D39</f>
        <v>0.06234874071444452</v>
      </c>
      <c r="L5" s="1" t="s">
        <v>2</v>
      </c>
      <c r="M5">
        <f t="shared" si="3"/>
        <v>-0.925611</v>
      </c>
      <c r="N5">
        <v>0.16499562365420967</v>
      </c>
      <c r="O5">
        <f t="shared" si="4"/>
        <v>-0.15272176420619665</v>
      </c>
      <c r="P5">
        <f>EXP(SUM(D2:D35)-D5+O5)-D39</f>
        <v>0.13186465187479612</v>
      </c>
    </row>
    <row r="6" spans="1:16" ht="12.75">
      <c r="A6" s="1" t="s">
        <v>3</v>
      </c>
      <c r="B6">
        <v>-1.151492</v>
      </c>
      <c r="C6">
        <v>0.159807</v>
      </c>
      <c r="D6">
        <f t="shared" si="0"/>
        <v>-0.184016482044</v>
      </c>
      <c r="F6" s="1" t="s">
        <v>3</v>
      </c>
      <c r="G6">
        <f t="shared" si="1"/>
        <v>-1.151492</v>
      </c>
      <c r="H6">
        <v>0.16846962668138377</v>
      </c>
      <c r="I6" s="22">
        <f t="shared" si="2"/>
        <v>-0.19399142736659994</v>
      </c>
      <c r="J6">
        <f>EXP(SUM(D2:D35)-D6+I6)-D39</f>
        <v>-0.04113212081668394</v>
      </c>
      <c r="L6" s="1" t="s">
        <v>3</v>
      </c>
      <c r="M6">
        <f t="shared" si="3"/>
        <v>-1.151492</v>
      </c>
      <c r="N6">
        <v>0.1692545951751179</v>
      </c>
      <c r="O6">
        <f t="shared" si="4"/>
        <v>-0.19489531230738685</v>
      </c>
      <c r="P6">
        <f>EXP(SUM(D2:D35)-D6+O6)-D39</f>
        <v>-0.044839095637666304</v>
      </c>
    </row>
    <row r="7" spans="1:16" ht="12.75">
      <c r="A7" s="1" t="s">
        <v>4</v>
      </c>
      <c r="B7">
        <v>-1.06651</v>
      </c>
      <c r="C7">
        <v>0.1074901</v>
      </c>
      <c r="D7">
        <f t="shared" si="0"/>
        <v>-0.11463926655100001</v>
      </c>
      <c r="F7" s="1" t="s">
        <v>4</v>
      </c>
      <c r="G7">
        <f t="shared" si="1"/>
        <v>-1.06651</v>
      </c>
      <c r="H7">
        <v>0.12624214218009894</v>
      </c>
      <c r="I7" s="22">
        <f t="shared" si="2"/>
        <v>-0.13463850705649733</v>
      </c>
      <c r="J7">
        <f>EXP(SUM(D2:D35)-D7+I7)-D39</f>
        <v>-0.08205645888987512</v>
      </c>
      <c r="L7" s="1" t="s">
        <v>4</v>
      </c>
      <c r="M7">
        <f t="shared" si="3"/>
        <v>-1.06651</v>
      </c>
      <c r="N7">
        <v>0.14269581577561996</v>
      </c>
      <c r="O7">
        <f t="shared" si="4"/>
        <v>-0.15218651448285644</v>
      </c>
      <c r="P7">
        <f>EXP(SUM(D2:D35)-D7+O7)-D39</f>
        <v>-0.15271621447985195</v>
      </c>
    </row>
    <row r="8" spans="1:16" ht="12.75">
      <c r="A8" s="1" t="s">
        <v>5</v>
      </c>
      <c r="B8">
        <v>-1.290509</v>
      </c>
      <c r="C8">
        <v>0.1670253</v>
      </c>
      <c r="D8">
        <f t="shared" si="0"/>
        <v>-0.21554765287769997</v>
      </c>
      <c r="F8" s="1" t="s">
        <v>5</v>
      </c>
      <c r="G8">
        <f t="shared" si="1"/>
        <v>-1.290509</v>
      </c>
      <c r="H8">
        <v>0.16368735558655337</v>
      </c>
      <c r="I8" s="22">
        <f t="shared" si="2"/>
        <v>-0.2112400055706474</v>
      </c>
      <c r="J8">
        <f>EXP(SUM(D2:D35)-D8+I8)-D39</f>
        <v>0.017890013884829692</v>
      </c>
      <c r="L8" s="1" t="s">
        <v>5</v>
      </c>
      <c r="M8">
        <f t="shared" si="3"/>
        <v>-1.290509</v>
      </c>
      <c r="N8">
        <v>0.16786212773925055</v>
      </c>
      <c r="O8">
        <f t="shared" si="4"/>
        <v>-0.21662758660665246</v>
      </c>
      <c r="P8">
        <f>EXP(SUM(D2:D35)-D8+O8)-D39</f>
        <v>-0.004472984902035293</v>
      </c>
    </row>
    <row r="9" spans="1:16" ht="12.75">
      <c r="A9" s="1" t="s">
        <v>6</v>
      </c>
      <c r="B9">
        <v>1.310192</v>
      </c>
      <c r="C9">
        <v>0.0664448</v>
      </c>
      <c r="D9">
        <f t="shared" si="0"/>
        <v>0.0870554454016</v>
      </c>
      <c r="F9" s="1" t="s">
        <v>6</v>
      </c>
      <c r="G9">
        <f t="shared" si="1"/>
        <v>1.310192</v>
      </c>
      <c r="H9">
        <v>0.0647788175973738</v>
      </c>
      <c r="I9" s="22">
        <f t="shared" si="2"/>
        <v>0.08487268858553838</v>
      </c>
      <c r="J9">
        <f>EXP(SUM(D2:D35)-D9+I9)-D39</f>
        <v>-0.009035792934212417</v>
      </c>
      <c r="L9" s="1" t="s">
        <v>6</v>
      </c>
      <c r="M9">
        <f t="shared" si="3"/>
        <v>1.310192</v>
      </c>
      <c r="N9">
        <v>0.06320058912082081</v>
      </c>
      <c r="O9">
        <f t="shared" si="4"/>
        <v>0.08280490626138647</v>
      </c>
      <c r="P9">
        <f>EXP(SUM(D2:D35)-D9+O9)-D39</f>
        <v>-0.017577461852175347</v>
      </c>
    </row>
    <row r="10" spans="1:16" ht="12.75">
      <c r="A10" s="1" t="s">
        <v>7</v>
      </c>
      <c r="B10">
        <v>0.899658</v>
      </c>
      <c r="C10">
        <v>0.1197581</v>
      </c>
      <c r="D10">
        <f t="shared" si="0"/>
        <v>0.10774133272980001</v>
      </c>
      <c r="F10" s="1" t="s">
        <v>7</v>
      </c>
      <c r="G10">
        <f t="shared" si="1"/>
        <v>0.899658</v>
      </c>
      <c r="H10">
        <v>0.11608160998509276</v>
      </c>
      <c r="I10" s="22">
        <f t="shared" si="2"/>
        <v>0.10443374907596857</v>
      </c>
      <c r="J10">
        <f>EXP(SUM(D2:D35)-D10+I10)-D39</f>
        <v>-0.013684458366041596</v>
      </c>
      <c r="L10" s="1" t="s">
        <v>7</v>
      </c>
      <c r="M10">
        <f t="shared" si="3"/>
        <v>0.899658</v>
      </c>
      <c r="N10">
        <v>0.11283081694882713</v>
      </c>
      <c r="O10">
        <f t="shared" si="4"/>
        <v>0.1015091471145479</v>
      </c>
      <c r="P10">
        <f>EXP(SUM(D2:D35)-D10+O10)-D39</f>
        <v>-0.025746760363343668</v>
      </c>
    </row>
    <row r="11" spans="1:16" ht="12.75">
      <c r="A11" s="1" t="s">
        <v>8</v>
      </c>
      <c r="B11">
        <v>1.508161</v>
      </c>
      <c r="C11">
        <v>0.1726351</v>
      </c>
      <c r="D11">
        <f t="shared" si="0"/>
        <v>0.26036152505110005</v>
      </c>
      <c r="F11" s="1" t="s">
        <v>8</v>
      </c>
      <c r="G11">
        <f t="shared" si="1"/>
        <v>1.508161</v>
      </c>
      <c r="H11">
        <v>0.17553576326843603</v>
      </c>
      <c r="I11" s="22">
        <f t="shared" si="2"/>
        <v>0.26473619226668776</v>
      </c>
      <c r="J11">
        <f>EXP(SUM(D2:D35)-D11+I11)-D39</f>
        <v>0.01816896235365295</v>
      </c>
      <c r="L11" s="1" t="s">
        <v>8</v>
      </c>
      <c r="M11">
        <f t="shared" si="3"/>
        <v>1.508161</v>
      </c>
      <c r="N11">
        <v>0.17792852083220664</v>
      </c>
      <c r="O11">
        <f t="shared" si="4"/>
        <v>0.2683448559068216</v>
      </c>
      <c r="P11">
        <f>EXP(SUM(D2:D35)-D11+O11)-D39</f>
        <v>0.033216483245732675</v>
      </c>
    </row>
    <row r="12" spans="1:16" ht="12.75">
      <c r="A12" s="1" t="s">
        <v>9</v>
      </c>
      <c r="B12">
        <v>1.323718</v>
      </c>
      <c r="C12">
        <v>0.0684366</v>
      </c>
      <c r="D12">
        <f t="shared" si="0"/>
        <v>0.0905907592788</v>
      </c>
      <c r="F12" s="1" t="s">
        <v>9</v>
      </c>
      <c r="G12">
        <f t="shared" si="1"/>
        <v>1.323718</v>
      </c>
      <c r="H12">
        <v>0.06779755772605423</v>
      </c>
      <c r="I12" s="22">
        <f t="shared" si="2"/>
        <v>0.08974484751801705</v>
      </c>
      <c r="J12">
        <f>EXP(SUM(D2:D35)-D12+I12)-D39</f>
        <v>-0.0035040976387703537</v>
      </c>
      <c r="L12" s="1" t="s">
        <v>9</v>
      </c>
      <c r="M12">
        <f t="shared" si="3"/>
        <v>1.323718</v>
      </c>
      <c r="N12">
        <v>0.06749673977414707</v>
      </c>
      <c r="O12">
        <f t="shared" si="4"/>
        <v>0.0893466493803544</v>
      </c>
      <c r="P12">
        <f>EXP(SUM(D2:D35)-D12+O12)-D39</f>
        <v>-0.005152564402351345</v>
      </c>
    </row>
    <row r="13" spans="1:16" ht="12.75">
      <c r="A13" s="1" t="s">
        <v>10</v>
      </c>
      <c r="B13">
        <v>0.808739</v>
      </c>
      <c r="C13">
        <v>0.1095454</v>
      </c>
      <c r="D13">
        <f t="shared" si="0"/>
        <v>0.0885936372506</v>
      </c>
      <c r="F13" s="1" t="s">
        <v>10</v>
      </c>
      <c r="G13">
        <f t="shared" si="1"/>
        <v>0.808739</v>
      </c>
      <c r="H13">
        <v>0.11110239128333976</v>
      </c>
      <c r="I13" s="22">
        <f t="shared" si="2"/>
        <v>0.08985283682409692</v>
      </c>
      <c r="J13">
        <f>EXP(SUM(D2:D35)-D13+I13)-D39</f>
        <v>0.005221590850058355</v>
      </c>
      <c r="L13" s="1" t="s">
        <v>10</v>
      </c>
      <c r="M13">
        <f t="shared" si="3"/>
        <v>0.808739</v>
      </c>
      <c r="N13">
        <v>0.11248765199885215</v>
      </c>
      <c r="O13">
        <f t="shared" si="4"/>
        <v>0.09097315118989968</v>
      </c>
      <c r="P13">
        <f>EXP(SUM(D2:D35)-D13+O13)-D39</f>
        <v>0.009872789352805</v>
      </c>
    </row>
    <row r="14" spans="1:16" ht="12.75">
      <c r="A14" s="1" t="s">
        <v>11</v>
      </c>
      <c r="B14">
        <v>0.178581</v>
      </c>
      <c r="C14">
        <v>0.1360279</v>
      </c>
      <c r="D14">
        <f t="shared" si="0"/>
        <v>0.0242919984099</v>
      </c>
      <c r="F14" s="1" t="s">
        <v>11</v>
      </c>
      <c r="G14">
        <f t="shared" si="1"/>
        <v>0.178581</v>
      </c>
      <c r="H14">
        <v>0.1328297259583083</v>
      </c>
      <c r="I14" s="22">
        <f t="shared" si="2"/>
        <v>0.023720865291360655</v>
      </c>
      <c r="J14">
        <f>EXP(SUM(D2:D35)-D14+I14)-D39</f>
        <v>-0.0023661819700455666</v>
      </c>
      <c r="L14" s="1" t="s">
        <v>11</v>
      </c>
      <c r="M14">
        <f t="shared" si="3"/>
        <v>0.178581</v>
      </c>
      <c r="N14">
        <v>0.13016724233473645</v>
      </c>
      <c r="O14">
        <f t="shared" si="4"/>
        <v>0.02324539630337957</v>
      </c>
      <c r="P14">
        <f>EXP(SUM(D2:D35)-D14+O14)-D39</f>
        <v>-0.00433500065989012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0.369869</v>
      </c>
      <c r="C16">
        <v>0.0908347</v>
      </c>
      <c r="D16">
        <f t="shared" si="0"/>
        <v>0.0335969396543</v>
      </c>
      <c r="F16" s="1" t="s">
        <v>13</v>
      </c>
      <c r="G16">
        <f t="shared" si="1"/>
        <v>0.369869</v>
      </c>
      <c r="H16">
        <v>0.09516831379845973</v>
      </c>
      <c r="I16" s="22">
        <f t="shared" si="2"/>
        <v>0.0351998090563225</v>
      </c>
      <c r="J16">
        <f>EXP(SUM(D2:D35)-D16+I16)-D39</f>
        <v>0.006647847587811562</v>
      </c>
      <c r="L16" s="1" t="s">
        <v>13</v>
      </c>
      <c r="M16">
        <f t="shared" si="3"/>
        <v>0.369869</v>
      </c>
      <c r="N16">
        <v>0.09904285762853778</v>
      </c>
      <c r="O16">
        <f t="shared" si="4"/>
        <v>0.036632882708209635</v>
      </c>
      <c r="P16">
        <f>EXP(SUM(D2:D35)-D16+O16)-D39</f>
        <v>0.012600501921014029</v>
      </c>
    </row>
    <row r="17" spans="1:16" ht="12.75">
      <c r="A17" s="1" t="s">
        <v>14</v>
      </c>
      <c r="B17">
        <v>1.775776</v>
      </c>
      <c r="C17">
        <v>0.1527812</v>
      </c>
      <c r="D17">
        <f t="shared" si="0"/>
        <v>0.27130518821120003</v>
      </c>
      <c r="F17" s="1" t="s">
        <v>14</v>
      </c>
      <c r="G17">
        <f t="shared" si="1"/>
        <v>1.775776</v>
      </c>
      <c r="H17">
        <v>0.15448471545477602</v>
      </c>
      <c r="I17" s="22">
        <f t="shared" si="2"/>
        <v>0.27433025007142037</v>
      </c>
      <c r="J17">
        <f>EXP(SUM(D2:D35)-D17+I17)-D39</f>
        <v>0.012555271827900505</v>
      </c>
      <c r="L17" s="1" t="s">
        <v>14</v>
      </c>
      <c r="M17">
        <f t="shared" si="3"/>
        <v>1.775776</v>
      </c>
      <c r="N17">
        <v>0.1555765391441215</v>
      </c>
      <c r="O17">
        <f t="shared" si="4"/>
        <v>0.27626908437519154</v>
      </c>
      <c r="P17">
        <f>EXP(SUM(D2:D35)-D17+O17)-D39</f>
        <v>0.02062224018924219</v>
      </c>
    </row>
    <row r="18" spans="1:16" ht="12.75">
      <c r="A18" s="1" t="s">
        <v>15</v>
      </c>
      <c r="B18">
        <v>0.8306</v>
      </c>
      <c r="C18">
        <v>0.4849161</v>
      </c>
      <c r="D18">
        <f t="shared" si="0"/>
        <v>0.40277131266</v>
      </c>
      <c r="F18" s="1" t="s">
        <v>15</v>
      </c>
      <c r="G18">
        <f t="shared" si="1"/>
        <v>0.8306</v>
      </c>
      <c r="H18">
        <v>0.4816245608911061</v>
      </c>
      <c r="I18" s="22">
        <f t="shared" si="2"/>
        <v>0.4000373602761527</v>
      </c>
      <c r="J18">
        <f>EXP(SUM(D2:D35)-D18+I18)-D39</f>
        <v>-0.011314418064172216</v>
      </c>
      <c r="L18" s="1" t="s">
        <v>15</v>
      </c>
      <c r="M18">
        <f t="shared" si="3"/>
        <v>0.8306</v>
      </c>
      <c r="N18">
        <v>0.47880925263334956</v>
      </c>
      <c r="O18">
        <f t="shared" si="4"/>
        <v>0.39769896523726017</v>
      </c>
      <c r="P18">
        <f>EXP(SUM(D2:D35)-D18+O18)-D39</f>
        <v>-0.020967315100859807</v>
      </c>
    </row>
    <row r="19" spans="1:16" ht="12.75">
      <c r="A19" s="1" t="s">
        <v>16</v>
      </c>
      <c r="B19">
        <v>0.203212</v>
      </c>
      <c r="C19">
        <v>0.7972253</v>
      </c>
      <c r="D19">
        <f t="shared" si="0"/>
        <v>0.1620057476636</v>
      </c>
      <c r="F19" s="1" t="s">
        <v>16</v>
      </c>
      <c r="G19">
        <f t="shared" si="1"/>
        <v>0.203212</v>
      </c>
      <c r="H19">
        <v>0.8002305824197691</v>
      </c>
      <c r="I19" s="22">
        <f t="shared" si="2"/>
        <v>0.1626164571146861</v>
      </c>
      <c r="J19">
        <f>EXP(SUM(D2:D35)-D19+I19)-D39</f>
        <v>0.0025316407172821798</v>
      </c>
      <c r="L19" s="1" t="s">
        <v>16</v>
      </c>
      <c r="M19">
        <f t="shared" si="3"/>
        <v>0.203212</v>
      </c>
      <c r="N19">
        <v>0.8023531394562698</v>
      </c>
      <c r="O19">
        <f t="shared" si="4"/>
        <v>0.1630477861751875</v>
      </c>
      <c r="P19">
        <f>EXP(SUM(D2:D35)-D19+O19)-D39</f>
        <v>0.004320608101702206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0.687473</v>
      </c>
      <c r="C21">
        <v>0.2944937</v>
      </c>
      <c r="D21">
        <f t="shared" si="0"/>
        <v>0.2024564674201</v>
      </c>
      <c r="F21" s="1" t="s">
        <v>18</v>
      </c>
      <c r="G21">
        <f t="shared" si="1"/>
        <v>0.687473</v>
      </c>
      <c r="H21">
        <v>0.2944937</v>
      </c>
      <c r="I21" s="22">
        <f t="shared" si="2"/>
        <v>0.2024564674201</v>
      </c>
      <c r="J21">
        <v>0</v>
      </c>
      <c r="L21" s="1" t="s">
        <v>18</v>
      </c>
      <c r="M21">
        <f t="shared" si="3"/>
        <v>0.687473</v>
      </c>
      <c r="N21">
        <v>0.2944937</v>
      </c>
      <c r="O21">
        <f t="shared" si="4"/>
        <v>0.2024564674201</v>
      </c>
      <c r="P21">
        <v>0</v>
      </c>
    </row>
    <row r="22" spans="1:16" ht="12.75">
      <c r="A22" s="1" t="s">
        <v>19</v>
      </c>
      <c r="B22">
        <v>1.139536</v>
      </c>
      <c r="C22">
        <v>0.3804077</v>
      </c>
      <c r="D22">
        <f t="shared" si="0"/>
        <v>0.43348826882720004</v>
      </c>
      <c r="F22" s="1" t="s">
        <v>19</v>
      </c>
      <c r="G22">
        <f t="shared" si="1"/>
        <v>1.139536</v>
      </c>
      <c r="H22">
        <v>0.3804077</v>
      </c>
      <c r="I22" s="22">
        <f t="shared" si="2"/>
        <v>0.43348826882720004</v>
      </c>
      <c r="J22">
        <v>0</v>
      </c>
      <c r="L22" s="1" t="s">
        <v>19</v>
      </c>
      <c r="M22">
        <f t="shared" si="3"/>
        <v>1.139536</v>
      </c>
      <c r="N22">
        <v>0.3804077</v>
      </c>
      <c r="O22">
        <f t="shared" si="4"/>
        <v>0.43348826882720004</v>
      </c>
      <c r="P22">
        <v>0</v>
      </c>
    </row>
    <row r="23" spans="1:16" ht="12.75">
      <c r="A23" s="1" t="s">
        <v>20</v>
      </c>
      <c r="B23">
        <v>1.365231</v>
      </c>
      <c r="C23">
        <v>0.0655165</v>
      </c>
      <c r="D23">
        <f t="shared" si="0"/>
        <v>0.08944515681150002</v>
      </c>
      <c r="F23" s="1" t="s">
        <v>20</v>
      </c>
      <c r="G23">
        <f t="shared" si="1"/>
        <v>1.365231</v>
      </c>
      <c r="H23">
        <v>0.0655164</v>
      </c>
      <c r="I23" s="22">
        <f t="shared" si="2"/>
        <v>0.08944502028840001</v>
      </c>
      <c r="J23">
        <v>0</v>
      </c>
      <c r="L23" s="1" t="s">
        <v>20</v>
      </c>
      <c r="M23">
        <f t="shared" si="3"/>
        <v>1.365231</v>
      </c>
      <c r="N23">
        <v>0.0655165</v>
      </c>
      <c r="O23">
        <f t="shared" si="4"/>
        <v>0.08944515681150002</v>
      </c>
      <c r="P23">
        <v>0</v>
      </c>
    </row>
    <row r="24" spans="1:16" ht="12.75">
      <c r="A24" s="1" t="s">
        <v>99</v>
      </c>
      <c r="B24">
        <v>1.417145</v>
      </c>
      <c r="C24">
        <v>0.0070151</v>
      </c>
      <c r="D24">
        <f t="shared" si="0"/>
        <v>0.009941413889500001</v>
      </c>
      <c r="F24" s="1" t="s">
        <v>99</v>
      </c>
      <c r="G24">
        <f t="shared" si="1"/>
        <v>1.417145</v>
      </c>
      <c r="H24">
        <v>0.0070151</v>
      </c>
      <c r="I24" s="22">
        <f t="shared" si="2"/>
        <v>0.009941413889500001</v>
      </c>
      <c r="J24">
        <v>0</v>
      </c>
      <c r="L24" s="1" t="s">
        <v>99</v>
      </c>
      <c r="M24">
        <f t="shared" si="3"/>
        <v>1.417145</v>
      </c>
      <c r="N24">
        <v>0.0070151</v>
      </c>
      <c r="O24">
        <f t="shared" si="4"/>
        <v>0.009941413889500001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0.354948</v>
      </c>
      <c r="C26">
        <v>0.1867617</v>
      </c>
      <c r="D26">
        <f t="shared" si="0"/>
        <v>0.0662906918916</v>
      </c>
      <c r="F26" s="1" t="s">
        <v>22</v>
      </c>
      <c r="G26">
        <f t="shared" si="1"/>
        <v>0.354948</v>
      </c>
      <c r="H26">
        <v>0.18337535461868393</v>
      </c>
      <c r="I26" s="22">
        <f t="shared" si="2"/>
        <v>0.06508871537119262</v>
      </c>
      <c r="J26">
        <f>EXP(SUM(D2:D35)-D26+I26)-D39</f>
        <v>-0.004978171048668045</v>
      </c>
      <c r="L26" s="1" t="s">
        <v>22</v>
      </c>
      <c r="M26">
        <f t="shared" si="3"/>
        <v>0.354948</v>
      </c>
      <c r="N26">
        <v>0.17772664614264755</v>
      </c>
      <c r="O26">
        <f t="shared" si="4"/>
        <v>0.06308371759504046</v>
      </c>
      <c r="P26">
        <f>EXP(SUM(D2:D35)-D26+O26)-D39</f>
        <v>-0.013268874607213377</v>
      </c>
    </row>
    <row r="27" spans="1:16" ht="12.75">
      <c r="A27" s="1" t="s">
        <v>23</v>
      </c>
      <c r="B27">
        <v>0.440432</v>
      </c>
      <c r="C27">
        <v>0.1703963</v>
      </c>
      <c r="D27">
        <f t="shared" si="0"/>
        <v>0.0750479832016</v>
      </c>
      <c r="F27" s="1" t="s">
        <v>23</v>
      </c>
      <c r="G27">
        <f t="shared" si="1"/>
        <v>0.440432</v>
      </c>
      <c r="H27">
        <v>0.18027828134078586</v>
      </c>
      <c r="I27" s="22">
        <f t="shared" si="2"/>
        <v>0.079400324007485</v>
      </c>
      <c r="J27">
        <f>EXP(SUM(D2:D35)-D27+I27)-D39</f>
        <v>0.018076033892374888</v>
      </c>
      <c r="L27" s="1" t="s">
        <v>23</v>
      </c>
      <c r="M27">
        <f t="shared" si="3"/>
        <v>0.440432</v>
      </c>
      <c r="N27">
        <v>0.19192445798203916</v>
      </c>
      <c r="O27">
        <f t="shared" si="4"/>
        <v>0.08452967287794547</v>
      </c>
      <c r="P27">
        <f>EXP(SUM(D2:D35)-D27+O27)-D39</f>
        <v>0.03948035937540961</v>
      </c>
    </row>
    <row r="28" spans="1:16" ht="12.75">
      <c r="A28" s="1" t="s">
        <v>24</v>
      </c>
      <c r="B28">
        <v>0.844602</v>
      </c>
      <c r="C28">
        <v>0.0619755</v>
      </c>
      <c r="D28">
        <f t="shared" si="0"/>
        <v>0.052344631251</v>
      </c>
      <c r="F28" s="1" t="s">
        <v>24</v>
      </c>
      <c r="G28">
        <f t="shared" si="1"/>
        <v>0.844602</v>
      </c>
      <c r="H28">
        <v>0.06572783171811679</v>
      </c>
      <c r="I28" s="22">
        <f t="shared" si="2"/>
        <v>0.055513858124784876</v>
      </c>
      <c r="J28">
        <f>EXP(SUM(D2:D35)-D28+I28)-D39</f>
        <v>0.013154565594607703</v>
      </c>
      <c r="L28" s="1" t="s">
        <v>24</v>
      </c>
      <c r="M28">
        <f t="shared" si="3"/>
        <v>0.844602</v>
      </c>
      <c r="N28">
        <v>0.0704603161901572</v>
      </c>
      <c r="O28">
        <f t="shared" si="4"/>
        <v>0.059510923974839154</v>
      </c>
      <c r="P28">
        <f>EXP(SUM(D2:D35)-D28+O28)-D39</f>
        <v>0.029804814575780547</v>
      </c>
    </row>
    <row r="29" spans="1:16" ht="12.75">
      <c r="A29" s="1" t="s">
        <v>45</v>
      </c>
      <c r="B29">
        <v>0.191049</v>
      </c>
      <c r="C29">
        <v>0.4380403</v>
      </c>
      <c r="D29">
        <f t="shared" si="0"/>
        <v>0.0836871612747</v>
      </c>
      <c r="F29" s="1" t="s">
        <v>45</v>
      </c>
      <c r="G29">
        <f t="shared" si="1"/>
        <v>0.191049</v>
      </c>
      <c r="H29">
        <v>0.4380403</v>
      </c>
      <c r="I29" s="22">
        <f t="shared" si="2"/>
        <v>0.0836871612747</v>
      </c>
      <c r="J29">
        <f>EXP(SUM(D2:D35)-D29+I29)-D39</f>
        <v>0</v>
      </c>
      <c r="L29" s="1" t="s">
        <v>45</v>
      </c>
      <c r="M29">
        <f t="shared" si="3"/>
        <v>0.191049</v>
      </c>
      <c r="N29">
        <v>0.4380403</v>
      </c>
      <c r="O29">
        <f t="shared" si="4"/>
        <v>0.0836871612747</v>
      </c>
      <c r="P29">
        <f>EXP(SUM(D2:D35)-D29+O29)-D39</f>
        <v>0</v>
      </c>
    </row>
    <row r="30" spans="1:16" ht="12.75">
      <c r="A30" s="1" t="s">
        <v>25</v>
      </c>
      <c r="B30">
        <v>0.681922</v>
      </c>
      <c r="C30">
        <v>0.6799062</v>
      </c>
      <c r="D30">
        <f t="shared" si="0"/>
        <v>0.46364299571640005</v>
      </c>
      <c r="F30" s="1" t="s">
        <v>25</v>
      </c>
      <c r="G30">
        <f t="shared" si="1"/>
        <v>0.681922</v>
      </c>
      <c r="H30">
        <v>0.6543054144879965</v>
      </c>
      <c r="I30" s="22">
        <f t="shared" si="2"/>
        <v>0.4461852568584836</v>
      </c>
      <c r="J30">
        <f>EXP(SUM(D2:D35)-D30+I30)-D39</f>
        <v>-0.07171952727686293</v>
      </c>
      <c r="L30" s="1" t="s">
        <v>25</v>
      </c>
      <c r="M30">
        <f t="shared" si="3"/>
        <v>0.681922</v>
      </c>
      <c r="N30">
        <v>0.6318867632937732</v>
      </c>
      <c r="O30">
        <f t="shared" si="4"/>
        <v>0.43089748539881645</v>
      </c>
      <c r="P30">
        <f>EXP(SUM(D2:D35)-D30+O30)-D39</f>
        <v>-0.13350433852488663</v>
      </c>
    </row>
    <row r="31" spans="1:16" ht="12.75">
      <c r="A31" s="1" t="s">
        <v>27</v>
      </c>
      <c r="B31">
        <v>0</v>
      </c>
      <c r="C31">
        <v>0.1291957</v>
      </c>
      <c r="D31">
        <f t="shared" si="0"/>
        <v>0</v>
      </c>
      <c r="F31" s="1" t="s">
        <v>27</v>
      </c>
      <c r="G31">
        <f t="shared" si="1"/>
        <v>0</v>
      </c>
      <c r="H31">
        <v>0.1300003321858992</v>
      </c>
      <c r="I31" s="22">
        <f t="shared" si="2"/>
        <v>0</v>
      </c>
      <c r="J31">
        <f>EXP(SUM(D2:D35)-D31+I31)-D39</f>
        <v>0</v>
      </c>
      <c r="L31" s="1" t="s">
        <v>27</v>
      </c>
      <c r="M31">
        <f t="shared" si="3"/>
        <v>0</v>
      </c>
      <c r="N31">
        <v>0.13132077378572343</v>
      </c>
      <c r="O31">
        <f t="shared" si="4"/>
        <v>0</v>
      </c>
      <c r="P31">
        <f>EXP(SUM(D2:D35)-D31+O31)-D39</f>
        <v>0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0.535493</v>
      </c>
      <c r="C33">
        <v>0.0307949</v>
      </c>
      <c r="D33">
        <f t="shared" si="0"/>
        <v>0.0164904533857</v>
      </c>
      <c r="F33" s="1" t="s">
        <v>28</v>
      </c>
      <c r="G33">
        <f t="shared" si="1"/>
        <v>0.535493</v>
      </c>
      <c r="H33">
        <v>0.034897569020303776</v>
      </c>
      <c r="I33" s="22">
        <f t="shared" si="2"/>
        <v>0.018687403927389528</v>
      </c>
      <c r="J33">
        <f>EXP(SUM(D2:D35)-D33+I33)-D39</f>
        <v>0.009114487203040866</v>
      </c>
      <c r="L33" s="1" t="s">
        <v>28</v>
      </c>
      <c r="M33">
        <f t="shared" si="3"/>
        <v>0.535493</v>
      </c>
      <c r="N33">
        <v>0.03917478516452222</v>
      </c>
      <c r="O33">
        <f t="shared" si="4"/>
        <v>0.020977823232105498</v>
      </c>
      <c r="P33">
        <f>EXP(SUM(D2:D35)-D33+O33)-D39</f>
        <v>0.01863809238087555</v>
      </c>
    </row>
    <row r="34" spans="1:16" ht="12.75">
      <c r="A34" s="1" t="s">
        <v>26</v>
      </c>
      <c r="B34">
        <v>0</v>
      </c>
      <c r="C34">
        <v>0.1534788</v>
      </c>
      <c r="D34">
        <f t="shared" si="0"/>
        <v>0</v>
      </c>
      <c r="F34" s="1" t="s">
        <v>26</v>
      </c>
      <c r="G34">
        <f t="shared" si="1"/>
        <v>0</v>
      </c>
      <c r="H34">
        <v>0.17411594964617247</v>
      </c>
      <c r="I34" s="22">
        <f t="shared" si="2"/>
        <v>0</v>
      </c>
      <c r="J34">
        <f>EXP(SUM(D2:D35)-D34+I34)-D39</f>
        <v>0</v>
      </c>
      <c r="L34" s="1" t="s">
        <v>26</v>
      </c>
      <c r="M34">
        <f t="shared" si="3"/>
        <v>0</v>
      </c>
      <c r="N34">
        <v>0.19087891328038056</v>
      </c>
      <c r="O34">
        <f t="shared" si="4"/>
        <v>0</v>
      </c>
      <c r="P34">
        <f>EXP(SUM(D2:D35)-D34+O34)-D39</f>
        <v>0</v>
      </c>
    </row>
    <row r="35" spans="1:16" ht="12.75">
      <c r="A35" s="1" t="s">
        <v>30</v>
      </c>
      <c r="B35">
        <v>0</v>
      </c>
      <c r="C35">
        <v>0.4787332</v>
      </c>
      <c r="D35">
        <f t="shared" si="0"/>
        <v>0</v>
      </c>
      <c r="F35" s="1" t="s">
        <v>30</v>
      </c>
      <c r="G35">
        <f t="shared" si="1"/>
        <v>0</v>
      </c>
      <c r="H35">
        <v>0.47997295364058407</v>
      </c>
      <c r="I35" s="22">
        <f t="shared" si="2"/>
        <v>0</v>
      </c>
      <c r="J35">
        <f>EXP(SUM(D2:D35)-D35+I35)-D39</f>
        <v>0</v>
      </c>
      <c r="L35" s="1" t="s">
        <v>30</v>
      </c>
      <c r="M35">
        <f t="shared" si="3"/>
        <v>0</v>
      </c>
      <c r="N35">
        <v>0.4807140311018071</v>
      </c>
      <c r="O35">
        <f t="shared" si="4"/>
        <v>0</v>
      </c>
      <c r="P35">
        <f>EXP(SUM(D2:D35)-D35+O35)-D39</f>
        <v>0</v>
      </c>
    </row>
    <row r="36" spans="1:12" ht="12.75">
      <c r="A36" s="1"/>
      <c r="F36" s="1"/>
      <c r="L36" s="1"/>
    </row>
    <row r="37" spans="3:14" ht="25.5" customHeight="1">
      <c r="C37" s="2" t="s">
        <v>131</v>
      </c>
      <c r="D37">
        <f>EXP(B2+SUM(D3:D35))</f>
        <v>2.0511963128558044</v>
      </c>
      <c r="H37" s="2"/>
      <c r="N37" s="2"/>
    </row>
    <row r="39" spans="3:15" ht="26.25" customHeight="1">
      <c r="C39" s="2" t="s">
        <v>132</v>
      </c>
      <c r="D39">
        <f>EXP(SUM(D2:D35))</f>
        <v>4.144143738088875</v>
      </c>
      <c r="H39" s="2" t="s">
        <v>132</v>
      </c>
      <c r="I39">
        <f>EXP(SUM(I2:I35))</f>
        <v>4.096937799666616</v>
      </c>
      <c r="N39" s="2" t="s">
        <v>132</v>
      </c>
      <c r="O39">
        <f>EXP(SUM(O2:O35))</f>
        <v>4.04450324970227</v>
      </c>
    </row>
    <row r="40" spans="3:14" ht="26.25" customHeight="1">
      <c r="C40" s="2" t="s">
        <v>133</v>
      </c>
      <c r="D40" s="65">
        <v>4.14414</v>
      </c>
      <c r="H40" s="2"/>
      <c r="N40" s="2"/>
    </row>
    <row r="41" spans="3:16" ht="28.5" customHeight="1">
      <c r="C41" s="2" t="s">
        <v>134</v>
      </c>
      <c r="D41" s="15">
        <f>D40*Normalization!C38</f>
        <v>878698000.5804</v>
      </c>
      <c r="H41" s="2" t="s">
        <v>134</v>
      </c>
      <c r="I41" s="15">
        <f>I39*Normalization!I38</f>
        <v>927663095.3136125</v>
      </c>
      <c r="J41" s="15"/>
      <c r="N41" s="2" t="s">
        <v>134</v>
      </c>
      <c r="O41" s="15">
        <f>O39*Normalization!L38</f>
        <v>969569539.7449089</v>
      </c>
      <c r="P41" s="15"/>
    </row>
    <row r="42" ht="12.75">
      <c r="C42" s="2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v>0.02905802100949373</v>
      </c>
      <c r="K48" s="46">
        <v>-0.8542933210613501</v>
      </c>
      <c r="L48" s="52">
        <v>0.029540590802165312</v>
      </c>
    </row>
    <row r="49" spans="8:12" ht="12.75">
      <c r="H49" s="43" t="s">
        <v>155</v>
      </c>
      <c r="I49" s="46">
        <v>-1.613309459940726</v>
      </c>
      <c r="J49" s="52">
        <v>0.06234874071444452</v>
      </c>
      <c r="K49" s="46">
        <v>-3.384117634579034</v>
      </c>
      <c r="L49" s="52">
        <v>0.13186465187479612</v>
      </c>
    </row>
    <row r="50" spans="8:12" ht="12.75">
      <c r="H50" s="43" t="s">
        <v>156</v>
      </c>
      <c r="I50" s="46">
        <v>0.8662626681383762</v>
      </c>
      <c r="J50" s="52">
        <v>-0.04113212081668394</v>
      </c>
      <c r="K50" s="46">
        <v>0.9447595175117895</v>
      </c>
      <c r="L50" s="52">
        <v>-0.044839095637666304</v>
      </c>
    </row>
    <row r="51" spans="8:12" ht="12.75">
      <c r="H51" s="43" t="s">
        <v>157</v>
      </c>
      <c r="I51" s="46">
        <v>1.8752042180098933</v>
      </c>
      <c r="J51" s="52">
        <v>-0.08205645888987512</v>
      </c>
      <c r="K51" s="46">
        <v>3.5205715775619955</v>
      </c>
      <c r="L51" s="52">
        <v>-0.15271621447985195</v>
      </c>
    </row>
    <row r="52" spans="8:12" ht="12.75">
      <c r="H52" s="43" t="s">
        <v>158</v>
      </c>
      <c r="I52" s="46">
        <v>-0.33379444134466196</v>
      </c>
      <c r="J52" s="52">
        <v>0.017890013884829692</v>
      </c>
      <c r="K52" s="46">
        <v>0.08368277392505619</v>
      </c>
      <c r="L52" s="52">
        <v>-0.004472984902035293</v>
      </c>
    </row>
    <row r="53" spans="8:12" ht="12.75">
      <c r="H53" s="47" t="s">
        <v>159</v>
      </c>
      <c r="I53" s="48"/>
      <c r="J53" s="52">
        <f>SUM(J48:J52)</f>
        <v>-0.013891804097791116</v>
      </c>
      <c r="K53" s="48"/>
      <c r="L53" s="52">
        <f>SUM(L48:L52)</f>
        <v>-0.040623052342592114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161</v>
      </c>
      <c r="I55" s="46">
        <v>-0.16659824026261927</v>
      </c>
      <c r="J55" s="52">
        <v>-0.009035792934212417</v>
      </c>
      <c r="K55" s="46">
        <v>-0.3244210879179185</v>
      </c>
      <c r="L55" s="52">
        <v>-0.017577461852175347</v>
      </c>
    </row>
    <row r="56" spans="8:12" ht="12.75">
      <c r="H56" s="43" t="s">
        <v>162</v>
      </c>
      <c r="I56" s="46">
        <v>-0.36764900149072466</v>
      </c>
      <c r="J56" s="52">
        <v>-0.013684458366041596</v>
      </c>
      <c r="K56" s="46">
        <v>-0.6927283051172878</v>
      </c>
      <c r="L56" s="52">
        <v>-0.025746760363343668</v>
      </c>
    </row>
    <row r="57" spans="8:12" ht="12.75">
      <c r="H57" s="43" t="s">
        <v>163</v>
      </c>
      <c r="I57" s="46">
        <v>0.2900663268436021</v>
      </c>
      <c r="J57" s="52">
        <v>0.01816896235365295</v>
      </c>
      <c r="K57" s="46">
        <v>0.529342083220663</v>
      </c>
      <c r="L57" s="52">
        <v>0.033216483245732675</v>
      </c>
    </row>
    <row r="58" spans="8:12" ht="12.75">
      <c r="H58" s="43" t="s">
        <v>164</v>
      </c>
      <c r="I58" s="46">
        <v>-0.06390422739457752</v>
      </c>
      <c r="J58" s="52">
        <v>-0.0035040976387703537</v>
      </c>
      <c r="K58" s="46">
        <v>-0.09398602258529343</v>
      </c>
      <c r="L58" s="52">
        <v>-0.005152564402351345</v>
      </c>
    </row>
    <row r="59" spans="8:12" ht="12.75">
      <c r="H59" s="43" t="s">
        <v>165</v>
      </c>
      <c r="I59" s="46">
        <v>0.1556991283339762</v>
      </c>
      <c r="J59" s="52">
        <v>0.005221590850058355</v>
      </c>
      <c r="K59" s="46">
        <v>0.29422519988521467</v>
      </c>
      <c r="L59" s="52">
        <v>0.009872789352805</v>
      </c>
    </row>
    <row r="60" spans="8:12" ht="12.75">
      <c r="H60" s="43" t="s">
        <v>181</v>
      </c>
      <c r="I60" s="46">
        <f>(H14-C14)*100</f>
        <v>-0.31981740416917037</v>
      </c>
      <c r="J60" s="52">
        <v>-0.0023661819700455666</v>
      </c>
      <c r="K60" s="46">
        <f>(N14-C14)*100</f>
        <v>-0.5860657665263558</v>
      </c>
      <c r="L60" s="52">
        <v>-0.00433500065989012</v>
      </c>
    </row>
    <row r="61" spans="8:12" ht="12.75">
      <c r="H61" s="43" t="s">
        <v>166</v>
      </c>
      <c r="I61" s="46">
        <v>0.4333613798459729</v>
      </c>
      <c r="J61" s="53">
        <v>0.006647847587811562</v>
      </c>
      <c r="K61" s="46">
        <v>0.8208157628537771</v>
      </c>
      <c r="L61" s="52">
        <v>0.012600501921014029</v>
      </c>
    </row>
    <row r="62" spans="8:12" ht="12.75">
      <c r="H62" s="43" t="s">
        <v>167</v>
      </c>
      <c r="I62" s="46">
        <v>0.17035154547760112</v>
      </c>
      <c r="J62" s="52">
        <v>0.012555271827900505</v>
      </c>
      <c r="K62" s="46">
        <v>0.27953391441215003</v>
      </c>
      <c r="L62" s="52">
        <v>0.02062224018924219</v>
      </c>
    </row>
    <row r="63" spans="8:12" ht="12.75">
      <c r="H63" s="47" t="s">
        <v>168</v>
      </c>
      <c r="I63" s="48"/>
      <c r="J63" s="52">
        <f>SUM(J55:J62)</f>
        <v>0.01400314171035344</v>
      </c>
      <c r="K63" s="48"/>
      <c r="L63" s="52">
        <f>SUM(L55:L62)</f>
        <v>0.023500227431033416</v>
      </c>
    </row>
    <row r="64" spans="8:12" ht="12.75">
      <c r="H64" s="49" t="s">
        <v>169</v>
      </c>
      <c r="I64" s="46">
        <v>-0.3291539108893904</v>
      </c>
      <c r="J64" s="52">
        <v>-0.011314418064172216</v>
      </c>
      <c r="K64" s="46">
        <v>-0.6106847366650459</v>
      </c>
      <c r="L64" s="52">
        <v>-0.020967315100859807</v>
      </c>
    </row>
    <row r="65" spans="8:12" ht="12.75">
      <c r="H65" s="49" t="s">
        <v>170</v>
      </c>
      <c r="I65" s="46">
        <v>0.3005282419769051</v>
      </c>
      <c r="J65" s="52">
        <v>0.0025316407172821798</v>
      </c>
      <c r="K65" s="46">
        <v>0.5127839456269823</v>
      </c>
      <c r="L65" s="52">
        <v>0.004320608101702206</v>
      </c>
    </row>
    <row r="66" spans="8:12" ht="12.75">
      <c r="H66" s="49" t="s">
        <v>171</v>
      </c>
      <c r="I66" s="36"/>
      <c r="J66" s="36"/>
      <c r="K66" s="36"/>
      <c r="L66" s="36"/>
    </row>
    <row r="67" spans="8:12" ht="12.75">
      <c r="H67" s="50" t="s">
        <v>172</v>
      </c>
      <c r="I67" s="46">
        <v>-0.3386345381316075</v>
      </c>
      <c r="J67" s="52">
        <v>-0.004978171048668045</v>
      </c>
      <c r="K67" s="46">
        <v>-0.9035053857352454</v>
      </c>
      <c r="L67" s="52">
        <v>-0.013268874607213377</v>
      </c>
    </row>
    <row r="68" spans="8:12" ht="12.75">
      <c r="H68" s="50" t="s">
        <v>173</v>
      </c>
      <c r="I68" s="46">
        <v>0.9881981340785856</v>
      </c>
      <c r="J68" s="52">
        <v>0.018076033892374888</v>
      </c>
      <c r="K68" s="46">
        <v>2.1528157982039167</v>
      </c>
      <c r="L68" s="52">
        <v>0.03948035937540961</v>
      </c>
    </row>
    <row r="69" spans="8:12" ht="12.75">
      <c r="H69" s="50" t="s">
        <v>174</v>
      </c>
      <c r="I69" s="46">
        <v>0.3752331718116786</v>
      </c>
      <c r="J69" s="52">
        <v>0.013154565594607703</v>
      </c>
      <c r="K69" s="46">
        <v>0.8484816190157202</v>
      </c>
      <c r="L69" s="52">
        <v>0.029804814575780547</v>
      </c>
    </row>
    <row r="70" spans="8:12" ht="12.75">
      <c r="H70" s="51" t="s">
        <v>175</v>
      </c>
      <c r="I70" s="48"/>
      <c r="J70" s="52">
        <f>SUM(J67:J69)</f>
        <v>0.026252428438314546</v>
      </c>
      <c r="K70" s="48"/>
      <c r="L70" s="52">
        <f>SUM(L67:L69)</f>
        <v>0.05601629934397678</v>
      </c>
    </row>
    <row r="71" spans="8:12" ht="12.75">
      <c r="H71" s="49" t="s">
        <v>176</v>
      </c>
      <c r="I71" s="36"/>
      <c r="J71" s="36"/>
      <c r="K71" s="36"/>
      <c r="L71" s="36"/>
    </row>
    <row r="72" spans="8:12" ht="12.75">
      <c r="H72" s="50" t="s">
        <v>177</v>
      </c>
      <c r="I72" s="46">
        <f>(H30-C30)*100</f>
        <v>-2.560078551200351</v>
      </c>
      <c r="J72" s="52">
        <v>-0.07171952727686293</v>
      </c>
      <c r="K72" s="46">
        <f>(N30-C30)*100</f>
        <v>-4.801943670622677</v>
      </c>
      <c r="L72" s="52">
        <v>-0.13350433852488663</v>
      </c>
    </row>
    <row r="73" spans="8:12" ht="12.75">
      <c r="H73" s="50" t="s">
        <v>184</v>
      </c>
      <c r="I73" s="46">
        <f>(H33-C33)*100</f>
        <v>0.4102669020303776</v>
      </c>
      <c r="J73" s="52">
        <v>0.009114487203040866</v>
      </c>
      <c r="K73" s="46">
        <f>(N33-C33)*100</f>
        <v>0.8379885164522218</v>
      </c>
      <c r="L73" s="52">
        <v>0.01863809238087555</v>
      </c>
    </row>
    <row r="74" spans="8:12" ht="12.75">
      <c r="H74" s="51" t="s">
        <v>182</v>
      </c>
      <c r="I74" s="48"/>
      <c r="J74" s="52">
        <f>SUM(J72:J73)</f>
        <v>-0.06260504007382206</v>
      </c>
      <c r="K74" s="48"/>
      <c r="L74" s="52">
        <f>SUM(L72:L73)</f>
        <v>-0.11486624614401109</v>
      </c>
    </row>
    <row r="75" spans="8:12" ht="12.75">
      <c r="H75" s="35" t="s">
        <v>180</v>
      </c>
      <c r="I75" s="36"/>
      <c r="J75" s="52">
        <f>I39-D40</f>
        <v>-0.04720220033338407</v>
      </c>
      <c r="K75" s="36"/>
      <c r="L75" s="52">
        <f>O39-D40</f>
        <v>-0.09963675029773</v>
      </c>
    </row>
    <row r="79" spans="3:5" ht="12.75">
      <c r="C79" s="15"/>
      <c r="D79" s="15"/>
      <c r="E79" s="15"/>
    </row>
    <row r="81" spans="3:5" ht="12.75">
      <c r="C81" s="57"/>
      <c r="D81" s="57"/>
      <c r="E81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38" sqref="A38:C38"/>
    </sheetView>
  </sheetViews>
  <sheetFormatPr defaultColWidth="9.140625" defaultRowHeight="12.75"/>
  <cols>
    <col min="1" max="1" width="13.00390625" style="2" customWidth="1"/>
    <col min="4" max="4" width="13.421875" style="0" customWidth="1"/>
    <col min="5" max="5" width="18.00390625" style="0" customWidth="1"/>
    <col min="6" max="6" width="10.57421875" style="0" customWidth="1"/>
    <col min="7" max="7" width="18.140625" style="0" customWidth="1"/>
    <col min="8" max="8" width="9.57421875" style="0" bestFit="1" customWidth="1"/>
  </cols>
  <sheetData>
    <row r="1" spans="2:8" s="4" customFormat="1" ht="28.5" customHeight="1">
      <c r="B1" s="4" t="s">
        <v>47</v>
      </c>
      <c r="C1" s="4" t="s">
        <v>48</v>
      </c>
      <c r="D1" s="4" t="s">
        <v>59</v>
      </c>
      <c r="E1" s="4" t="s">
        <v>50</v>
      </c>
      <c r="F1" s="4" t="s">
        <v>44</v>
      </c>
      <c r="G1" s="4" t="s">
        <v>51</v>
      </c>
      <c r="H1" s="4" t="s">
        <v>94</v>
      </c>
    </row>
    <row r="2" spans="1:8" ht="13.5" customHeight="1">
      <c r="A2" s="2" t="s">
        <v>53</v>
      </c>
      <c r="B2">
        <v>0.7003724122105035</v>
      </c>
      <c r="C2">
        <v>0.7165737995345475</v>
      </c>
      <c r="D2">
        <f>C2/SUM(C2:C6)</f>
        <v>0.7271409904164196</v>
      </c>
      <c r="E2">
        <f>D2/B2</f>
        <v>1.0382204920399842</v>
      </c>
      <c r="F2">
        <v>0.679733</v>
      </c>
      <c r="G2">
        <f>F2/D2</f>
        <v>0.9348022033673691</v>
      </c>
      <c r="H2" s="12">
        <f>(B2*E2)*G2</f>
        <v>0.6797330000000001</v>
      </c>
    </row>
    <row r="3" spans="1:8" ht="12.75">
      <c r="A3" s="2" t="s">
        <v>54</v>
      </c>
      <c r="B3">
        <v>0.12455909636094285</v>
      </c>
      <c r="C3">
        <v>0.1127287377950177</v>
      </c>
      <c r="D3">
        <f>C3/SUM(C2:C6)</f>
        <v>0.11439112915083649</v>
      </c>
      <c r="E3">
        <f>D3/B3</f>
        <v>0.9183683287116824</v>
      </c>
      <c r="F3">
        <v>0.1293947</v>
      </c>
      <c r="G3">
        <f>F3/D3</f>
        <v>1.1311602653155015</v>
      </c>
      <c r="H3" s="12">
        <f>(B3*E3)*G3</f>
        <v>0.1293947</v>
      </c>
    </row>
    <row r="4" spans="1:8" ht="12.75">
      <c r="A4" s="2" t="s">
        <v>55</v>
      </c>
      <c r="B4">
        <v>0.008205524678191677</v>
      </c>
      <c r="C4">
        <v>0.00673241481647771</v>
      </c>
      <c r="D4">
        <f>C4/SUM(C2:C6)</f>
        <v>0.006831696582721291</v>
      </c>
      <c r="E4">
        <f>D4/B4</f>
        <v>0.8325727909731729</v>
      </c>
      <c r="F4">
        <v>0.0066254</v>
      </c>
      <c r="G4">
        <f>F4/D4</f>
        <v>0.9698030232719854</v>
      </c>
      <c r="H4" s="12">
        <f>(B4*E4)*G4</f>
        <v>0.0066254</v>
      </c>
    </row>
    <row r="5" spans="1:8" ht="12.75">
      <c r="A5" s="2" t="s">
        <v>56</v>
      </c>
      <c r="B5">
        <v>0.04041533749073955</v>
      </c>
      <c r="C5">
        <v>0.03797021481923803</v>
      </c>
      <c r="D5">
        <f>C5/SUM(C2:C6)</f>
        <v>0.0385301550627708</v>
      </c>
      <c r="E5">
        <f>D5/B5</f>
        <v>0.9533547770471864</v>
      </c>
      <c r="F5">
        <v>0.0308827</v>
      </c>
      <c r="G5">
        <f>F5/D5</f>
        <v>0.8015202624979819</v>
      </c>
      <c r="H5" s="12">
        <f>(B5*E5)*G5</f>
        <v>0.0308827</v>
      </c>
    </row>
    <row r="6" spans="1:8" ht="12.75">
      <c r="A6" s="2" t="s">
        <v>52</v>
      </c>
      <c r="B6">
        <v>0.12644762925962247</v>
      </c>
      <c r="C6">
        <v>0.11146231317798483</v>
      </c>
      <c r="D6">
        <f>C6/SUM(C2:C6)</f>
        <v>0.11310602878725193</v>
      </c>
      <c r="E6">
        <f>D6/B6</f>
        <v>0.894489121302721</v>
      </c>
      <c r="F6">
        <v>0.1533643</v>
      </c>
      <c r="G6">
        <f>F6/D6</f>
        <v>1.355933911254831</v>
      </c>
      <c r="H6" s="12">
        <f>(B6*E6)*G6</f>
        <v>0.1533643</v>
      </c>
    </row>
    <row r="7" spans="1:6" ht="12.75">
      <c r="A7" s="2" t="s">
        <v>57</v>
      </c>
      <c r="B7" t="s">
        <v>46</v>
      </c>
      <c r="C7">
        <v>0.001345807851210012</v>
      </c>
      <c r="D7" t="s">
        <v>46</v>
      </c>
      <c r="F7" t="s">
        <v>46</v>
      </c>
    </row>
    <row r="8" spans="1:6" ht="12.75">
      <c r="A8" s="2" t="s">
        <v>58</v>
      </c>
      <c r="B8" t="s">
        <v>46</v>
      </c>
      <c r="C8">
        <v>0.013186712005524204</v>
      </c>
      <c r="D8" t="s">
        <v>46</v>
      </c>
      <c r="F8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30" sqref="C30"/>
    </sheetView>
  </sheetViews>
  <sheetFormatPr defaultColWidth="9.140625" defaultRowHeight="12.75"/>
  <cols>
    <col min="1" max="1" width="32.8515625" style="0" customWidth="1"/>
    <col min="2" max="2" width="13.8515625" style="0" bestFit="1" customWidth="1"/>
    <col min="3" max="3" width="13.57421875" style="0" bestFit="1" customWidth="1"/>
    <col min="4" max="4" width="11.7109375" style="0" bestFit="1" customWidth="1"/>
    <col min="5" max="5" width="12.28125" style="0" bestFit="1" customWidth="1"/>
    <col min="6" max="6" width="14.00390625" style="0" customWidth="1"/>
  </cols>
  <sheetData>
    <row r="1" spans="1:5" ht="30" customHeight="1">
      <c r="A1" s="63"/>
      <c r="B1" s="63" t="s">
        <v>193</v>
      </c>
      <c r="C1" s="63" t="s">
        <v>190</v>
      </c>
      <c r="D1" s="63" t="s">
        <v>191</v>
      </c>
      <c r="E1" s="63" t="s">
        <v>192</v>
      </c>
    </row>
    <row r="2" spans="1:5" ht="12.75">
      <c r="A2" s="30" t="s">
        <v>113</v>
      </c>
      <c r="B2" s="69">
        <f>E2/B22</f>
        <v>4.14414</v>
      </c>
      <c r="C2" s="27">
        <v>13.8</v>
      </c>
      <c r="D2" s="64">
        <v>63673768.158</v>
      </c>
      <c r="E2" s="64">
        <f>C2*D2</f>
        <v>878698000.5804</v>
      </c>
    </row>
    <row r="3" spans="1:5" ht="25.5" customHeight="1">
      <c r="A3" s="32" t="s">
        <v>114</v>
      </c>
      <c r="B3" s="69">
        <f>E3/B22</f>
        <v>0.7695000000000001</v>
      </c>
      <c r="C3" s="27">
        <v>17.1</v>
      </c>
      <c r="D3" s="64">
        <v>9541523.7</v>
      </c>
      <c r="E3" s="64">
        <f aca="true" t="shared" si="0" ref="E3:E20">C3*D3</f>
        <v>163160055.27</v>
      </c>
    </row>
    <row r="4" spans="1:5" ht="12.75">
      <c r="A4" s="30" t="s">
        <v>115</v>
      </c>
      <c r="B4" s="69">
        <f>E4/B22</f>
        <v>3.6252600000000004</v>
      </c>
      <c r="C4" s="27">
        <v>14.2</v>
      </c>
      <c r="D4" s="64">
        <v>54132244.458000004</v>
      </c>
      <c r="E4" s="64">
        <f t="shared" si="0"/>
        <v>768677871.3036001</v>
      </c>
    </row>
    <row r="5" spans="1:5" ht="12.75">
      <c r="A5" s="30" t="s">
        <v>116</v>
      </c>
      <c r="B5" s="69">
        <f>E5/B22</f>
        <v>0.44616000000000006</v>
      </c>
      <c r="C5" s="27">
        <v>8.8</v>
      </c>
      <c r="D5" s="64">
        <v>10750116.702</v>
      </c>
      <c r="E5" s="64">
        <f t="shared" si="0"/>
        <v>94601026.97760001</v>
      </c>
    </row>
    <row r="6" spans="1:5" ht="12.75">
      <c r="A6" s="30" t="s">
        <v>117</v>
      </c>
      <c r="B6" s="69">
        <f>E6/B22</f>
        <v>0.11069999999999999</v>
      </c>
      <c r="C6" s="27">
        <v>8.2</v>
      </c>
      <c r="D6" s="64">
        <v>2862457.11</v>
      </c>
      <c r="E6" s="64">
        <f t="shared" si="0"/>
        <v>23472148.301999997</v>
      </c>
    </row>
    <row r="7" spans="1:5" ht="12.75">
      <c r="A7" s="30" t="s">
        <v>118</v>
      </c>
      <c r="B7" s="69">
        <f>E7/B22</f>
        <v>0.35457000000000005</v>
      </c>
      <c r="C7" s="27">
        <v>22.3</v>
      </c>
      <c r="D7" s="64">
        <v>3371338.3740000003</v>
      </c>
      <c r="E7" s="64">
        <f t="shared" si="0"/>
        <v>75180845.74020001</v>
      </c>
    </row>
    <row r="8" spans="1:5" ht="12.75">
      <c r="A8" s="30" t="s">
        <v>119</v>
      </c>
      <c r="B8" s="69">
        <f>E8/B22</f>
        <v>0.02808</v>
      </c>
      <c r="C8" s="27">
        <v>7.2</v>
      </c>
      <c r="D8" s="64">
        <v>826932.054</v>
      </c>
      <c r="E8" s="64">
        <f t="shared" si="0"/>
        <v>5953910.7888</v>
      </c>
    </row>
    <row r="9" spans="1:5" ht="12.75">
      <c r="A9" s="30" t="s">
        <v>120</v>
      </c>
      <c r="B9" s="69">
        <f>E9/B22</f>
        <v>1.2590400000000002</v>
      </c>
      <c r="C9" s="27">
        <v>12.2</v>
      </c>
      <c r="D9" s="64">
        <v>21881894.352</v>
      </c>
      <c r="E9" s="64">
        <f t="shared" si="0"/>
        <v>266959111.09440002</v>
      </c>
    </row>
    <row r="10" spans="1:5" ht="12.75">
      <c r="A10" s="30" t="s">
        <v>121</v>
      </c>
      <c r="B10" s="69">
        <f>E10/B22</f>
        <v>0.9811799999999999</v>
      </c>
      <c r="C10" s="27">
        <v>13.8</v>
      </c>
      <c r="D10" s="64">
        <v>15075607.445999999</v>
      </c>
      <c r="E10" s="64">
        <f t="shared" si="0"/>
        <v>208043382.7548</v>
      </c>
    </row>
    <row r="11" spans="1:5" ht="12.75">
      <c r="A11" s="30" t="s">
        <v>122</v>
      </c>
      <c r="B11" s="69">
        <f>E11/B22</f>
        <v>0.23542</v>
      </c>
      <c r="C11" s="27">
        <v>7.9</v>
      </c>
      <c r="D11" s="64">
        <v>6318609.028</v>
      </c>
      <c r="E11" s="64">
        <f t="shared" si="0"/>
        <v>49917011.3212</v>
      </c>
    </row>
    <row r="12" spans="1:5" ht="12.75">
      <c r="A12" s="30" t="s">
        <v>123</v>
      </c>
      <c r="B12" s="69">
        <f>E12/B22</f>
        <v>0.21331000000000006</v>
      </c>
      <c r="C12" s="27">
        <v>8.3</v>
      </c>
      <c r="D12" s="64">
        <v>5449270.2020000005</v>
      </c>
      <c r="E12" s="64">
        <f t="shared" si="0"/>
        <v>45228942.67660001</v>
      </c>
    </row>
    <row r="13" spans="1:5" ht="12.75">
      <c r="A13" s="70" t="s">
        <v>124</v>
      </c>
      <c r="B13" s="71"/>
      <c r="C13" s="36"/>
      <c r="D13" s="72">
        <v>2226355.53</v>
      </c>
      <c r="E13" s="73"/>
    </row>
    <row r="14" spans="1:5" ht="12.75">
      <c r="A14" s="70" t="s">
        <v>125</v>
      </c>
      <c r="B14" s="71"/>
      <c r="C14" s="36"/>
      <c r="D14" s="72">
        <v>2820050.338</v>
      </c>
      <c r="E14" s="73"/>
    </row>
    <row r="15" spans="1:5" ht="12.75">
      <c r="A15" s="70" t="s">
        <v>126</v>
      </c>
      <c r="B15" s="71"/>
      <c r="C15" s="36"/>
      <c r="D15" s="72">
        <v>1123779.458</v>
      </c>
      <c r="E15" s="73"/>
    </row>
    <row r="16" spans="1:5" ht="12.75">
      <c r="A16" s="30" t="s">
        <v>127</v>
      </c>
      <c r="B16" s="69">
        <f>E16/B22</f>
        <v>0.13685000000000003</v>
      </c>
      <c r="C16" s="27">
        <v>11.9</v>
      </c>
      <c r="D16" s="64">
        <v>2438389.39</v>
      </c>
      <c r="E16" s="64">
        <f t="shared" si="0"/>
        <v>29016833.741000004</v>
      </c>
    </row>
    <row r="17" spans="1:5" ht="12.75">
      <c r="A17" s="30" t="s">
        <v>128</v>
      </c>
      <c r="B17" s="69">
        <f>E17/B22</f>
        <v>4.0068399999999995</v>
      </c>
      <c r="C17" s="27">
        <v>43.6</v>
      </c>
      <c r="D17" s="64">
        <v>19485911.733999997</v>
      </c>
      <c r="E17" s="64">
        <f t="shared" si="0"/>
        <v>849585751.6024</v>
      </c>
    </row>
    <row r="18" spans="1:5" ht="12.75">
      <c r="A18" s="30" t="s">
        <v>188</v>
      </c>
      <c r="B18" s="69">
        <f>E18/B22</f>
        <v>0.030690000000000005</v>
      </c>
      <c r="C18" s="27">
        <v>9.3</v>
      </c>
      <c r="D18" s="64">
        <v>699711.738</v>
      </c>
      <c r="E18" s="64">
        <f t="shared" si="0"/>
        <v>6507319.163400001</v>
      </c>
    </row>
    <row r="19" spans="1:5" ht="12.75">
      <c r="A19" s="30" t="s">
        <v>129</v>
      </c>
      <c r="B19" s="69">
        <f>E19/B22</f>
        <v>3.0544200000000004</v>
      </c>
      <c r="C19" s="27">
        <v>42.6</v>
      </c>
      <c r="D19" s="64">
        <v>15202827.762</v>
      </c>
      <c r="E19" s="64">
        <f t="shared" si="0"/>
        <v>647640462.6612</v>
      </c>
    </row>
    <row r="20" spans="1:5" ht="12.75">
      <c r="A20" s="30" t="s">
        <v>130</v>
      </c>
      <c r="B20" s="69">
        <f>E20/B22</f>
        <v>1.6512000000000002</v>
      </c>
      <c r="C20" s="27">
        <v>25.6</v>
      </c>
      <c r="D20" s="64">
        <v>13676183.97</v>
      </c>
      <c r="E20" s="64">
        <f t="shared" si="0"/>
        <v>350110309.632</v>
      </c>
    </row>
    <row r="21" spans="1:5" ht="12.75">
      <c r="A21" s="27"/>
      <c r="B21" s="27"/>
      <c r="C21" s="27"/>
      <c r="D21" s="27"/>
      <c r="E21" s="27"/>
    </row>
    <row r="22" spans="1:5" ht="12.75">
      <c r="A22" s="35" t="s">
        <v>189</v>
      </c>
      <c r="B22" s="74">
        <v>212033860</v>
      </c>
      <c r="C22" s="27"/>
      <c r="D22" s="27"/>
      <c r="E22" s="27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">
      <selection activeCell="A38" sqref="A38:C38"/>
    </sheetView>
  </sheetViews>
  <sheetFormatPr defaultColWidth="9.140625" defaultRowHeight="12.75"/>
  <cols>
    <col min="1" max="1" width="14.8515625" style="0" customWidth="1"/>
    <col min="2" max="2" width="9.421875" style="0" customWidth="1"/>
    <col min="3" max="3" width="12.28125" style="0" bestFit="1" customWidth="1"/>
    <col min="4" max="4" width="18.140625" style="0" customWidth="1"/>
    <col min="5" max="5" width="10.00390625" style="0" bestFit="1" customWidth="1"/>
    <col min="6" max="6" width="18.421875" style="0" customWidth="1"/>
    <col min="7" max="7" width="11.140625" style="0" customWidth="1"/>
    <col min="8" max="8" width="14.421875" style="0" customWidth="1"/>
    <col min="9" max="9" width="13.00390625" style="0" customWidth="1"/>
    <col min="10" max="10" width="13.57421875" style="0" bestFit="1" customWidth="1"/>
    <col min="11" max="11" width="14.421875" style="0" customWidth="1"/>
    <col min="12" max="12" width="16.00390625" style="0" bestFit="1" customWidth="1"/>
    <col min="13" max="13" width="13.57421875" style="0" bestFit="1" customWidth="1"/>
  </cols>
  <sheetData>
    <row r="1" spans="2:30" ht="30" customHeight="1">
      <c r="B1" s="4" t="s">
        <v>47</v>
      </c>
      <c r="C1" s="4" t="s">
        <v>49</v>
      </c>
      <c r="D1" s="4" t="s">
        <v>50</v>
      </c>
      <c r="E1" s="4" t="s">
        <v>44</v>
      </c>
      <c r="F1" s="4" t="s">
        <v>61</v>
      </c>
      <c r="G1" s="4" t="s">
        <v>94</v>
      </c>
      <c r="H1" s="4" t="s">
        <v>65</v>
      </c>
      <c r="I1" s="4" t="s">
        <v>66</v>
      </c>
      <c r="J1" s="4" t="s">
        <v>105</v>
      </c>
      <c r="K1" s="4" t="s">
        <v>69</v>
      </c>
      <c r="L1" s="4" t="s">
        <v>70</v>
      </c>
      <c r="M1" s="4" t="s">
        <v>104</v>
      </c>
      <c r="N1" s="4"/>
      <c r="O1" s="2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13" ht="12.75">
      <c r="A2" s="1" t="s">
        <v>0</v>
      </c>
      <c r="B2">
        <v>0.1251761621461132</v>
      </c>
      <c r="C2">
        <v>0.16193704062185799</v>
      </c>
      <c r="D2">
        <f>C2/B2</f>
        <v>1.2936731550599485</v>
      </c>
      <c r="E2">
        <v>0.202847</v>
      </c>
      <c r="F2">
        <f>E2/C2</f>
        <v>1.2526287946293373</v>
      </c>
      <c r="G2">
        <f>(B2*D2)*F2</f>
        <v>0.202847</v>
      </c>
      <c r="H2">
        <v>1.0130155964066292</v>
      </c>
      <c r="I2">
        <f>E2*H2</f>
        <v>0.2054871746842955</v>
      </c>
      <c r="J2">
        <f>I2/SUM(I2:I7)</f>
        <v>0.2033072339577393</v>
      </c>
      <c r="K2">
        <v>1.0035699648149978</v>
      </c>
      <c r="L2">
        <f>E2*K2</f>
        <v>0.20357115665282785</v>
      </c>
      <c r="M2">
        <f>L2/SUM(L2:L7)</f>
        <v>0.19974097086641537</v>
      </c>
    </row>
    <row r="3" spans="1:13" ht="12.75">
      <c r="A3" s="1" t="s">
        <v>1</v>
      </c>
      <c r="B3">
        <v>0.14122087885211163</v>
      </c>
      <c r="C3">
        <v>0.18370658243539703</v>
      </c>
      <c r="D3">
        <f aca="true" t="shared" si="0" ref="D3:D16">C3/B3</f>
        <v>1.3008457667777085</v>
      </c>
      <c r="E3">
        <v>0.1639938</v>
      </c>
      <c r="F3">
        <f aca="true" t="shared" si="1" ref="F3:F16">E3/C3</f>
        <v>0.8926941965058366</v>
      </c>
      <c r="G3">
        <f aca="true" t="shared" si="2" ref="G3:G16">(B3*D3)*F3</f>
        <v>0.1639938</v>
      </c>
      <c r="H3">
        <v>0.9589279176697185</v>
      </c>
      <c r="I3">
        <f aca="true" t="shared" si="3" ref="I3:I18">E3*H3</f>
        <v>0.15725823314474427</v>
      </c>
      <c r="J3">
        <f>I3/SUM(I2:I7)</f>
        <v>0.15558993619363196</v>
      </c>
      <c r="K3">
        <v>0.9660838152260388</v>
      </c>
      <c r="L3">
        <f aca="true" t="shared" si="4" ref="L3:L18">E3*K3</f>
        <v>0.15843175597741596</v>
      </c>
      <c r="M3">
        <f>L3/SUM(L2:L7)</f>
        <v>0.1554508667893865</v>
      </c>
    </row>
    <row r="4" spans="1:13" ht="12.75">
      <c r="A4" s="1" t="s">
        <v>2</v>
      </c>
      <c r="B4">
        <v>0.15999204689505805</v>
      </c>
      <c r="C4">
        <v>0.2079148446219634</v>
      </c>
      <c r="D4">
        <f t="shared" si="0"/>
        <v>1.299532374620714</v>
      </c>
      <c r="E4">
        <v>0.1988368</v>
      </c>
      <c r="F4">
        <f t="shared" si="1"/>
        <v>0.9563376793106363</v>
      </c>
      <c r="G4">
        <f t="shared" si="2"/>
        <v>0.1988368</v>
      </c>
      <c r="H4">
        <v>0.9287150413276075</v>
      </c>
      <c r="I4">
        <f t="shared" si="3"/>
        <v>0.18466272692944924</v>
      </c>
      <c r="J4">
        <f>I4/SUM(I2:I7)</f>
        <v>0.18270370540059275</v>
      </c>
      <c r="K4">
        <v>0.845716390781602</v>
      </c>
      <c r="L4">
        <f t="shared" si="4"/>
        <v>0.16815954085056325</v>
      </c>
      <c r="M4">
        <f>L4/SUM(L2:L7)</f>
        <v>0.16499562365420967</v>
      </c>
    </row>
    <row r="5" spans="1:13" ht="12.75">
      <c r="A5" s="1" t="s">
        <v>3</v>
      </c>
      <c r="B5">
        <v>0.13482896795665048</v>
      </c>
      <c r="C5">
        <v>0.1735118741693122</v>
      </c>
      <c r="D5">
        <f t="shared" si="0"/>
        <v>1.2869035252505892</v>
      </c>
      <c r="E5">
        <v>0.159807</v>
      </c>
      <c r="F5">
        <f t="shared" si="1"/>
        <v>0.9210147764530567</v>
      </c>
      <c r="G5">
        <f t="shared" si="2"/>
        <v>0.159807</v>
      </c>
      <c r="H5">
        <v>1.0655104268130262</v>
      </c>
      <c r="I5">
        <f t="shared" si="3"/>
        <v>0.17027602477770928</v>
      </c>
      <c r="J5">
        <f>I5/SUM(I2:I7)</f>
        <v>0.16846962668138377</v>
      </c>
      <c r="K5">
        <v>1.079428194044616</v>
      </c>
      <c r="L5">
        <f t="shared" si="4"/>
        <v>0.17250018140568796</v>
      </c>
      <c r="M5">
        <f>L5/SUM(L2:L7)</f>
        <v>0.1692545951751179</v>
      </c>
    </row>
    <row r="6" spans="1:13" ht="12.75">
      <c r="A6" s="1" t="s">
        <v>4</v>
      </c>
      <c r="B6">
        <v>0.08658320805652904</v>
      </c>
      <c r="C6">
        <v>0.1117880800874691</v>
      </c>
      <c r="D6">
        <f t="shared" si="0"/>
        <v>1.2911057767053875</v>
      </c>
      <c r="E6">
        <v>0.1074901</v>
      </c>
      <c r="F6">
        <f t="shared" si="1"/>
        <v>0.9615524295246316</v>
      </c>
      <c r="G6">
        <f t="shared" si="2"/>
        <v>0.10749009999999999</v>
      </c>
      <c r="H6">
        <v>1.187046625263345</v>
      </c>
      <c r="I6">
        <f t="shared" si="3"/>
        <v>0.12759576045421947</v>
      </c>
      <c r="J6">
        <f>I6/SUM(I2:I7)</f>
        <v>0.12624214218009894</v>
      </c>
      <c r="K6">
        <v>1.3529815035176496</v>
      </c>
      <c r="L6">
        <f t="shared" si="4"/>
        <v>0.1454321171112625</v>
      </c>
      <c r="M6">
        <f>L6/SUM(L2:L7)</f>
        <v>0.14269581577561996</v>
      </c>
    </row>
    <row r="7" spans="1:13" ht="12.75">
      <c r="A7" s="1" t="s">
        <v>5</v>
      </c>
      <c r="B7">
        <v>0.12429954045853008</v>
      </c>
      <c r="C7">
        <v>0.16114157806400023</v>
      </c>
      <c r="D7">
        <f t="shared" si="0"/>
        <v>1.2963972149017053</v>
      </c>
      <c r="E7">
        <v>0.1670253</v>
      </c>
      <c r="F7">
        <f t="shared" si="1"/>
        <v>1.036512748644319</v>
      </c>
      <c r="G7">
        <f t="shared" si="2"/>
        <v>0.1670253</v>
      </c>
      <c r="H7">
        <v>0.9905234493046337</v>
      </c>
      <c r="I7">
        <f t="shared" si="3"/>
        <v>0.1654424762771412</v>
      </c>
      <c r="J7">
        <f>I7/SUM(I2:I7)</f>
        <v>0.16368735558655337</v>
      </c>
      <c r="K7">
        <v>1.0242820239952812</v>
      </c>
      <c r="L7">
        <f t="shared" si="4"/>
        <v>0.17108101234241904</v>
      </c>
      <c r="M7">
        <f>L7/SUM(L2:L7)</f>
        <v>0.16786212773925055</v>
      </c>
    </row>
    <row r="8" spans="1:13" ht="12.75">
      <c r="A8" s="1" t="s">
        <v>6</v>
      </c>
      <c r="B8">
        <v>0.0494361386566123</v>
      </c>
      <c r="C8">
        <v>0.05036660359219404</v>
      </c>
      <c r="D8">
        <f t="shared" si="0"/>
        <v>1.01882155364206</v>
      </c>
      <c r="E8">
        <v>0.0664448</v>
      </c>
      <c r="F8">
        <f t="shared" si="1"/>
        <v>1.319223359549656</v>
      </c>
      <c r="G8">
        <f t="shared" si="2"/>
        <v>0.0664448</v>
      </c>
      <c r="H8">
        <v>0.9763018166582386</v>
      </c>
      <c r="I8">
        <f t="shared" si="3"/>
        <v>0.06487017894749333</v>
      </c>
      <c r="J8">
        <f>I8/SUM(I8:I16)</f>
        <v>0.0647788175973738</v>
      </c>
      <c r="K8">
        <v>0.953759271681735</v>
      </c>
      <c r="L8">
        <f t="shared" si="4"/>
        <v>0.06337234405503854</v>
      </c>
      <c r="M8">
        <f>L8/SUM(L8:L16)</f>
        <v>0.06320058912082081</v>
      </c>
    </row>
    <row r="9" spans="1:13" ht="12.75">
      <c r="A9" s="1" t="s">
        <v>7</v>
      </c>
      <c r="B9">
        <v>0.14073606080223808</v>
      </c>
      <c r="C9">
        <v>0.1429282375148577</v>
      </c>
      <c r="D9">
        <f t="shared" si="0"/>
        <v>1.015576510384926</v>
      </c>
      <c r="E9">
        <v>0.1197581</v>
      </c>
      <c r="F9">
        <f t="shared" si="1"/>
        <v>0.8378897136232503</v>
      </c>
      <c r="G9">
        <f t="shared" si="2"/>
        <v>0.1197581</v>
      </c>
      <c r="H9">
        <v>0.9706677599248678</v>
      </c>
      <c r="I9">
        <f t="shared" si="3"/>
        <v>0.11624532665985832</v>
      </c>
      <c r="J9">
        <f>I9/SUM(I8:I16)</f>
        <v>0.11608160998509276</v>
      </c>
      <c r="K9">
        <v>0.9447164558042846</v>
      </c>
      <c r="L9">
        <f t="shared" si="4"/>
        <v>0.1131374477858551</v>
      </c>
      <c r="M9">
        <f>L9/SUM(L8:L16)</f>
        <v>0.11283081694882713</v>
      </c>
    </row>
    <row r="10" spans="1:13" ht="12.75">
      <c r="A10" s="1" t="s">
        <v>8</v>
      </c>
      <c r="B10">
        <v>0.18416410337495054</v>
      </c>
      <c r="C10">
        <v>0.1867280497977779</v>
      </c>
      <c r="D10">
        <f t="shared" si="0"/>
        <v>1.0139220748009035</v>
      </c>
      <c r="E10">
        <v>0.1726351</v>
      </c>
      <c r="F10">
        <f t="shared" si="1"/>
        <v>0.9245268731021385</v>
      </c>
      <c r="G10">
        <f t="shared" si="2"/>
        <v>0.1726351</v>
      </c>
      <c r="H10">
        <v>1.0182363355321777</v>
      </c>
      <c r="I10">
        <f t="shared" si="3"/>
        <v>0.17578333160823106</v>
      </c>
      <c r="J10">
        <f>I10/SUM(I8:I16)</f>
        <v>0.17553576326843603</v>
      </c>
      <c r="K10">
        <v>1.0334634279642165</v>
      </c>
      <c r="L10">
        <f t="shared" si="4"/>
        <v>0.17841206223294534</v>
      </c>
      <c r="M10">
        <f>L10/SUM(L8:L16)</f>
        <v>0.17792852083220664</v>
      </c>
    </row>
    <row r="11" spans="1:13" ht="12.75">
      <c r="A11" s="1" t="s">
        <v>9</v>
      </c>
      <c r="B11">
        <v>0.06042314251355805</v>
      </c>
      <c r="C11">
        <v>0.06087531266013333</v>
      </c>
      <c r="D11">
        <f t="shared" si="0"/>
        <v>1.0074833934112881</v>
      </c>
      <c r="E11">
        <v>0.0684366</v>
      </c>
      <c r="F11">
        <f t="shared" si="1"/>
        <v>1.124209421019015</v>
      </c>
      <c r="G11">
        <f t="shared" si="2"/>
        <v>0.0684366</v>
      </c>
      <c r="H11">
        <v>0.9920594620670611</v>
      </c>
      <c r="I11">
        <f t="shared" si="3"/>
        <v>0.06789317658169863</v>
      </c>
      <c r="J11">
        <f>I11/SUM(I8:I16)</f>
        <v>0.06779755772605423</v>
      </c>
      <c r="K11">
        <v>0.9889469961432269</v>
      </c>
      <c r="L11">
        <f t="shared" si="4"/>
        <v>0.06768016999625556</v>
      </c>
      <c r="M11">
        <f>L11/SUM(L8:L16)</f>
        <v>0.06749673977414707</v>
      </c>
    </row>
    <row r="12" spans="1:13" ht="12.75">
      <c r="A12" s="1" t="s">
        <v>10</v>
      </c>
      <c r="B12">
        <v>0.1118191687699461</v>
      </c>
      <c r="C12">
        <v>0.16019879278630486</v>
      </c>
      <c r="D12">
        <f t="shared" si="0"/>
        <v>1.4326594853865686</v>
      </c>
      <c r="E12">
        <v>0.1095454</v>
      </c>
      <c r="F12">
        <f t="shared" si="1"/>
        <v>0.6838091479635973</v>
      </c>
      <c r="G12">
        <f t="shared" si="2"/>
        <v>0.1095454</v>
      </c>
      <c r="H12">
        <v>1.0156436096370944</v>
      </c>
      <c r="I12">
        <f t="shared" si="3"/>
        <v>0.11125908547513937</v>
      </c>
      <c r="J12">
        <f>I12/SUM(I8:I16)</f>
        <v>0.11110239128333976</v>
      </c>
      <c r="K12">
        <v>1.0296493531020974</v>
      </c>
      <c r="L12">
        <f t="shared" si="4"/>
        <v>0.1127933502453105</v>
      </c>
      <c r="M12">
        <f>L12/SUM(L8:L16)</f>
        <v>0.11248765199885215</v>
      </c>
    </row>
    <row r="13" spans="1:13" ht="12.75">
      <c r="A13" s="1" t="s">
        <v>11</v>
      </c>
      <c r="B13">
        <v>0.16025139687806098</v>
      </c>
      <c r="C13">
        <v>0.06838059266063731</v>
      </c>
      <c r="D13">
        <f t="shared" si="0"/>
        <v>0.4267082471216753</v>
      </c>
      <c r="E13">
        <v>0.1360279</v>
      </c>
      <c r="F13">
        <f t="shared" si="1"/>
        <v>1.9892764117311208</v>
      </c>
      <c r="G13">
        <f t="shared" si="2"/>
        <v>0.1360279</v>
      </c>
      <c r="H13">
        <v>0.9778660368885395</v>
      </c>
      <c r="I13">
        <f t="shared" si="3"/>
        <v>0.13301706347927056</v>
      </c>
      <c r="J13">
        <f>I13/SUM(I8:I16)</f>
        <v>0.1328297259583083</v>
      </c>
      <c r="K13">
        <v>0.9595162971664511</v>
      </c>
      <c r="L13">
        <f t="shared" si="4"/>
        <v>0.1305209869193283</v>
      </c>
      <c r="M13">
        <f>L13/SUM(L8:L16)</f>
        <v>0.13016724233473645</v>
      </c>
    </row>
    <row r="14" spans="1:13" ht="12.75">
      <c r="A14" s="1" t="s">
        <v>12</v>
      </c>
      <c r="B14">
        <v>0.06828221284437161</v>
      </c>
      <c r="C14">
        <v>0.10937892925537757</v>
      </c>
      <c r="D14">
        <f t="shared" si="0"/>
        <v>1.6018656206217765</v>
      </c>
      <c r="E14">
        <v>0.0835362</v>
      </c>
      <c r="F14">
        <f t="shared" si="1"/>
        <v>0.7637321060709962</v>
      </c>
      <c r="G14">
        <f t="shared" si="2"/>
        <v>0.0835362</v>
      </c>
      <c r="H14">
        <v>0.985645338845758</v>
      </c>
      <c r="I14">
        <f t="shared" si="3"/>
        <v>0.08233706615488702</v>
      </c>
      <c r="J14">
        <f>I14/SUM(I8:I16)</f>
        <v>0.0822211049281594</v>
      </c>
      <c r="K14">
        <v>0.9755040362115492</v>
      </c>
      <c r="L14">
        <f t="shared" si="4"/>
        <v>0.08148990026977522</v>
      </c>
      <c r="M14">
        <f>L14/SUM(L8:L16)</f>
        <v>0.08126904221775037</v>
      </c>
    </row>
    <row r="15" spans="1:13" ht="12.75">
      <c r="A15" s="1" t="s">
        <v>13</v>
      </c>
      <c r="B15">
        <v>0.06475388863330814</v>
      </c>
      <c r="C15">
        <v>0.06350020002613227</v>
      </c>
      <c r="D15">
        <f t="shared" si="0"/>
        <v>0.9806391765245895</v>
      </c>
      <c r="E15">
        <v>0.0908347</v>
      </c>
      <c r="F15">
        <f t="shared" si="1"/>
        <v>1.4304632105508133</v>
      </c>
      <c r="G15">
        <f t="shared" si="2"/>
        <v>0.0908347</v>
      </c>
      <c r="H15">
        <v>1.0491864367922155</v>
      </c>
      <c r="I15">
        <f t="shared" si="3"/>
        <v>0.09530253523008986</v>
      </c>
      <c r="J15">
        <f>I15/SUM(I8:I16)</f>
        <v>0.09516831379845973</v>
      </c>
      <c r="K15">
        <v>1.0933268683253239</v>
      </c>
      <c r="L15">
        <f t="shared" si="4"/>
        <v>0.0993120180862703</v>
      </c>
      <c r="M15">
        <f>L15/SUM(L8:L16)</f>
        <v>0.09904285762853778</v>
      </c>
    </row>
    <row r="16" spans="1:13" ht="12.75">
      <c r="A16" s="1" t="s">
        <v>14</v>
      </c>
      <c r="B16">
        <v>0.16013388752695426</v>
      </c>
      <c r="C16">
        <v>0.15764328170658498</v>
      </c>
      <c r="D16">
        <f t="shared" si="0"/>
        <v>0.984446728554254</v>
      </c>
      <c r="E16">
        <v>0.1527812</v>
      </c>
      <c r="F16">
        <f t="shared" si="1"/>
        <v>0.9691576979751375</v>
      </c>
      <c r="G16">
        <f t="shared" si="2"/>
        <v>0.1527812</v>
      </c>
      <c r="H16">
        <v>1.012576117168016</v>
      </c>
      <c r="I16">
        <f t="shared" si="3"/>
        <v>0.1547025942722701</v>
      </c>
      <c r="J16">
        <f>I16/SUM(I8:I16)</f>
        <v>0.15448471545477602</v>
      </c>
      <c r="K16">
        <v>1.0210636939694204</v>
      </c>
      <c r="L16">
        <f t="shared" si="4"/>
        <v>0.15599933644108083</v>
      </c>
      <c r="M16">
        <f>L16/SUM(L8:L16)</f>
        <v>0.1555765391441215</v>
      </c>
    </row>
    <row r="17" spans="1:13" ht="12.75">
      <c r="A17" s="1" t="s">
        <v>15</v>
      </c>
      <c r="B17">
        <v>0.5103560370829218</v>
      </c>
      <c r="E17">
        <v>0.4849161</v>
      </c>
      <c r="F17">
        <f>E17/B17</f>
        <v>0.9501525695114128</v>
      </c>
      <c r="G17">
        <f>B17*F17</f>
        <v>0.4849161</v>
      </c>
      <c r="H17">
        <v>0.9932121471964038</v>
      </c>
      <c r="I17">
        <f t="shared" si="3"/>
        <v>0.4816245608911061</v>
      </c>
      <c r="J17">
        <f>I17</f>
        <v>0.4816245608911061</v>
      </c>
      <c r="K17">
        <v>0.9874063835648054</v>
      </c>
      <c r="L17">
        <f t="shared" si="4"/>
        <v>0.47880925263334956</v>
      </c>
      <c r="M17">
        <f aca="true" t="shared" si="5" ref="M17:M23">L17</f>
        <v>0.47880925263334956</v>
      </c>
    </row>
    <row r="18" spans="1:13" ht="12.75">
      <c r="A18" s="1" t="s">
        <v>16</v>
      </c>
      <c r="B18">
        <v>0.8037717603301897</v>
      </c>
      <c r="E18">
        <v>0.7972253</v>
      </c>
      <c r="F18">
        <f>E18/B18</f>
        <v>0.9918553242931795</v>
      </c>
      <c r="G18">
        <f>B18*F18</f>
        <v>0.7972253</v>
      </c>
      <c r="H18">
        <v>1.0037696776805365</v>
      </c>
      <c r="I18">
        <f t="shared" si="3"/>
        <v>0.8002305824197691</v>
      </c>
      <c r="J18">
        <f aca="true" t="shared" si="6" ref="J18:J23">I18</f>
        <v>0.8002305824197691</v>
      </c>
      <c r="K18">
        <v>1.0064321082839065</v>
      </c>
      <c r="L18">
        <f t="shared" si="4"/>
        <v>0.8023531394562698</v>
      </c>
      <c r="M18">
        <f t="shared" si="5"/>
        <v>0.8023531394562698</v>
      </c>
    </row>
    <row r="19" spans="1:13" ht="12.75">
      <c r="A19" s="1" t="s">
        <v>17</v>
      </c>
      <c r="B19">
        <f>1-SUM(B20:B22)</f>
        <v>0.15895680000000012</v>
      </c>
      <c r="C19" s="6">
        <v>0.23219172324832787</v>
      </c>
      <c r="D19">
        <f>C19/B19</f>
        <v>1.4607221789085318</v>
      </c>
      <c r="E19">
        <v>0.2525671</v>
      </c>
      <c r="F19">
        <f>E19/C19</f>
        <v>1.0877523818102712</v>
      </c>
      <c r="G19">
        <f>(B19*D19)*F19</f>
        <v>0.2525671</v>
      </c>
      <c r="H19" t="s">
        <v>46</v>
      </c>
      <c r="I19">
        <f>E19</f>
        <v>0.2525671</v>
      </c>
      <c r="J19">
        <f t="shared" si="6"/>
        <v>0.2525671</v>
      </c>
      <c r="K19" t="s">
        <v>46</v>
      </c>
      <c r="L19">
        <v>0.2525671</v>
      </c>
      <c r="M19">
        <f t="shared" si="5"/>
        <v>0.2525671</v>
      </c>
    </row>
    <row r="20" spans="1:13" ht="12.75">
      <c r="A20" s="1" t="s">
        <v>18</v>
      </c>
      <c r="B20">
        <v>0.3314843</v>
      </c>
      <c r="C20" s="7">
        <v>0.27587839208766424</v>
      </c>
      <c r="D20">
        <f>C20/B20</f>
        <v>0.8322517600008936</v>
      </c>
      <c r="E20">
        <v>0.2944937</v>
      </c>
      <c r="F20">
        <f>E20/C20</f>
        <v>1.0674764985088812</v>
      </c>
      <c r="G20">
        <f>(B20*D20)*F20</f>
        <v>0.2944937</v>
      </c>
      <c r="H20" t="s">
        <v>46</v>
      </c>
      <c r="I20">
        <f>E20</f>
        <v>0.2944937</v>
      </c>
      <c r="J20">
        <f t="shared" si="6"/>
        <v>0.2944937</v>
      </c>
      <c r="K20" t="s">
        <v>46</v>
      </c>
      <c r="L20">
        <v>0.2944937</v>
      </c>
      <c r="M20">
        <f t="shared" si="5"/>
        <v>0.2944937</v>
      </c>
    </row>
    <row r="21" spans="1:13" ht="12.75">
      <c r="A21" s="1" t="s">
        <v>19</v>
      </c>
      <c r="B21">
        <v>0.2536381</v>
      </c>
      <c r="C21" s="7">
        <v>0.41688825209967345</v>
      </c>
      <c r="D21">
        <f>C21/B21</f>
        <v>1.6436341862664698</v>
      </c>
      <c r="E21">
        <v>0.3804077</v>
      </c>
      <c r="F21">
        <f>E21/C21</f>
        <v>0.9124932115118674</v>
      </c>
      <c r="G21">
        <f>(B21*D21)*F21</f>
        <v>0.3804077</v>
      </c>
      <c r="H21" t="s">
        <v>46</v>
      </c>
      <c r="I21">
        <f>E21</f>
        <v>0.3804077</v>
      </c>
      <c r="J21">
        <f t="shared" si="6"/>
        <v>0.3804077</v>
      </c>
      <c r="K21" t="s">
        <v>46</v>
      </c>
      <c r="L21">
        <v>0.3804077</v>
      </c>
      <c r="M21">
        <f t="shared" si="5"/>
        <v>0.3804077</v>
      </c>
    </row>
    <row r="22" spans="1:13" ht="12.75">
      <c r="A22" s="1" t="s">
        <v>20</v>
      </c>
      <c r="B22">
        <v>0.2559208</v>
      </c>
      <c r="C22" s="7">
        <v>0.07504163256433447</v>
      </c>
      <c r="D22">
        <f>C22/B22</f>
        <v>0.2932220927893882</v>
      </c>
      <c r="E22">
        <v>0.0655164</v>
      </c>
      <c r="F22">
        <f>E22/C22</f>
        <v>0.8730673595597974</v>
      </c>
      <c r="G22">
        <f>(B22*D22)*F22</f>
        <v>0.0655164</v>
      </c>
      <c r="H22" t="s">
        <v>46</v>
      </c>
      <c r="I22">
        <f>E22</f>
        <v>0.0655164</v>
      </c>
      <c r="J22">
        <f t="shared" si="6"/>
        <v>0.0655164</v>
      </c>
      <c r="K22" t="s">
        <v>46</v>
      </c>
      <c r="L22">
        <v>0.0655165</v>
      </c>
      <c r="M22">
        <f t="shared" si="5"/>
        <v>0.0655165</v>
      </c>
    </row>
    <row r="23" spans="1:13" ht="12.75">
      <c r="A23" s="1" t="s">
        <v>99</v>
      </c>
      <c r="B23" t="s">
        <v>46</v>
      </c>
      <c r="C23" s="7" t="s">
        <v>46</v>
      </c>
      <c r="D23" t="s">
        <v>46</v>
      </c>
      <c r="E23">
        <v>0.0070151</v>
      </c>
      <c r="F23" t="s">
        <v>46</v>
      </c>
      <c r="G23" t="s">
        <v>46</v>
      </c>
      <c r="H23" t="s">
        <v>46</v>
      </c>
      <c r="I23">
        <f>E23</f>
        <v>0.0070151</v>
      </c>
      <c r="J23">
        <f t="shared" si="6"/>
        <v>0.0070151</v>
      </c>
      <c r="K23" t="s">
        <v>46</v>
      </c>
      <c r="L23">
        <v>0.0070151</v>
      </c>
      <c r="M23">
        <f t="shared" si="5"/>
        <v>0.0070151</v>
      </c>
    </row>
    <row r="24" spans="1:13" ht="12.75">
      <c r="A24" s="1" t="s">
        <v>21</v>
      </c>
      <c r="B24">
        <v>0.22091800486060154</v>
      </c>
      <c r="C24" s="78" t="s">
        <v>67</v>
      </c>
      <c r="D24" s="79"/>
      <c r="E24">
        <v>0.1428263</v>
      </c>
      <c r="F24">
        <f>E24/B24</f>
        <v>0.646512719006868</v>
      </c>
      <c r="G24">
        <f>B24*F24</f>
        <v>0.1428263</v>
      </c>
      <c r="H24">
        <v>0.9325120258379523</v>
      </c>
      <c r="I24">
        <f>E24*H24</f>
        <v>0.13318724235593912</v>
      </c>
      <c r="J24">
        <f>I24/(SUM(I24:I27)/(1-I28))</f>
        <v>0.13257823232241348</v>
      </c>
      <c r="K24">
        <v>0.8628303397768241</v>
      </c>
      <c r="L24">
        <f>E24*K24</f>
        <v>0.1232348649580666</v>
      </c>
      <c r="M24">
        <f>L24/(SUM(L24:L27)/(1-L28))</f>
        <v>0.12184827968515614</v>
      </c>
    </row>
    <row r="25" spans="1:13" ht="12.75">
      <c r="A25" s="1" t="s">
        <v>22</v>
      </c>
      <c r="B25">
        <v>0.4494830508345682</v>
      </c>
      <c r="C25" s="79"/>
      <c r="D25" s="79"/>
      <c r="E25">
        <v>0.1867617</v>
      </c>
      <c r="F25">
        <f>E25/B25</f>
        <v>0.41550332021025965</v>
      </c>
      <c r="G25">
        <f>B25*F25</f>
        <v>0.1867617</v>
      </c>
      <c r="H25">
        <v>0.9863783945096324</v>
      </c>
      <c r="I25">
        <f>E25*H25</f>
        <v>0.18421770580188962</v>
      </c>
      <c r="J25">
        <f>I25/((SUM(I24:I27))/(1-I28))</f>
        <v>0.18337535461868393</v>
      </c>
      <c r="K25">
        <v>0.9624516436977861</v>
      </c>
      <c r="L25">
        <f>E25*K25</f>
        <v>0.17974910514479284</v>
      </c>
      <c r="M25">
        <f>L25/(SUM(L24:L27)/(1-L28))</f>
        <v>0.17772664614264755</v>
      </c>
    </row>
    <row r="26" spans="1:13" ht="12.75">
      <c r="A26" s="1" t="s">
        <v>23</v>
      </c>
      <c r="B26">
        <v>0.20664481163485088</v>
      </c>
      <c r="C26" s="79"/>
      <c r="D26" s="79"/>
      <c r="E26">
        <v>0.1703963</v>
      </c>
      <c r="F26">
        <f>E26/B26</f>
        <v>0.8245854258421772</v>
      </c>
      <c r="G26">
        <f>B26*F26</f>
        <v>0.1703963</v>
      </c>
      <c r="H26">
        <v>1.0628540985887363</v>
      </c>
      <c r="I26">
        <f>E26*H26</f>
        <v>0.1811064058393559</v>
      </c>
      <c r="J26">
        <f>I26/((SUM(I24:I27))/(1-I28))</f>
        <v>0.18027828134078586</v>
      </c>
      <c r="K26">
        <v>1.1391590220707242</v>
      </c>
      <c r="L26">
        <f>E26*K26</f>
        <v>0.19410848247246973</v>
      </c>
      <c r="M26">
        <f>L26/(SUM(L24:L27)/(1-L28))</f>
        <v>0.19192445798203916</v>
      </c>
    </row>
    <row r="27" spans="1:13" ht="12.75">
      <c r="A27" s="1" t="s">
        <v>24</v>
      </c>
      <c r="B27">
        <v>0.12295413266997937</v>
      </c>
      <c r="C27" s="79"/>
      <c r="D27" s="79"/>
      <c r="E27">
        <v>0.0619754</v>
      </c>
      <c r="F27">
        <f>E27/B27</f>
        <v>0.5040530045976404</v>
      </c>
      <c r="G27">
        <f>B27*F27</f>
        <v>0.06197539999999999</v>
      </c>
      <c r="H27">
        <v>1.0654188343167041</v>
      </c>
      <c r="I27">
        <f>E27*H27</f>
        <v>0.06602975842431147</v>
      </c>
      <c r="J27">
        <f>I27/((SUM(I24:I27))/(1-I28))</f>
        <v>0.06572783171811679</v>
      </c>
      <c r="K27">
        <v>1.1498453700194882</v>
      </c>
      <c r="L27">
        <f>E27*K27</f>
        <v>0.07126212674510579</v>
      </c>
      <c r="M27">
        <f>L27/(SUM(L24:L27)/(1-L28))</f>
        <v>0.0704603161901572</v>
      </c>
    </row>
    <row r="28" spans="1:13" ht="12.75">
      <c r="A28" s="1" t="s">
        <v>45</v>
      </c>
      <c r="B28" t="s">
        <v>46</v>
      </c>
      <c r="C28" s="79"/>
      <c r="D28" s="79"/>
      <c r="E28">
        <v>0.4380403</v>
      </c>
      <c r="F28" t="s">
        <v>46</v>
      </c>
      <c r="H28" t="s">
        <v>46</v>
      </c>
      <c r="I28">
        <f>E28</f>
        <v>0.4380403</v>
      </c>
      <c r="J28">
        <f>I28</f>
        <v>0.4380403</v>
      </c>
      <c r="K28" t="s">
        <v>46</v>
      </c>
      <c r="L28">
        <v>0.4380403</v>
      </c>
      <c r="M28">
        <f>L28</f>
        <v>0.4380403</v>
      </c>
    </row>
    <row r="29" spans="1:13" ht="12.75">
      <c r="A29" s="1" t="s">
        <v>25</v>
      </c>
      <c r="B29">
        <v>0.7003724122105035</v>
      </c>
      <c r="C29">
        <v>0.7271409904164196</v>
      </c>
      <c r="D29">
        <f aca="true" t="shared" si="7" ref="D29:D34">C29/B29</f>
        <v>1.0382204920399842</v>
      </c>
      <c r="E29">
        <v>0.6799062</v>
      </c>
      <c r="F29">
        <f aca="true" t="shared" si="8" ref="F29:F34">E29/C29</f>
        <v>0.9350403965132414</v>
      </c>
      <c r="G29">
        <f aca="true" t="shared" si="9" ref="G29:G34">(B29*D29)*F29</f>
        <v>0.6799062000000001</v>
      </c>
      <c r="H29">
        <v>0.9653769535376483</v>
      </c>
      <c r="I29">
        <f aca="true" t="shared" si="10" ref="I29:I34">E29*H29</f>
        <v>0.656365776047359</v>
      </c>
      <c r="J29">
        <f>I29/SUM(I29:I33)</f>
        <v>0.6543054144879965</v>
      </c>
      <c r="K29">
        <v>0.9344790083487697</v>
      </c>
      <c r="L29">
        <f aca="true" t="shared" si="11" ref="L29:L34">E29*K29</f>
        <v>0.6353580715461803</v>
      </c>
      <c r="M29">
        <f>L29/SUM(L29:L33)</f>
        <v>0.6318867632937732</v>
      </c>
    </row>
    <row r="30" spans="1:13" ht="12.75">
      <c r="A30" s="1" t="s">
        <v>27</v>
      </c>
      <c r="B30">
        <v>0.12455909636094285</v>
      </c>
      <c r="C30">
        <v>0.11439112915083649</v>
      </c>
      <c r="D30">
        <f t="shared" si="7"/>
        <v>0.9183683287116824</v>
      </c>
      <c r="E30">
        <v>0.1291957</v>
      </c>
      <c r="F30">
        <f t="shared" si="8"/>
        <v>1.1294206199297339</v>
      </c>
      <c r="G30">
        <f t="shared" si="9"/>
        <v>0.1291957</v>
      </c>
      <c r="H30">
        <v>1.0093965515457983</v>
      </c>
      <c r="I30">
        <f t="shared" si="10"/>
        <v>0.1304096940545455</v>
      </c>
      <c r="J30">
        <f>I30/SUM(I29:I33)</f>
        <v>0.1300003321858992</v>
      </c>
      <c r="K30">
        <v>1.0220324083536827</v>
      </c>
      <c r="L30">
        <f t="shared" si="11"/>
        <v>0.1320421924199399</v>
      </c>
      <c r="M30">
        <f>L30/SUM(L29:L33)</f>
        <v>0.13132077378572343</v>
      </c>
    </row>
    <row r="31" spans="1:13" ht="12.75">
      <c r="A31" s="1" t="s">
        <v>29</v>
      </c>
      <c r="B31">
        <v>0.008205524678191677</v>
      </c>
      <c r="C31">
        <v>0.006831696582721291</v>
      </c>
      <c r="D31">
        <f t="shared" si="7"/>
        <v>0.8325727909731729</v>
      </c>
      <c r="E31">
        <v>0.0066244</v>
      </c>
      <c r="F31">
        <f t="shared" si="8"/>
        <v>0.96965664674781</v>
      </c>
      <c r="G31">
        <f t="shared" si="9"/>
        <v>0.0066244</v>
      </c>
      <c r="H31">
        <v>1.0116798232961643</v>
      </c>
      <c r="I31">
        <f t="shared" si="10"/>
        <v>0.006701771821443111</v>
      </c>
      <c r="J31">
        <f>I31/SUM(I29:I33)</f>
        <v>0.006680734659628135</v>
      </c>
      <c r="K31">
        <v>1.0228525280618022</v>
      </c>
      <c r="L31">
        <f t="shared" si="11"/>
        <v>0.0067757842868926025</v>
      </c>
      <c r="M31">
        <f>L31/SUM(L29:L33)</f>
        <v>0.006738764475600395</v>
      </c>
    </row>
    <row r="32" spans="1:13" ht="12.75">
      <c r="A32" s="1" t="s">
        <v>28</v>
      </c>
      <c r="B32">
        <v>0.04041533749073955</v>
      </c>
      <c r="C32">
        <v>0.0385301550627708</v>
      </c>
      <c r="D32">
        <f t="shared" si="7"/>
        <v>0.9533547770471864</v>
      </c>
      <c r="E32">
        <v>0.0307949</v>
      </c>
      <c r="F32">
        <f t="shared" si="8"/>
        <v>0.7992415278327059</v>
      </c>
      <c r="G32">
        <f t="shared" si="9"/>
        <v>0.0307949</v>
      </c>
      <c r="H32">
        <v>1.1367940471164313</v>
      </c>
      <c r="I32">
        <f t="shared" si="10"/>
        <v>0.03500745900154579</v>
      </c>
      <c r="J32">
        <f>I32/SUM(I29:I33)</f>
        <v>0.034897569020303776</v>
      </c>
      <c r="K32">
        <v>1.2791077166161324</v>
      </c>
      <c r="L32">
        <f t="shared" si="11"/>
        <v>0.039389994222422134</v>
      </c>
      <c r="M32">
        <f>L32/SUM(L29:L33)</f>
        <v>0.03917478516452222</v>
      </c>
    </row>
    <row r="33" spans="1:13" ht="12.75">
      <c r="A33" s="1" t="s">
        <v>26</v>
      </c>
      <c r="B33">
        <v>0.12644762925962247</v>
      </c>
      <c r="C33">
        <v>0.11310602878725193</v>
      </c>
      <c r="D33">
        <f t="shared" si="7"/>
        <v>0.894489121302721</v>
      </c>
      <c r="E33">
        <v>0.1534788</v>
      </c>
      <c r="F33">
        <f t="shared" si="8"/>
        <v>1.3569462357191207</v>
      </c>
      <c r="G33">
        <f t="shared" si="9"/>
        <v>0.1534788</v>
      </c>
      <c r="H33">
        <v>1.1380348848169761</v>
      </c>
      <c r="I33">
        <f t="shared" si="10"/>
        <v>0.17466422847984772</v>
      </c>
      <c r="J33">
        <f>I33/SUM(I29:I33)</f>
        <v>0.17411594964617247</v>
      </c>
      <c r="K33">
        <v>1.2505148474289398</v>
      </c>
      <c r="L33">
        <f t="shared" si="11"/>
        <v>0.19192751816557677</v>
      </c>
      <c r="M33">
        <f>L33/SUM(L29:L33)</f>
        <v>0.19087891328038056</v>
      </c>
    </row>
    <row r="34" spans="1:13" ht="12.75">
      <c r="A34" s="1" t="s">
        <v>30</v>
      </c>
      <c r="B34">
        <v>0.490636797107731</v>
      </c>
      <c r="C34">
        <v>0.4841568117379537</v>
      </c>
      <c r="D34">
        <f t="shared" si="7"/>
        <v>0.9867927040776877</v>
      </c>
      <c r="E34">
        <v>0.4787332</v>
      </c>
      <c r="F34">
        <f t="shared" si="8"/>
        <v>0.9887978200317272</v>
      </c>
      <c r="G34">
        <f t="shared" si="9"/>
        <v>0.4787332</v>
      </c>
      <c r="H34">
        <v>1.0025896546146873</v>
      </c>
      <c r="I34">
        <f t="shared" si="10"/>
        <v>0.47997295364058407</v>
      </c>
      <c r="J34">
        <f>I34</f>
        <v>0.47997295364058407</v>
      </c>
      <c r="K34">
        <v>1.0041376514137876</v>
      </c>
      <c r="L34">
        <f t="shared" si="11"/>
        <v>0.4807140311018071</v>
      </c>
      <c r="M34">
        <f>L34</f>
        <v>0.4807140311018071</v>
      </c>
    </row>
    <row r="36" spans="1:13" ht="12.75">
      <c r="A36" s="1" t="s">
        <v>62</v>
      </c>
      <c r="C36" s="13">
        <v>281421906</v>
      </c>
      <c r="H36">
        <f>I36/C36</f>
        <v>1.0558998346063366</v>
      </c>
      <c r="I36" s="15">
        <v>297153344</v>
      </c>
      <c r="J36" s="15"/>
      <c r="K36">
        <f>L36/C36</f>
        <v>1.1079838077708137</v>
      </c>
      <c r="L36" s="18">
        <v>311810915</v>
      </c>
      <c r="M36" s="18"/>
    </row>
    <row r="37" spans="1:13" ht="12.75">
      <c r="A37" s="1" t="s">
        <v>63</v>
      </c>
      <c r="C37" s="14">
        <v>217149127</v>
      </c>
      <c r="H37" s="17">
        <f>I37/C37</f>
        <v>1.0678879588587984</v>
      </c>
      <c r="I37" s="15">
        <v>231890938</v>
      </c>
      <c r="J37" s="15"/>
      <c r="K37">
        <f>L37/C37</f>
        <v>1.1305988902271755</v>
      </c>
      <c r="L37" s="18">
        <v>245508562</v>
      </c>
      <c r="M37" s="18"/>
    </row>
    <row r="38" spans="1:13" ht="12.75">
      <c r="A38" s="1" t="s">
        <v>64</v>
      </c>
      <c r="C38" s="15">
        <v>212033860</v>
      </c>
      <c r="H38" t="s">
        <v>68</v>
      </c>
      <c r="I38" s="15">
        <f>C38*H37</f>
        <v>226428405.96435222</v>
      </c>
      <c r="J38" s="15"/>
      <c r="K38" t="s">
        <v>68</v>
      </c>
      <c r="L38" s="16">
        <f>C38*K37</f>
        <v>239725246.8065843</v>
      </c>
      <c r="M38" s="16"/>
    </row>
  </sheetData>
  <mergeCells count="1">
    <mergeCell ref="C24:D28"/>
  </mergeCells>
  <printOptions/>
  <pageMargins left="0.75" right="0.75" top="1" bottom="1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B54">
      <selection activeCell="E78" sqref="C78:E81"/>
    </sheetView>
  </sheetViews>
  <sheetFormatPr defaultColWidth="9.140625" defaultRowHeight="12.75"/>
  <cols>
    <col min="3" max="3" width="14.57421875" style="0" customWidth="1"/>
    <col min="4" max="5" width="12.140625" style="0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-3.602859</v>
      </c>
      <c r="C2" s="19" t="s">
        <v>93</v>
      </c>
      <c r="D2" s="21">
        <v>-2.41341</v>
      </c>
      <c r="E2" s="4"/>
      <c r="F2" s="4" t="s">
        <v>92</v>
      </c>
      <c r="G2" s="21"/>
      <c r="H2" s="4"/>
      <c r="I2" s="21">
        <f>D2</f>
        <v>-2.41341</v>
      </c>
      <c r="J2" s="21"/>
      <c r="K2" s="4"/>
      <c r="L2" s="4" t="s">
        <v>92</v>
      </c>
      <c r="M2" s="21"/>
      <c r="N2" s="4"/>
      <c r="O2" s="21">
        <f>D2</f>
        <v>-2.41341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-1.12898</v>
      </c>
      <c r="C4">
        <v>0.1639938</v>
      </c>
      <c r="D4">
        <f aca="true" t="shared" si="0" ref="D4:D35">B4*C4</f>
        <v>-0.185145720324</v>
      </c>
      <c r="F4" s="1" t="s">
        <v>1</v>
      </c>
      <c r="G4">
        <f aca="true" t="shared" si="1" ref="G4:G35">B4</f>
        <v>-1.12898</v>
      </c>
      <c r="H4">
        <v>0.15558993619363196</v>
      </c>
      <c r="I4" s="22">
        <f aca="true" t="shared" si="2" ref="I4:I35">G4*H4</f>
        <v>-0.17565792616388662</v>
      </c>
      <c r="J4" s="26">
        <f>EXP(SUM(D2:D35)-D4+I4)-D39</f>
        <v>0.007335625813734703</v>
      </c>
      <c r="L4" s="1" t="s">
        <v>1</v>
      </c>
      <c r="M4">
        <f aca="true" t="shared" si="3" ref="M4:M35">B4</f>
        <v>-1.12898</v>
      </c>
      <c r="N4">
        <v>0.1554508667893865</v>
      </c>
      <c r="O4">
        <f aca="true" t="shared" si="4" ref="O4:O35">M4*N4</f>
        <v>-0.17550091958788158</v>
      </c>
      <c r="P4">
        <f>EXP(SUM(D2:D35)-D4+O4)-D39</f>
        <v>0.007457604084456615</v>
      </c>
    </row>
    <row r="5" spans="1:16" ht="12.75">
      <c r="A5" s="1" t="s">
        <v>2</v>
      </c>
      <c r="B5">
        <v>-0.812404</v>
      </c>
      <c r="C5">
        <v>0.1988368</v>
      </c>
      <c r="D5">
        <f t="shared" si="0"/>
        <v>-0.16153581166720002</v>
      </c>
      <c r="F5" s="1" t="s">
        <v>2</v>
      </c>
      <c r="G5">
        <f t="shared" si="1"/>
        <v>-0.812404</v>
      </c>
      <c r="H5">
        <v>0.18270370540059275</v>
      </c>
      <c r="I5" s="22">
        <f t="shared" si="2"/>
        <v>-0.14842922108226314</v>
      </c>
      <c r="J5">
        <f>EXP(SUM(D2:D35)-D5+I5)-D39</f>
        <v>0.010151937626003193</v>
      </c>
      <c r="L5" s="1" t="s">
        <v>2</v>
      </c>
      <c r="M5">
        <f t="shared" si="3"/>
        <v>-0.812404</v>
      </c>
      <c r="N5">
        <v>0.16499562365420967</v>
      </c>
      <c r="O5">
        <f t="shared" si="4"/>
        <v>-0.13404310463917454</v>
      </c>
      <c r="P5">
        <f>EXP(SUM(D2:D35)-D5+O5)-D39</f>
        <v>0.021449204302817493</v>
      </c>
    </row>
    <row r="6" spans="1:16" ht="12.75">
      <c r="A6" s="1" t="s">
        <v>3</v>
      </c>
      <c r="B6">
        <v>-1.11131</v>
      </c>
      <c r="C6">
        <v>0.159807</v>
      </c>
      <c r="D6">
        <f t="shared" si="0"/>
        <v>-0.17759511717</v>
      </c>
      <c r="F6" s="1" t="s">
        <v>3</v>
      </c>
      <c r="G6">
        <f t="shared" si="1"/>
        <v>-1.11131</v>
      </c>
      <c r="H6">
        <v>0.16846962668138377</v>
      </c>
      <c r="I6" s="22">
        <f t="shared" si="2"/>
        <v>-0.1872219808272886</v>
      </c>
      <c r="J6">
        <f>EXP(SUM(D2:D35)-D6+I6)-D39</f>
        <v>-0.007372352461889831</v>
      </c>
      <c r="L6" s="1" t="s">
        <v>3</v>
      </c>
      <c r="M6">
        <f t="shared" si="3"/>
        <v>-1.11131</v>
      </c>
      <c r="N6">
        <v>0.1692545951751179</v>
      </c>
      <c r="O6">
        <f t="shared" si="4"/>
        <v>-0.18809432416406027</v>
      </c>
      <c r="P6">
        <f>EXP(SUM(D2:D35)-D6+O6)-D39</f>
        <v>-0.00803690172388416</v>
      </c>
    </row>
    <row r="7" spans="1:16" ht="12.75">
      <c r="A7" s="1" t="s">
        <v>4</v>
      </c>
      <c r="B7">
        <v>-1.269252</v>
      </c>
      <c r="C7">
        <v>0.1074901</v>
      </c>
      <c r="D7">
        <f t="shared" si="0"/>
        <v>-0.13643202440520003</v>
      </c>
      <c r="F7" s="1" t="s">
        <v>4</v>
      </c>
      <c r="G7">
        <f t="shared" si="1"/>
        <v>-1.269252</v>
      </c>
      <c r="H7">
        <v>0.12624214218009894</v>
      </c>
      <c r="I7" s="22">
        <f t="shared" si="2"/>
        <v>-0.16023309144637493</v>
      </c>
      <c r="J7">
        <f>EXP(SUM(D2:D35)-D7+I7)-D39</f>
        <v>-0.018098741675976804</v>
      </c>
      <c r="L7" s="1" t="s">
        <v>4</v>
      </c>
      <c r="M7">
        <f t="shared" si="3"/>
        <v>-1.269252</v>
      </c>
      <c r="N7">
        <v>0.14269581577561996</v>
      </c>
      <c r="O7">
        <f t="shared" si="4"/>
        <v>-0.1811169495648372</v>
      </c>
      <c r="P7">
        <f>EXP(SUM(D2:D35)-D7+O7)-D39</f>
        <v>-0.0336282290768003</v>
      </c>
    </row>
    <row r="8" spans="1:16" ht="12.75">
      <c r="A8" s="1" t="s">
        <v>5</v>
      </c>
      <c r="B8">
        <v>-1.725033</v>
      </c>
      <c r="C8">
        <v>0.1670253</v>
      </c>
      <c r="D8">
        <f t="shared" si="0"/>
        <v>-0.28812415433489996</v>
      </c>
      <c r="F8" s="1" t="s">
        <v>5</v>
      </c>
      <c r="G8">
        <f t="shared" si="1"/>
        <v>-1.725033</v>
      </c>
      <c r="H8">
        <v>0.16368735558655337</v>
      </c>
      <c r="I8" s="22">
        <f t="shared" si="2"/>
        <v>-0.28236609006953894</v>
      </c>
      <c r="J8">
        <f>EXP(SUM(D2:D35)-D8+I8)-D39</f>
        <v>0.00444362594966119</v>
      </c>
      <c r="L8" s="1" t="s">
        <v>5</v>
      </c>
      <c r="M8">
        <f t="shared" si="3"/>
        <v>-1.725033</v>
      </c>
      <c r="N8">
        <v>0.16786212773925055</v>
      </c>
      <c r="O8">
        <f t="shared" si="4"/>
        <v>-0.2895677098004226</v>
      </c>
      <c r="P8">
        <f>EXP(SUM(D2:D35)-D8+O8)-D39</f>
        <v>-0.0011100181699486011</v>
      </c>
    </row>
    <row r="9" spans="1:16" ht="12.75">
      <c r="A9" s="1" t="s">
        <v>6</v>
      </c>
      <c r="B9">
        <v>1.882247</v>
      </c>
      <c r="C9">
        <v>0.0664448</v>
      </c>
      <c r="D9">
        <f t="shared" si="0"/>
        <v>0.12506552546559999</v>
      </c>
      <c r="F9" s="1" t="s">
        <v>6</v>
      </c>
      <c r="G9">
        <f t="shared" si="1"/>
        <v>1.882247</v>
      </c>
      <c r="H9">
        <v>0.0647788175973738</v>
      </c>
      <c r="I9" s="22">
        <f t="shared" si="2"/>
        <v>0.12192973508620406</v>
      </c>
      <c r="J9">
        <f>EXP(SUM(D2:D35)-D9+I9)-D39</f>
        <v>-0.0024092191796994955</v>
      </c>
      <c r="L9" s="1" t="s">
        <v>6</v>
      </c>
      <c r="M9">
        <f t="shared" si="3"/>
        <v>1.882247</v>
      </c>
      <c r="N9">
        <v>0.06320058912082081</v>
      </c>
      <c r="O9">
        <f t="shared" si="4"/>
        <v>0.11895911927089761</v>
      </c>
      <c r="P9">
        <f>EXP(SUM(D2:D35)-D9+O9)-D39</f>
        <v>-0.004684577350328567</v>
      </c>
    </row>
    <row r="10" spans="1:16" ht="12.75">
      <c r="A10" s="1" t="s">
        <v>7</v>
      </c>
      <c r="B10">
        <v>1.373125</v>
      </c>
      <c r="C10">
        <v>0.1197581</v>
      </c>
      <c r="D10">
        <f t="shared" si="0"/>
        <v>0.1644428410625</v>
      </c>
      <c r="F10" s="1" t="s">
        <v>7</v>
      </c>
      <c r="G10">
        <f t="shared" si="1"/>
        <v>1.373125</v>
      </c>
      <c r="H10">
        <v>0.11608160998509276</v>
      </c>
      <c r="I10" s="22">
        <f t="shared" si="2"/>
        <v>0.15939456071078048</v>
      </c>
      <c r="J10">
        <f>EXP(SUM(D2:D35)-D10+I10)-D39</f>
        <v>-0.003874875426516544</v>
      </c>
      <c r="L10" s="1" t="s">
        <v>7</v>
      </c>
      <c r="M10">
        <f t="shared" si="3"/>
        <v>1.373125</v>
      </c>
      <c r="N10">
        <v>0.11283081694882713</v>
      </c>
      <c r="O10">
        <f t="shared" si="4"/>
        <v>0.15493081552285826</v>
      </c>
      <c r="P10">
        <f>EXP(SUM(D2:D35)-D10+O10)-D39</f>
        <v>-0.007284825843989262</v>
      </c>
    </row>
    <row r="11" spans="1:16" ht="12.75">
      <c r="A11" s="1" t="s">
        <v>8</v>
      </c>
      <c r="B11">
        <v>2.16053</v>
      </c>
      <c r="C11">
        <v>0.1726351</v>
      </c>
      <c r="D11">
        <f t="shared" si="0"/>
        <v>0.37298331260300005</v>
      </c>
      <c r="F11" s="1" t="s">
        <v>8</v>
      </c>
      <c r="G11">
        <f t="shared" si="1"/>
        <v>2.16053</v>
      </c>
      <c r="H11">
        <v>0.17553576326843603</v>
      </c>
      <c r="I11" s="22">
        <f t="shared" si="2"/>
        <v>0.3792502826143541</v>
      </c>
      <c r="J11">
        <f>EXP(SUM(D2:D35)-D11+I11)-D39</f>
        <v>0.004837591820839537</v>
      </c>
      <c r="L11" s="1" t="s">
        <v>8</v>
      </c>
      <c r="M11">
        <f t="shared" si="3"/>
        <v>2.16053</v>
      </c>
      <c r="N11">
        <v>0.17792852083220664</v>
      </c>
      <c r="O11">
        <f t="shared" si="4"/>
        <v>0.3844199071136074</v>
      </c>
      <c r="P11">
        <f>EXP(SUM(D2:D35)-D11+O11)-D39</f>
        <v>0.008851004343930047</v>
      </c>
    </row>
    <row r="12" spans="1:16" ht="12.75">
      <c r="A12" s="1" t="s">
        <v>9</v>
      </c>
      <c r="B12">
        <v>1.477373</v>
      </c>
      <c r="C12">
        <v>0.0684366</v>
      </c>
      <c r="D12">
        <f t="shared" si="0"/>
        <v>0.1011063850518</v>
      </c>
      <c r="F12" s="1" t="s">
        <v>9</v>
      </c>
      <c r="G12">
        <f t="shared" si="1"/>
        <v>1.477373</v>
      </c>
      <c r="H12">
        <v>0.06779755772605423</v>
      </c>
      <c r="I12" s="22">
        <f t="shared" si="2"/>
        <v>0.10016228125041392</v>
      </c>
      <c r="J12">
        <f>EXP(SUM(D2:D35)-D12+I12)-D39</f>
        <v>-0.0007261474084369057</v>
      </c>
      <c r="L12" s="1" t="s">
        <v>9</v>
      </c>
      <c r="M12">
        <f t="shared" si="3"/>
        <v>1.477373</v>
      </c>
      <c r="N12">
        <v>0.06749673977414707</v>
      </c>
      <c r="O12">
        <f t="shared" si="4"/>
        <v>0.09971786093035098</v>
      </c>
      <c r="P12">
        <f>EXP(SUM(D2:D35)-D12+O12)-D39</f>
        <v>-0.001067731334995381</v>
      </c>
    </row>
    <row r="13" spans="1:16" ht="12.75">
      <c r="A13" s="1" t="s">
        <v>10</v>
      </c>
      <c r="B13">
        <v>1.810702</v>
      </c>
      <c r="C13">
        <v>0.1095454</v>
      </c>
      <c r="D13">
        <f t="shared" si="0"/>
        <v>0.1983540748708</v>
      </c>
      <c r="F13" s="1" t="s">
        <v>10</v>
      </c>
      <c r="G13">
        <f t="shared" si="1"/>
        <v>1.810702</v>
      </c>
      <c r="H13">
        <v>0.11110239128333976</v>
      </c>
      <c r="I13" s="22">
        <f t="shared" si="2"/>
        <v>0.2011733221015259</v>
      </c>
      <c r="J13">
        <f>EXP(SUM(D2:D35)-D13+I13)-D39</f>
        <v>0.0021724787491261832</v>
      </c>
      <c r="L13" s="1" t="s">
        <v>10</v>
      </c>
      <c r="M13">
        <f t="shared" si="3"/>
        <v>1.810702</v>
      </c>
      <c r="N13">
        <v>0.11248765199885215</v>
      </c>
      <c r="O13">
        <f t="shared" si="4"/>
        <v>0.2036816164496256</v>
      </c>
      <c r="P13">
        <f>EXP(SUM(D2:D35)-D13+O13)-D39</f>
        <v>0.004110496296533039</v>
      </c>
    </row>
    <row r="14" spans="1:16" ht="12.75">
      <c r="A14" s="1" t="s">
        <v>11</v>
      </c>
      <c r="B14">
        <v>0</v>
      </c>
      <c r="C14">
        <v>0.1360279</v>
      </c>
      <c r="D14">
        <f t="shared" si="0"/>
        <v>0</v>
      </c>
      <c r="F14" s="1" t="s">
        <v>11</v>
      </c>
      <c r="G14">
        <f t="shared" si="1"/>
        <v>0</v>
      </c>
      <c r="H14">
        <v>0.1328297259583083</v>
      </c>
      <c r="I14" s="22">
        <f t="shared" si="2"/>
        <v>0</v>
      </c>
      <c r="J14">
        <f>EXP(SUM(D2:D35)-D14+I14)-D39</f>
        <v>0</v>
      </c>
      <c r="L14" s="1" t="s">
        <v>11</v>
      </c>
      <c r="M14">
        <f t="shared" si="3"/>
        <v>0</v>
      </c>
      <c r="N14">
        <v>0.13016724233473645</v>
      </c>
      <c r="O14">
        <f t="shared" si="4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0.600006</v>
      </c>
      <c r="C16">
        <v>0.0908347</v>
      </c>
      <c r="D16">
        <f t="shared" si="0"/>
        <v>0.054501365008200006</v>
      </c>
      <c r="F16" s="1" t="s">
        <v>13</v>
      </c>
      <c r="G16">
        <f t="shared" si="1"/>
        <v>0.600006</v>
      </c>
      <c r="H16">
        <v>0.09516831379845973</v>
      </c>
      <c r="I16" s="22">
        <f t="shared" si="2"/>
        <v>0.05710155928895864</v>
      </c>
      <c r="J16">
        <f>EXP(SUM(D2:D35)-D16+I16)-D39</f>
        <v>0.002003459579923761</v>
      </c>
      <c r="L16" s="1" t="s">
        <v>13</v>
      </c>
      <c r="M16">
        <f t="shared" si="3"/>
        <v>0.600006</v>
      </c>
      <c r="N16">
        <v>0.09904285762853778</v>
      </c>
      <c r="O16">
        <f t="shared" si="4"/>
        <v>0.05942630883426844</v>
      </c>
      <c r="P16">
        <f>EXP(SUM(D2:D35)-D16+O16)-D39</f>
        <v>0.0037991041271713266</v>
      </c>
    </row>
    <row r="17" spans="1:16" ht="12.75">
      <c r="A17" s="1" t="s">
        <v>14</v>
      </c>
      <c r="B17">
        <v>2.099558</v>
      </c>
      <c r="C17">
        <v>0.1527812</v>
      </c>
      <c r="D17">
        <f t="shared" si="0"/>
        <v>0.3207729907096</v>
      </c>
      <c r="F17" s="1" t="s">
        <v>14</v>
      </c>
      <c r="G17">
        <f t="shared" si="1"/>
        <v>2.099558</v>
      </c>
      <c r="H17">
        <v>0.15448471545477602</v>
      </c>
      <c r="I17" s="22">
        <f t="shared" si="2"/>
        <v>0.3243496202107986</v>
      </c>
      <c r="J17">
        <f>EXP(SUM(D2:D35)-D17+I17)-D39</f>
        <v>0.002757153084620434</v>
      </c>
      <c r="L17" s="1" t="s">
        <v>14</v>
      </c>
      <c r="M17">
        <f t="shared" si="3"/>
        <v>2.099558</v>
      </c>
      <c r="N17">
        <v>0.1555765391441215</v>
      </c>
      <c r="O17">
        <f t="shared" si="4"/>
        <v>0.32664196737235346</v>
      </c>
      <c r="P17">
        <f>EXP(SUM(D2:D35)-D17+O17)-D39</f>
        <v>0.004529470931220914</v>
      </c>
    </row>
    <row r="18" spans="1:16" ht="12.75">
      <c r="A18" s="1" t="s">
        <v>15</v>
      </c>
      <c r="B18">
        <v>0.86847</v>
      </c>
      <c r="C18">
        <v>0.4849161</v>
      </c>
      <c r="D18">
        <f t="shared" si="0"/>
        <v>0.421135085367</v>
      </c>
      <c r="F18" s="1" t="s">
        <v>15</v>
      </c>
      <c r="G18">
        <f t="shared" si="1"/>
        <v>0.86847</v>
      </c>
      <c r="H18">
        <v>0.4816245608911061</v>
      </c>
      <c r="I18" s="22">
        <f t="shared" si="2"/>
        <v>0.4182764823970989</v>
      </c>
      <c r="J18">
        <f>EXP(SUM(D2:D35)-D18+I18)-D39</f>
        <v>-0.002196561106815653</v>
      </c>
      <c r="L18" s="1" t="s">
        <v>15</v>
      </c>
      <c r="M18">
        <f t="shared" si="3"/>
        <v>0.86847</v>
      </c>
      <c r="N18">
        <v>0.47880925263334956</v>
      </c>
      <c r="O18">
        <f t="shared" si="4"/>
        <v>0.4158314716344851</v>
      </c>
      <c r="P18">
        <f>EXP(SUM(D2:D35)-D18+O18)-D39</f>
        <v>-0.004070340762534652</v>
      </c>
    </row>
    <row r="19" spans="1:16" ht="12.75">
      <c r="A19" s="1" t="s">
        <v>16</v>
      </c>
      <c r="B19">
        <v>0</v>
      </c>
      <c r="C19">
        <v>0.7972253</v>
      </c>
      <c r="D19">
        <f t="shared" si="0"/>
        <v>0</v>
      </c>
      <c r="F19" s="1" t="s">
        <v>16</v>
      </c>
      <c r="G19">
        <f t="shared" si="1"/>
        <v>0</v>
      </c>
      <c r="H19">
        <v>0.8002305824197691</v>
      </c>
      <c r="I19" s="22">
        <f t="shared" si="2"/>
        <v>0</v>
      </c>
      <c r="J19">
        <f>EXP(SUM(D2:D35)-D19+I19)-D39</f>
        <v>0</v>
      </c>
      <c r="L19" s="1" t="s">
        <v>16</v>
      </c>
      <c r="M19">
        <f t="shared" si="3"/>
        <v>0</v>
      </c>
      <c r="N19">
        <v>0.8023531394562698</v>
      </c>
      <c r="O19">
        <f t="shared" si="4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0.929942</v>
      </c>
      <c r="C21">
        <v>0.2944937</v>
      </c>
      <c r="D21">
        <f t="shared" si="0"/>
        <v>0.27386206036540006</v>
      </c>
      <c r="F21" s="1" t="s">
        <v>18</v>
      </c>
      <c r="G21">
        <f t="shared" si="1"/>
        <v>0.929942</v>
      </c>
      <c r="H21">
        <v>0.2944937</v>
      </c>
      <c r="I21" s="22">
        <f t="shared" si="2"/>
        <v>0.27386206036540006</v>
      </c>
      <c r="J21">
        <v>0</v>
      </c>
      <c r="L21" s="1" t="s">
        <v>18</v>
      </c>
      <c r="M21">
        <f t="shared" si="3"/>
        <v>0.929942</v>
      </c>
      <c r="N21">
        <v>0.2944937</v>
      </c>
      <c r="O21">
        <f t="shared" si="4"/>
        <v>0.27386206036540006</v>
      </c>
      <c r="P21">
        <v>0</v>
      </c>
    </row>
    <row r="22" spans="1:16" ht="12.75">
      <c r="A22" s="1" t="s">
        <v>19</v>
      </c>
      <c r="B22">
        <v>1.361916</v>
      </c>
      <c r="C22">
        <v>0.3804077</v>
      </c>
      <c r="D22">
        <f t="shared" si="0"/>
        <v>0.5180833331532</v>
      </c>
      <c r="F22" s="1" t="s">
        <v>19</v>
      </c>
      <c r="G22">
        <f t="shared" si="1"/>
        <v>1.361916</v>
      </c>
      <c r="H22">
        <v>0.3804077</v>
      </c>
      <c r="I22" s="22">
        <f t="shared" si="2"/>
        <v>0.5180833331532</v>
      </c>
      <c r="J22">
        <v>0</v>
      </c>
      <c r="L22" s="1" t="s">
        <v>19</v>
      </c>
      <c r="M22">
        <f t="shared" si="3"/>
        <v>1.361916</v>
      </c>
      <c r="N22">
        <v>0.3804077</v>
      </c>
      <c r="O22">
        <f t="shared" si="4"/>
        <v>0.5180833331532</v>
      </c>
      <c r="P22">
        <v>0</v>
      </c>
    </row>
    <row r="23" spans="1:16" ht="12.75">
      <c r="A23" s="1" t="s">
        <v>20</v>
      </c>
      <c r="B23">
        <v>1.633618</v>
      </c>
      <c r="C23">
        <v>0.0655165</v>
      </c>
      <c r="D23">
        <f t="shared" si="0"/>
        <v>0.107028933697</v>
      </c>
      <c r="F23" s="1" t="s">
        <v>20</v>
      </c>
      <c r="G23">
        <f t="shared" si="1"/>
        <v>1.633618</v>
      </c>
      <c r="H23">
        <v>0.0655164</v>
      </c>
      <c r="I23" s="22">
        <f t="shared" si="2"/>
        <v>0.1070287703352</v>
      </c>
      <c r="J23">
        <v>0</v>
      </c>
      <c r="L23" s="1" t="s">
        <v>20</v>
      </c>
      <c r="M23">
        <f t="shared" si="3"/>
        <v>1.633618</v>
      </c>
      <c r="N23">
        <v>0.0655165</v>
      </c>
      <c r="O23">
        <f t="shared" si="4"/>
        <v>0.107028933697</v>
      </c>
      <c r="P23">
        <v>0</v>
      </c>
    </row>
    <row r="24" spans="1:16" ht="12.75">
      <c r="A24" s="1" t="s">
        <v>99</v>
      </c>
      <c r="B24">
        <v>1.890539</v>
      </c>
      <c r="C24">
        <v>0.0070151</v>
      </c>
      <c r="D24">
        <f t="shared" si="0"/>
        <v>0.0132623201389</v>
      </c>
      <c r="F24" s="1" t="s">
        <v>99</v>
      </c>
      <c r="G24">
        <f t="shared" si="1"/>
        <v>1.890539</v>
      </c>
      <c r="H24">
        <v>0.0070151</v>
      </c>
      <c r="I24" s="22">
        <f t="shared" si="2"/>
        <v>0.0132623201389</v>
      </c>
      <c r="J24">
        <v>0</v>
      </c>
      <c r="L24" s="1" t="s">
        <v>99</v>
      </c>
      <c r="M24">
        <f t="shared" si="3"/>
        <v>1.890539</v>
      </c>
      <c r="N24">
        <v>0.0070151</v>
      </c>
      <c r="O24">
        <f t="shared" si="4"/>
        <v>0.0132623201389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0.613825</v>
      </c>
      <c r="C26">
        <v>0.1867617</v>
      </c>
      <c r="D26">
        <f t="shared" si="0"/>
        <v>0.11463900050249999</v>
      </c>
      <c r="F26" s="1" t="s">
        <v>22</v>
      </c>
      <c r="G26">
        <f t="shared" si="1"/>
        <v>0.613825</v>
      </c>
      <c r="H26">
        <v>0.18337535461868393</v>
      </c>
      <c r="I26" s="22">
        <f t="shared" si="2"/>
        <v>0.11256037704881365</v>
      </c>
      <c r="J26">
        <f>EXP(SUM(D2:D35)-D26+I26)-D39</f>
        <v>-0.001597844723773223</v>
      </c>
      <c r="L26" s="1" t="s">
        <v>22</v>
      </c>
      <c r="M26">
        <f t="shared" si="3"/>
        <v>0.613825</v>
      </c>
      <c r="N26">
        <v>0.17772664614264755</v>
      </c>
      <c r="O26">
        <f t="shared" si="4"/>
        <v>0.10909305856851062</v>
      </c>
      <c r="P26">
        <f>EXP(SUM(D2:D35)-D26+O26)-D39</f>
        <v>-0.004255804090222859</v>
      </c>
    </row>
    <row r="27" spans="1:16" ht="12.75">
      <c r="A27" s="1" t="s">
        <v>23</v>
      </c>
      <c r="B27">
        <v>0.465541</v>
      </c>
      <c r="C27">
        <v>0.1703963</v>
      </c>
      <c r="D27">
        <f t="shared" si="0"/>
        <v>0.0793264638983</v>
      </c>
      <c r="F27" s="1" t="s">
        <v>23</v>
      </c>
      <c r="G27">
        <f t="shared" si="1"/>
        <v>0.465541</v>
      </c>
      <c r="H27">
        <v>0.18027828134078586</v>
      </c>
      <c r="I27" s="22">
        <f t="shared" si="2"/>
        <v>0.08392693137367079</v>
      </c>
      <c r="J27">
        <f>EXP(SUM(D2:D35)-D27+I27)-D39</f>
        <v>0.0035482267466302453</v>
      </c>
      <c r="L27" s="1" t="s">
        <v>23</v>
      </c>
      <c r="M27">
        <f t="shared" si="3"/>
        <v>0.465541</v>
      </c>
      <c r="N27">
        <v>0.19192445798203916</v>
      </c>
      <c r="O27">
        <f t="shared" si="4"/>
        <v>0.0893487040934165</v>
      </c>
      <c r="P27">
        <f>EXP(SUM(D2:D35)-D27+O27)-D39</f>
        <v>0.007750914838332679</v>
      </c>
    </row>
    <row r="28" spans="1:16" ht="12.75">
      <c r="A28" s="1" t="s">
        <v>24</v>
      </c>
      <c r="B28">
        <v>0.918151</v>
      </c>
      <c r="C28">
        <v>0.0619755</v>
      </c>
      <c r="D28">
        <f t="shared" si="0"/>
        <v>0.0569028673005</v>
      </c>
      <c r="F28" s="1" t="s">
        <v>24</v>
      </c>
      <c r="G28">
        <f t="shared" si="1"/>
        <v>0.918151</v>
      </c>
      <c r="H28">
        <v>0.06572783171811679</v>
      </c>
      <c r="I28" s="22">
        <f t="shared" si="2"/>
        <v>0.06034807441982065</v>
      </c>
      <c r="J28">
        <f>EXP(SUM(D2:D35)-D28+I28)-D39</f>
        <v>0.00265566754960056</v>
      </c>
      <c r="L28" s="1" t="s">
        <v>24</v>
      </c>
      <c r="M28">
        <f t="shared" si="3"/>
        <v>0.918151</v>
      </c>
      <c r="N28">
        <v>0.0704603161901572</v>
      </c>
      <c r="O28">
        <f t="shared" si="4"/>
        <v>0.06469320977030903</v>
      </c>
      <c r="P28">
        <f>EXP(SUM(D2:D35)-D28+O28)-D39</f>
        <v>0.0060180991480977</v>
      </c>
    </row>
    <row r="29" spans="1:16" ht="12.75">
      <c r="A29" s="1" t="s">
        <v>45</v>
      </c>
      <c r="B29">
        <v>0</v>
      </c>
      <c r="C29">
        <v>0.4380403</v>
      </c>
      <c r="D29">
        <f t="shared" si="0"/>
        <v>0</v>
      </c>
      <c r="F29" s="1" t="s">
        <v>45</v>
      </c>
      <c r="G29">
        <f t="shared" si="1"/>
        <v>0</v>
      </c>
      <c r="H29">
        <v>0.4380403</v>
      </c>
      <c r="I29" s="22">
        <f t="shared" si="2"/>
        <v>0</v>
      </c>
      <c r="J29">
        <f>EXP(SUM(D2:D35)-D29+I29)-D39</f>
        <v>0</v>
      </c>
      <c r="L29" s="1" t="s">
        <v>45</v>
      </c>
      <c r="M29">
        <f t="shared" si="3"/>
        <v>0</v>
      </c>
      <c r="N29">
        <v>0.4380403</v>
      </c>
      <c r="O29">
        <f t="shared" si="4"/>
        <v>0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0"/>
        <v>0</v>
      </c>
      <c r="F30" s="1" t="s">
        <v>25</v>
      </c>
      <c r="G30">
        <f t="shared" si="1"/>
        <v>0</v>
      </c>
      <c r="H30">
        <v>0.6543054144879965</v>
      </c>
      <c r="I30" s="22">
        <f t="shared" si="2"/>
        <v>0</v>
      </c>
      <c r="J30">
        <f>EXP(SUM(D2:D35)-D30+I30)-D39</f>
        <v>0</v>
      </c>
      <c r="L30" s="1" t="s">
        <v>25</v>
      </c>
      <c r="M30">
        <f t="shared" si="3"/>
        <v>0</v>
      </c>
      <c r="N30">
        <v>0.6318867632937732</v>
      </c>
      <c r="O30">
        <f t="shared" si="4"/>
        <v>0</v>
      </c>
      <c r="P30">
        <f>EXP(SUM(D2:D35)-D30+O30)-D39</f>
        <v>0</v>
      </c>
    </row>
    <row r="31" spans="1:16" ht="12.75">
      <c r="A31" s="1" t="s">
        <v>27</v>
      </c>
      <c r="B31">
        <v>0</v>
      </c>
      <c r="C31">
        <v>0.1291957</v>
      </c>
      <c r="D31">
        <f t="shared" si="0"/>
        <v>0</v>
      </c>
      <c r="F31" s="1" t="s">
        <v>27</v>
      </c>
      <c r="G31">
        <f t="shared" si="1"/>
        <v>0</v>
      </c>
      <c r="H31">
        <v>0.1300003321858992</v>
      </c>
      <c r="I31" s="22">
        <f t="shared" si="2"/>
        <v>0</v>
      </c>
      <c r="J31">
        <f>EXP(SUM(D2:D35)-D31+I31)-D39</f>
        <v>0</v>
      </c>
      <c r="L31" s="1" t="s">
        <v>27</v>
      </c>
      <c r="M31">
        <f t="shared" si="3"/>
        <v>0</v>
      </c>
      <c r="N31">
        <v>0.13132077378572343</v>
      </c>
      <c r="O31">
        <f t="shared" si="4"/>
        <v>0</v>
      </c>
      <c r="P31">
        <f>EXP(SUM(D2:D35)-D31+O31)-D39</f>
        <v>0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</v>
      </c>
      <c r="C33">
        <v>0.0307949</v>
      </c>
      <c r="D33">
        <f t="shared" si="0"/>
        <v>0</v>
      </c>
      <c r="F33" s="1" t="s">
        <v>28</v>
      </c>
      <c r="G33">
        <f t="shared" si="1"/>
        <v>0</v>
      </c>
      <c r="H33">
        <v>0.034897569020303776</v>
      </c>
      <c r="I33" s="22">
        <f t="shared" si="2"/>
        <v>0</v>
      </c>
      <c r="J33">
        <f>EXP(SUM(D2:D35)-D33+I33)-D39</f>
        <v>0</v>
      </c>
      <c r="L33" s="1" t="s">
        <v>28</v>
      </c>
      <c r="M33">
        <f t="shared" si="3"/>
        <v>0</v>
      </c>
      <c r="N33">
        <v>0.03917478516452222</v>
      </c>
      <c r="O33">
        <f t="shared" si="4"/>
        <v>0</v>
      </c>
      <c r="P33">
        <f>EXP(SUM(D2:D35)-D33+O33)-D39</f>
        <v>0</v>
      </c>
    </row>
    <row r="34" spans="1:16" ht="12.75">
      <c r="A34" s="1" t="s">
        <v>26</v>
      </c>
      <c r="B34">
        <v>0</v>
      </c>
      <c r="C34">
        <v>0.1534788</v>
      </c>
      <c r="D34">
        <f t="shared" si="0"/>
        <v>0</v>
      </c>
      <c r="F34" s="1" t="s">
        <v>26</v>
      </c>
      <c r="G34">
        <f t="shared" si="1"/>
        <v>0</v>
      </c>
      <c r="H34">
        <v>0.17411594964617247</v>
      </c>
      <c r="I34" s="22">
        <f t="shared" si="2"/>
        <v>0</v>
      </c>
      <c r="J34">
        <f>EXP(SUM(D2:D35)-D34+I34)-D39</f>
        <v>0</v>
      </c>
      <c r="L34" s="1" t="s">
        <v>26</v>
      </c>
      <c r="M34">
        <f t="shared" si="3"/>
        <v>0</v>
      </c>
      <c r="N34">
        <v>0.19087891328038056</v>
      </c>
      <c r="O34">
        <f t="shared" si="4"/>
        <v>0</v>
      </c>
      <c r="P34">
        <f>EXP(SUM(D2:D35)-D34+O34)-D39</f>
        <v>0</v>
      </c>
    </row>
    <row r="35" spans="1:16" ht="12.75">
      <c r="A35" s="1" t="s">
        <v>30</v>
      </c>
      <c r="B35">
        <v>0.373413</v>
      </c>
      <c r="C35">
        <v>0.4787332</v>
      </c>
      <c r="D35">
        <f t="shared" si="0"/>
        <v>0.17876520041160002</v>
      </c>
      <c r="F35" s="1" t="s">
        <v>30</v>
      </c>
      <c r="G35">
        <f t="shared" si="1"/>
        <v>0.373413</v>
      </c>
      <c r="H35">
        <v>0.47997295364058407</v>
      </c>
      <c r="I35" s="22">
        <f t="shared" si="2"/>
        <v>0.1792281405377914</v>
      </c>
      <c r="J35">
        <f>EXP(SUM(D2:D35)-D35+I35)-D39</f>
        <v>0.00035631605763708496</v>
      </c>
      <c r="L35" s="1" t="s">
        <v>30</v>
      </c>
      <c r="M35">
        <f t="shared" si="3"/>
        <v>0.373413</v>
      </c>
      <c r="N35">
        <v>0.4807140311018071</v>
      </c>
      <c r="O35">
        <f t="shared" si="4"/>
        <v>0.1795048684958191</v>
      </c>
      <c r="P35">
        <f>EXP(SUM(D2:D35)-D35+O35)-D39</f>
        <v>0.0005693869975784693</v>
      </c>
    </row>
    <row r="36" spans="1:12" ht="12.75">
      <c r="A36" s="1"/>
      <c r="F36" s="1"/>
      <c r="L36" s="1"/>
    </row>
    <row r="37" spans="3:14" ht="27" customHeight="1">
      <c r="C37" s="2" t="s">
        <v>131</v>
      </c>
      <c r="D37">
        <f>EXP(B2+SUM(D3:D35))</f>
        <v>0.23422804935987018</v>
      </c>
      <c r="H37" s="2"/>
      <c r="N37" s="2"/>
    </row>
    <row r="39" spans="3:15" ht="27" customHeight="1">
      <c r="C39" s="2" t="s">
        <v>132</v>
      </c>
      <c r="D39">
        <f>EXP(SUM(D2:D35))</f>
        <v>0.769502506579387</v>
      </c>
      <c r="H39" s="2" t="s">
        <v>132</v>
      </c>
      <c r="I39">
        <f>EXP(SUM(I2:I35))</f>
        <v>0.7730740351761862</v>
      </c>
      <c r="N39" s="2" t="s">
        <v>132</v>
      </c>
      <c r="O39">
        <f>EXP(SUM(O2:O35))</f>
        <v>0.7685516938597989</v>
      </c>
    </row>
    <row r="40" spans="3:14" ht="30" customHeight="1">
      <c r="C40" s="2" t="s">
        <v>133</v>
      </c>
      <c r="D40">
        <v>0.7695000000000001</v>
      </c>
      <c r="H40" s="2"/>
      <c r="N40" s="2"/>
    </row>
    <row r="41" spans="3:16" ht="28.5" customHeight="1">
      <c r="C41" s="2" t="s">
        <v>134</v>
      </c>
      <c r="D41" s="18">
        <f>D40*Normalization!C38</f>
        <v>163160055.27</v>
      </c>
      <c r="H41" s="2" t="s">
        <v>134</v>
      </c>
      <c r="I41" s="15">
        <f>I39*Normalization!I38</f>
        <v>175045921.4773734</v>
      </c>
      <c r="J41" s="18"/>
      <c r="N41" s="2" t="s">
        <v>134</v>
      </c>
      <c r="O41" s="15">
        <f>O39*Normalization!L38</f>
        <v>184241244.49415872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0.007335625813734703</v>
      </c>
      <c r="K48" s="46">
        <v>-0.8542933210613501</v>
      </c>
      <c r="L48" s="52">
        <f>P4</f>
        <v>0.007457604084456615</v>
      </c>
    </row>
    <row r="49" spans="8:12" ht="12.75">
      <c r="H49" s="43" t="s">
        <v>155</v>
      </c>
      <c r="I49" s="46">
        <v>-1.613309459940726</v>
      </c>
      <c r="J49" s="52">
        <f>J5</f>
        <v>0.010151937626003193</v>
      </c>
      <c r="K49" s="46">
        <v>-3.384117634579034</v>
      </c>
      <c r="L49" s="52">
        <f>P5</f>
        <v>0.021449204302817493</v>
      </c>
    </row>
    <row r="50" spans="8:12" ht="12.75">
      <c r="H50" s="43" t="s">
        <v>156</v>
      </c>
      <c r="I50" s="46">
        <v>0.8662626681383762</v>
      </c>
      <c r="J50" s="52">
        <f>J6</f>
        <v>-0.007372352461889831</v>
      </c>
      <c r="K50" s="46">
        <v>0.9447595175117895</v>
      </c>
      <c r="L50" s="52">
        <f>P6</f>
        <v>-0.00803690172388416</v>
      </c>
    </row>
    <row r="51" spans="8:12" ht="12.75">
      <c r="H51" s="43" t="s">
        <v>157</v>
      </c>
      <c r="I51" s="46">
        <v>1.8752042180098933</v>
      </c>
      <c r="J51" s="52">
        <f>J7</f>
        <v>-0.018098741675976804</v>
      </c>
      <c r="K51" s="46">
        <v>3.5205715775619955</v>
      </c>
      <c r="L51" s="52">
        <f>P7</f>
        <v>-0.0336282290768003</v>
      </c>
    </row>
    <row r="52" spans="8:12" ht="12.75">
      <c r="H52" s="43" t="s">
        <v>158</v>
      </c>
      <c r="I52" s="46">
        <v>-0.33379444134466196</v>
      </c>
      <c r="J52" s="52">
        <f>J8</f>
        <v>0.00444362594966119</v>
      </c>
      <c r="K52" s="46">
        <v>0.08368277392505619</v>
      </c>
      <c r="L52" s="52">
        <f>P8</f>
        <v>-0.0011100181699486011</v>
      </c>
    </row>
    <row r="53" spans="8:12" ht="12.75">
      <c r="H53" s="47" t="s">
        <v>159</v>
      </c>
      <c r="I53" s="48"/>
      <c r="J53" s="52">
        <f>SUM(J48:J52)</f>
        <v>-0.0035399047484675483</v>
      </c>
      <c r="K53" s="48"/>
      <c r="L53" s="52">
        <f>SUM(L48:L52)</f>
        <v>-0.013868340583358951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161</v>
      </c>
      <c r="I55" s="46">
        <v>-0.16659824026261927</v>
      </c>
      <c r="J55" s="52">
        <f>J9</f>
        <v>-0.0024092191796994955</v>
      </c>
      <c r="K55" s="46">
        <v>-0.3244210879179185</v>
      </c>
      <c r="L55" s="52">
        <f>P9</f>
        <v>-0.004684577350328567</v>
      </c>
    </row>
    <row r="56" spans="8:12" ht="12.75">
      <c r="H56" s="43" t="s">
        <v>162</v>
      </c>
      <c r="I56" s="46">
        <v>-0.36764900149072466</v>
      </c>
      <c r="J56" s="52">
        <f>J10</f>
        <v>-0.003874875426516544</v>
      </c>
      <c r="K56" s="46">
        <v>-0.6927283051172878</v>
      </c>
      <c r="L56" s="52">
        <f>P10</f>
        <v>-0.007284825843989262</v>
      </c>
    </row>
    <row r="57" spans="8:12" ht="12.75">
      <c r="H57" s="43" t="s">
        <v>163</v>
      </c>
      <c r="I57" s="46">
        <v>0.2900663268436021</v>
      </c>
      <c r="J57" s="52">
        <f>J11</f>
        <v>0.004837591820839537</v>
      </c>
      <c r="K57" s="46">
        <v>0.529342083220663</v>
      </c>
      <c r="L57" s="52">
        <f>P11</f>
        <v>0.008851004343930047</v>
      </c>
    </row>
    <row r="58" spans="8:12" ht="12.75">
      <c r="H58" s="43" t="s">
        <v>164</v>
      </c>
      <c r="I58" s="46">
        <v>-0.06390422739457752</v>
      </c>
      <c r="J58" s="55">
        <f>J12</f>
        <v>-0.0007261474084369057</v>
      </c>
      <c r="K58" s="46">
        <v>-0.09398602258529343</v>
      </c>
      <c r="L58" s="52">
        <f>P12</f>
        <v>-0.001067731334995381</v>
      </c>
    </row>
    <row r="59" spans="8:12" ht="12.75">
      <c r="H59" s="43" t="s">
        <v>165</v>
      </c>
      <c r="I59" s="46">
        <v>0.1556991283339762</v>
      </c>
      <c r="J59" s="52">
        <f>J13</f>
        <v>0.0021724787491261832</v>
      </c>
      <c r="K59" s="46">
        <v>0.29422519988521467</v>
      </c>
      <c r="L59" s="52">
        <f>P13</f>
        <v>0.004110496296533039</v>
      </c>
    </row>
    <row r="60" spans="8:12" ht="12.75">
      <c r="H60" s="43" t="s">
        <v>166</v>
      </c>
      <c r="I60" s="46">
        <v>0.4333613798459729</v>
      </c>
      <c r="J60" s="53">
        <f>J16</f>
        <v>0.002003459579923761</v>
      </c>
      <c r="K60" s="46">
        <v>0.8208157628537771</v>
      </c>
      <c r="L60" s="52">
        <f>P16</f>
        <v>0.0037991041271713266</v>
      </c>
    </row>
    <row r="61" spans="8:12" ht="12.75">
      <c r="H61" s="43" t="s">
        <v>167</v>
      </c>
      <c r="I61" s="46">
        <v>0.17035154547760112</v>
      </c>
      <c r="J61" s="52">
        <f>J17</f>
        <v>0.002757153084620434</v>
      </c>
      <c r="K61" s="46">
        <v>0.27953391441215003</v>
      </c>
      <c r="L61" s="52">
        <f>P17</f>
        <v>0.004529470931220914</v>
      </c>
    </row>
    <row r="62" spans="8:12" ht="12.75">
      <c r="H62" s="47" t="s">
        <v>168</v>
      </c>
      <c r="I62" s="48"/>
      <c r="J62" s="52">
        <f>SUM(J55:J61)</f>
        <v>0.00476044121985697</v>
      </c>
      <c r="K62" s="48"/>
      <c r="L62" s="52">
        <f>SUM(L55:L61)</f>
        <v>0.008252941169542116</v>
      </c>
    </row>
    <row r="63" spans="8:12" ht="12.75">
      <c r="H63" s="49" t="s">
        <v>169</v>
      </c>
      <c r="I63" s="46">
        <v>-0.3291539108893904</v>
      </c>
      <c r="J63" s="52">
        <f>J18</f>
        <v>-0.002196561106815653</v>
      </c>
      <c r="K63" s="46">
        <v>-0.6106847366650459</v>
      </c>
      <c r="L63" s="52">
        <f>P18</f>
        <v>-0.004070340762534652</v>
      </c>
    </row>
    <row r="64" spans="8:12" ht="12.75">
      <c r="H64" s="49" t="s">
        <v>171</v>
      </c>
      <c r="I64" s="36"/>
      <c r="J64" s="36"/>
      <c r="K64" s="36"/>
      <c r="L64" s="36"/>
    </row>
    <row r="65" spans="8:12" ht="12.75">
      <c r="H65" s="50" t="s">
        <v>172</v>
      </c>
      <c r="I65" s="46">
        <v>-0.3386345381316075</v>
      </c>
      <c r="J65" s="52">
        <f>J26</f>
        <v>-0.001597844723773223</v>
      </c>
      <c r="K65" s="46">
        <v>-0.9035053857352454</v>
      </c>
      <c r="L65" s="52">
        <f>P26</f>
        <v>-0.004255804090222859</v>
      </c>
    </row>
    <row r="66" spans="8:12" ht="12.75">
      <c r="H66" s="50" t="s">
        <v>173</v>
      </c>
      <c r="I66" s="46">
        <v>0.9881981340785856</v>
      </c>
      <c r="J66" s="52">
        <f>J27</f>
        <v>0.0035482267466302453</v>
      </c>
      <c r="K66" s="46">
        <v>2.1528157982039167</v>
      </c>
      <c r="L66" s="52">
        <f>P27</f>
        <v>0.007750914838332679</v>
      </c>
    </row>
    <row r="67" spans="8:12" ht="12.75">
      <c r="H67" s="50" t="s">
        <v>174</v>
      </c>
      <c r="I67" s="46">
        <v>0.3752331718116786</v>
      </c>
      <c r="J67" s="52">
        <f>J28</f>
        <v>0.00265566754960056</v>
      </c>
      <c r="K67" s="46">
        <v>0.8484816190157202</v>
      </c>
      <c r="L67" s="52">
        <f>P28</f>
        <v>0.0060180991480977</v>
      </c>
    </row>
    <row r="68" spans="8:12" ht="12.75">
      <c r="H68" s="51" t="s">
        <v>175</v>
      </c>
      <c r="I68" s="48"/>
      <c r="J68" s="52">
        <f>SUM(J65:J67)</f>
        <v>0.004606049572457582</v>
      </c>
      <c r="K68" s="48"/>
      <c r="L68" s="52">
        <f>SUM(L65:L67)</f>
        <v>0.00951320989620752</v>
      </c>
    </row>
    <row r="69" spans="8:12" ht="12.75">
      <c r="H69" s="49" t="s">
        <v>178</v>
      </c>
      <c r="I69" s="48"/>
      <c r="J69" s="54"/>
      <c r="K69" s="48"/>
      <c r="L69" s="54"/>
    </row>
    <row r="70" spans="8:12" ht="12.75">
      <c r="H70" s="50" t="s">
        <v>179</v>
      </c>
      <c r="I70" s="56">
        <v>0.12</v>
      </c>
      <c r="J70" s="55" t="s">
        <v>185</v>
      </c>
      <c r="K70" s="56">
        <v>0.2</v>
      </c>
      <c r="L70" s="55">
        <f>P35</f>
        <v>0.0005693869975784693</v>
      </c>
    </row>
    <row r="71" spans="8:12" ht="12.75">
      <c r="H71" s="35" t="s">
        <v>180</v>
      </c>
      <c r="I71" s="36"/>
      <c r="J71" s="52">
        <f>I39-D40</f>
        <v>0.003574035176186152</v>
      </c>
      <c r="K71" s="36"/>
      <c r="L71" s="52">
        <f>O39-D40</f>
        <v>-0.0009483061402011383</v>
      </c>
    </row>
    <row r="79" spans="3:5" ht="12.75">
      <c r="C79" s="15"/>
      <c r="D79" s="15"/>
      <c r="E79" s="15"/>
    </row>
    <row r="81" spans="3:5" ht="12.75">
      <c r="C81" s="57"/>
      <c r="D81" s="57"/>
      <c r="E81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B60">
      <selection activeCell="E78" sqref="C78:E81"/>
    </sheetView>
  </sheetViews>
  <sheetFormatPr defaultColWidth="9.140625" defaultRowHeight="12.75"/>
  <cols>
    <col min="2" max="2" width="10.57421875" style="0" bestFit="1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>
        <v>-0.94944</v>
      </c>
      <c r="C2" s="19" t="s">
        <v>93</v>
      </c>
      <c r="D2" s="21">
        <v>-0.088372</v>
      </c>
      <c r="E2" s="4"/>
      <c r="F2" s="4" t="s">
        <v>92</v>
      </c>
      <c r="G2" s="21"/>
      <c r="H2" s="4"/>
      <c r="I2" s="21">
        <f>D2</f>
        <v>-0.088372</v>
      </c>
      <c r="J2" s="21"/>
      <c r="K2" s="4"/>
      <c r="L2" s="4" t="s">
        <v>92</v>
      </c>
      <c r="M2" s="21"/>
      <c r="N2" s="4"/>
      <c r="O2" s="21">
        <f>D2</f>
        <v>-0.088372</v>
      </c>
    </row>
    <row r="3" spans="1:16" ht="12.75">
      <c r="A3" s="1" t="s">
        <v>0</v>
      </c>
      <c r="B3">
        <v>0</v>
      </c>
      <c r="C3">
        <v>0.202847</v>
      </c>
      <c r="D3">
        <v>0</v>
      </c>
      <c r="F3" s="1" t="s">
        <v>0</v>
      </c>
      <c r="G3"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-0.942234</v>
      </c>
      <c r="C4">
        <v>0.1639938</v>
      </c>
      <c r="D4">
        <f aca="true" t="shared" si="0" ref="D4:D35">B4*C4</f>
        <v>-0.1545205341492</v>
      </c>
      <c r="F4" s="1" t="s">
        <v>1</v>
      </c>
      <c r="G4">
        <f aca="true" t="shared" si="1" ref="G4:G35">B4</f>
        <v>-0.942234</v>
      </c>
      <c r="H4">
        <v>0.15558993619363196</v>
      </c>
      <c r="I4" s="22">
        <f aca="true" t="shared" si="2" ref="I4:I35">G4*H4</f>
        <v>-0.1466021279394706</v>
      </c>
      <c r="J4" s="26">
        <f>EXP(SUM(D2:D35)-D4+I4)-D39</f>
        <v>0.028820270399527725</v>
      </c>
      <c r="L4" s="1" t="s">
        <v>1</v>
      </c>
      <c r="M4">
        <f aca="true" t="shared" si="3" ref="M4:M35">B4</f>
        <v>-0.942234</v>
      </c>
      <c r="N4">
        <v>0.1554508667893865</v>
      </c>
      <c r="O4">
        <f aca="true" t="shared" si="4" ref="O4:O35">M4*N4</f>
        <v>-0.1464710920184308</v>
      </c>
      <c r="P4">
        <f>EXP(SUM(D2:D35)-D4+O4)-D39</f>
        <v>0.02929911811481789</v>
      </c>
    </row>
    <row r="5" spans="1:16" ht="12.75">
      <c r="A5" s="1" t="s">
        <v>2</v>
      </c>
      <c r="B5">
        <v>-1.042068</v>
      </c>
      <c r="C5">
        <v>0.1988368</v>
      </c>
      <c r="D5">
        <f t="shared" si="0"/>
        <v>-0.2072014665024</v>
      </c>
      <c r="F5" s="1" t="s">
        <v>2</v>
      </c>
      <c r="G5">
        <f t="shared" si="1"/>
        <v>-1.042068</v>
      </c>
      <c r="H5">
        <v>0.18270370540059275</v>
      </c>
      <c r="I5" s="22">
        <f t="shared" si="2"/>
        <v>-0.19038968487938487</v>
      </c>
      <c r="J5">
        <f>EXP(SUM(D2:D35)-D5+I5)-D39</f>
        <v>0.0614623506496641</v>
      </c>
      <c r="L5" s="1" t="s">
        <v>2</v>
      </c>
      <c r="M5">
        <f t="shared" si="3"/>
        <v>-1.042068</v>
      </c>
      <c r="N5">
        <v>0.16499562365420967</v>
      </c>
      <c r="O5">
        <f t="shared" si="4"/>
        <v>-0.17193665955009496</v>
      </c>
      <c r="P5">
        <f>EXP(SUM(D2:D35)-D5+O5)-D39</f>
        <v>0.13012518180981925</v>
      </c>
    </row>
    <row r="6" spans="1:16" ht="12.75">
      <c r="A6" s="1" t="s">
        <v>3</v>
      </c>
      <c r="B6">
        <v>-1.506203</v>
      </c>
      <c r="C6">
        <v>0.159807</v>
      </c>
      <c r="D6">
        <f t="shared" si="0"/>
        <v>-0.240701782821</v>
      </c>
      <c r="F6" s="1" t="s">
        <v>3</v>
      </c>
      <c r="G6">
        <f t="shared" si="1"/>
        <v>-1.506203</v>
      </c>
      <c r="H6">
        <v>0.16846962668138377</v>
      </c>
      <c r="I6" s="22">
        <f t="shared" si="2"/>
        <v>-0.25374945711638025</v>
      </c>
      <c r="J6">
        <f>EXP(SUM(D2:D35)-D6+I6)-D39</f>
        <v>-0.04699402035027678</v>
      </c>
      <c r="L6" s="1" t="s">
        <v>3</v>
      </c>
      <c r="M6">
        <f t="shared" si="3"/>
        <v>-1.506203</v>
      </c>
      <c r="N6">
        <v>0.1692545951751179</v>
      </c>
      <c r="O6">
        <f t="shared" si="4"/>
        <v>-0.2549317790165481</v>
      </c>
      <c r="P6">
        <f>EXP(SUM(D2:D35)-D6+O6)-D39</f>
        <v>-0.05122218769727427</v>
      </c>
    </row>
    <row r="7" spans="1:16" ht="12.75">
      <c r="A7" s="1" t="s">
        <v>4</v>
      </c>
      <c r="B7">
        <v>-1.694142</v>
      </c>
      <c r="C7">
        <v>0.1074901</v>
      </c>
      <c r="D7">
        <f t="shared" si="0"/>
        <v>-0.1821034929942</v>
      </c>
      <c r="F7" s="1" t="s">
        <v>4</v>
      </c>
      <c r="G7">
        <f t="shared" si="1"/>
        <v>-1.694142</v>
      </c>
      <c r="H7">
        <v>0.12624214218009894</v>
      </c>
      <c r="I7" s="22">
        <f t="shared" si="2"/>
        <v>-0.21387211523727717</v>
      </c>
      <c r="J7">
        <f>EXP(SUM(D2:D35)-D7+I7)-D39</f>
        <v>-0.11335948235117765</v>
      </c>
      <c r="L7" s="1" t="s">
        <v>4</v>
      </c>
      <c r="M7">
        <f t="shared" si="3"/>
        <v>-1.694142</v>
      </c>
      <c r="N7">
        <v>0.14269581577561996</v>
      </c>
      <c r="O7">
        <f t="shared" si="4"/>
        <v>-0.24174697472974035</v>
      </c>
      <c r="P7">
        <f>EXP(SUM(D2:D35)-D7+O7)-D39</f>
        <v>-0.20990153769364328</v>
      </c>
    </row>
    <row r="8" spans="1:16" ht="12.75">
      <c r="A8" s="1" t="s">
        <v>5</v>
      </c>
      <c r="B8">
        <v>-2.138626</v>
      </c>
      <c r="C8">
        <v>0.1670253</v>
      </c>
      <c r="D8">
        <f t="shared" si="0"/>
        <v>-0.3572046492378</v>
      </c>
      <c r="F8" s="1" t="s">
        <v>5</v>
      </c>
      <c r="G8">
        <f t="shared" si="1"/>
        <v>-2.138626</v>
      </c>
      <c r="H8">
        <v>0.16368735558655337</v>
      </c>
      <c r="I8" s="22">
        <f t="shared" si="2"/>
        <v>-0.35006603452864826</v>
      </c>
      <c r="J8">
        <f>EXP(SUM(D2:D35)-D8+I8)-D39</f>
        <v>0.025971956965392007</v>
      </c>
      <c r="L8" s="1" t="s">
        <v>5</v>
      </c>
      <c r="M8">
        <f t="shared" si="3"/>
        <v>-2.138626</v>
      </c>
      <c r="N8">
        <v>0.16786212773925055</v>
      </c>
      <c r="O8">
        <f t="shared" si="4"/>
        <v>-0.35899431079848243</v>
      </c>
      <c r="P8">
        <f>EXP(SUM(D2:D35)-D8+O8)-D39</f>
        <v>-0.006482194044738598</v>
      </c>
    </row>
    <row r="9" spans="1:16" ht="12.75">
      <c r="A9" s="1" t="s">
        <v>6</v>
      </c>
      <c r="B9">
        <v>1.517376</v>
      </c>
      <c r="C9">
        <v>0.0664448</v>
      </c>
      <c r="D9">
        <f t="shared" si="0"/>
        <v>0.1008217448448</v>
      </c>
      <c r="F9" s="1" t="s">
        <v>6</v>
      </c>
      <c r="G9">
        <f t="shared" si="1"/>
        <v>1.517376</v>
      </c>
      <c r="H9">
        <v>0.0647788175973738</v>
      </c>
      <c r="I9" s="22">
        <f t="shared" si="2"/>
        <v>0.09829382313063267</v>
      </c>
      <c r="J9">
        <f>EXP(SUM(D2:D35)-D9+I9)-D39</f>
        <v>-0.009152810783055632</v>
      </c>
      <c r="L9" s="1" t="s">
        <v>6</v>
      </c>
      <c r="M9">
        <f t="shared" si="3"/>
        <v>1.517376</v>
      </c>
      <c r="N9">
        <v>0.06320058912082081</v>
      </c>
      <c r="O9">
        <f t="shared" si="4"/>
        <v>0.0958990571177946</v>
      </c>
      <c r="P9">
        <f>EXP(SUM(D2:D35)-D9+O9)-D39</f>
        <v>-0.017802191024054004</v>
      </c>
    </row>
    <row r="10" spans="1:16" ht="12.75">
      <c r="A10" s="1" t="s">
        <v>7</v>
      </c>
      <c r="B10">
        <v>1.135304</v>
      </c>
      <c r="C10">
        <v>0.1197581</v>
      </c>
      <c r="D10">
        <f t="shared" si="0"/>
        <v>0.13596184996240002</v>
      </c>
      <c r="F10" s="1" t="s">
        <v>7</v>
      </c>
      <c r="G10">
        <f t="shared" si="1"/>
        <v>1.135304</v>
      </c>
      <c r="H10">
        <v>0.11608160998509276</v>
      </c>
      <c r="I10" s="22">
        <f t="shared" si="2"/>
        <v>0.13178791614251575</v>
      </c>
      <c r="J10">
        <f>EXP(SUM(D2:D35)-D10+I10)-D39</f>
        <v>-0.015100078160572128</v>
      </c>
      <c r="L10" s="1" t="s">
        <v>7</v>
      </c>
      <c r="M10">
        <f t="shared" si="3"/>
        <v>1.135304</v>
      </c>
      <c r="N10">
        <v>0.11283081694882713</v>
      </c>
      <c r="O10">
        <f t="shared" si="4"/>
        <v>0.12809727780527125</v>
      </c>
      <c r="P10">
        <f>EXP(SUM(D2:D35)-D10+O10)-D39</f>
        <v>-0.028399332335228955</v>
      </c>
    </row>
    <row r="11" spans="1:16" ht="12.75">
      <c r="A11" s="1" t="s">
        <v>8</v>
      </c>
      <c r="B11">
        <v>1.677235</v>
      </c>
      <c r="C11">
        <v>0.1726351</v>
      </c>
      <c r="D11">
        <f t="shared" si="0"/>
        <v>0.28954963194850003</v>
      </c>
      <c r="F11" s="1" t="s">
        <v>8</v>
      </c>
      <c r="G11">
        <f t="shared" si="1"/>
        <v>1.677235</v>
      </c>
      <c r="H11">
        <v>0.17553576326843603</v>
      </c>
      <c r="I11" s="22">
        <f t="shared" si="2"/>
        <v>0.2944147259055353</v>
      </c>
      <c r="J11">
        <f>EXP(SUM(D2:D35)-D11+I11)-D39</f>
        <v>0.01768022475119535</v>
      </c>
      <c r="L11" s="1" t="s">
        <v>8</v>
      </c>
      <c r="M11">
        <f t="shared" si="3"/>
        <v>1.677235</v>
      </c>
      <c r="N11">
        <v>0.17792852083220664</v>
      </c>
      <c r="O11">
        <f t="shared" si="4"/>
        <v>0.2984279426380061</v>
      </c>
      <c r="P11">
        <f>EXP(SUM(D2:D35)-D11+O11)-D39</f>
        <v>0.0323295265951451</v>
      </c>
    </row>
    <row r="12" spans="1:16" ht="12.75">
      <c r="A12" s="1" t="s">
        <v>9</v>
      </c>
      <c r="B12">
        <v>1.149075</v>
      </c>
      <c r="C12">
        <v>0.0684366</v>
      </c>
      <c r="D12">
        <f t="shared" si="0"/>
        <v>0.078638786145</v>
      </c>
      <c r="F12" s="1" t="s">
        <v>9</v>
      </c>
      <c r="G12">
        <f t="shared" si="1"/>
        <v>1.149075</v>
      </c>
      <c r="H12">
        <v>0.06779755772605423</v>
      </c>
      <c r="I12" s="22">
        <f t="shared" si="2"/>
        <v>0.07790447864406576</v>
      </c>
      <c r="J12">
        <f>EXP(SUM(D2:D35)-D12+I12)-D39</f>
        <v>-0.002661081654112163</v>
      </c>
      <c r="L12" s="1" t="s">
        <v>9</v>
      </c>
      <c r="M12">
        <f t="shared" si="3"/>
        <v>1.149075</v>
      </c>
      <c r="N12">
        <v>0.06749673977414707</v>
      </c>
      <c r="O12">
        <f t="shared" si="4"/>
        <v>0.07755881625597805</v>
      </c>
      <c r="P12">
        <f>EXP(SUM(D2:D35)-D12+O12)-D39</f>
        <v>-0.0039130629545685025</v>
      </c>
    </row>
    <row r="13" spans="1:16" ht="12.75">
      <c r="A13" s="1" t="s">
        <v>10</v>
      </c>
      <c r="B13">
        <v>0.879803</v>
      </c>
      <c r="C13">
        <v>0.1095454</v>
      </c>
      <c r="D13">
        <f t="shared" si="0"/>
        <v>0.09637837155620001</v>
      </c>
      <c r="F13" s="1" t="s">
        <v>10</v>
      </c>
      <c r="G13">
        <f t="shared" si="1"/>
        <v>0.879803</v>
      </c>
      <c r="H13">
        <v>0.11110239128333976</v>
      </c>
      <c r="I13" s="22">
        <f t="shared" si="2"/>
        <v>0.09774821715825617</v>
      </c>
      <c r="J13">
        <f>EXP(SUM(D2:D35)-D13+I13)-D39</f>
        <v>0.004969455332465067</v>
      </c>
      <c r="L13" s="1" t="s">
        <v>10</v>
      </c>
      <c r="M13">
        <f t="shared" si="3"/>
        <v>0.879803</v>
      </c>
      <c r="N13">
        <v>0.11248765199885215</v>
      </c>
      <c r="O13">
        <f t="shared" si="4"/>
        <v>0.09896697369154611</v>
      </c>
      <c r="P13">
        <f>EXP(SUM(D2:D35)-D13+O13)-D39</f>
        <v>0.00939652370258548</v>
      </c>
    </row>
    <row r="14" spans="1:16" ht="12.75">
      <c r="A14" s="1" t="s">
        <v>11</v>
      </c>
      <c r="B14">
        <v>0.46525</v>
      </c>
      <c r="C14">
        <v>0.1360279</v>
      </c>
      <c r="D14">
        <f t="shared" si="0"/>
        <v>0.063286980475</v>
      </c>
      <c r="F14" s="1" t="s">
        <v>11</v>
      </c>
      <c r="G14">
        <f t="shared" si="1"/>
        <v>0.46525</v>
      </c>
      <c r="H14">
        <v>0.1328297259583083</v>
      </c>
      <c r="I14" s="22">
        <f t="shared" si="2"/>
        <v>0.06179903000210294</v>
      </c>
      <c r="J14">
        <f>EXP(SUM(D2:D35)-D14+I14)-D39</f>
        <v>-0.005390202621499807</v>
      </c>
      <c r="L14" s="1" t="s">
        <v>11</v>
      </c>
      <c r="M14">
        <f t="shared" si="3"/>
        <v>0.46525</v>
      </c>
      <c r="N14">
        <v>0.13016724233473645</v>
      </c>
      <c r="O14">
        <f t="shared" si="4"/>
        <v>0.060560309496236135</v>
      </c>
      <c r="P14">
        <f>EXP(SUM(D2:D35)-D14+O14)-D39</f>
        <v>-0.009871438874976768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0.423384</v>
      </c>
      <c r="C16">
        <v>0.0908347</v>
      </c>
      <c r="D16">
        <f t="shared" si="0"/>
        <v>0.0384579586248</v>
      </c>
      <c r="F16" s="1" t="s">
        <v>13</v>
      </c>
      <c r="G16">
        <f t="shared" si="1"/>
        <v>0.423384</v>
      </c>
      <c r="H16">
        <v>0.09516831379845973</v>
      </c>
      <c r="I16" s="22">
        <f t="shared" si="2"/>
        <v>0.04029274136924708</v>
      </c>
      <c r="J16">
        <f>EXP(SUM(D2:D35)-D16+I16)-D39</f>
        <v>0.006657678289152091</v>
      </c>
      <c r="L16" s="1" t="s">
        <v>13</v>
      </c>
      <c r="M16">
        <f t="shared" si="3"/>
        <v>0.423384</v>
      </c>
      <c r="N16">
        <v>0.09904285762853778</v>
      </c>
      <c r="O16">
        <f t="shared" si="4"/>
        <v>0.041933161234200836</v>
      </c>
      <c r="P16">
        <f>EXP(SUM(D2:D35)-D16+O16)-D39</f>
        <v>0.012620444703624667</v>
      </c>
    </row>
    <row r="17" spans="1:16" ht="12.75">
      <c r="A17" s="1" t="s">
        <v>14</v>
      </c>
      <c r="B17">
        <v>1.406023</v>
      </c>
      <c r="C17">
        <v>0.1527812</v>
      </c>
      <c r="D17">
        <f t="shared" si="0"/>
        <v>0.2148138811676</v>
      </c>
      <c r="F17" s="1" t="s">
        <v>14</v>
      </c>
      <c r="G17">
        <f t="shared" si="1"/>
        <v>1.406023</v>
      </c>
      <c r="H17">
        <v>0.15448471545477602</v>
      </c>
      <c r="I17" s="22">
        <f t="shared" si="2"/>
        <v>0.21720906307787055</v>
      </c>
      <c r="J17">
        <f>EXP(SUM(D2:D35)-D17+I17)-D39</f>
        <v>0.00869357476417365</v>
      </c>
      <c r="L17" s="1" t="s">
        <v>14</v>
      </c>
      <c r="M17">
        <f t="shared" si="3"/>
        <v>1.406023</v>
      </c>
      <c r="N17">
        <v>0.1555765391441215</v>
      </c>
      <c r="O17">
        <f t="shared" si="4"/>
        <v>0.21874419229703515</v>
      </c>
      <c r="P17">
        <f>EXP(SUM(D2:D35)-D17+O17)-D39</f>
        <v>0.014276453868681926</v>
      </c>
    </row>
    <row r="18" spans="1:16" ht="12.75">
      <c r="A18" s="1" t="s">
        <v>15</v>
      </c>
      <c r="B18">
        <v>0.749721</v>
      </c>
      <c r="C18">
        <v>0.4849161</v>
      </c>
      <c r="D18">
        <f t="shared" si="0"/>
        <v>0.3635517834081</v>
      </c>
      <c r="F18" s="1" t="s">
        <v>15</v>
      </c>
      <c r="G18">
        <f t="shared" si="1"/>
        <v>0.749721</v>
      </c>
      <c r="H18">
        <v>0.4816245608911061</v>
      </c>
      <c r="I18" s="22">
        <f t="shared" si="2"/>
        <v>0.36108404741584094</v>
      </c>
      <c r="J18">
        <f>EXP(SUM(D2:D35)-D18+I18)-D39</f>
        <v>-0.008935165950509916</v>
      </c>
      <c r="L18" s="1" t="s">
        <v>15</v>
      </c>
      <c r="M18">
        <f t="shared" si="3"/>
        <v>0.749721</v>
      </c>
      <c r="N18">
        <v>0.47880925263334956</v>
      </c>
      <c r="O18">
        <f t="shared" si="4"/>
        <v>0.35897335169352745</v>
      </c>
      <c r="P18">
        <f>EXP(SUM(D2:D35)-D18+O18)-D39</f>
        <v>-0.016560086700004195</v>
      </c>
    </row>
    <row r="19" spans="1:16" ht="12.75">
      <c r="A19" s="1" t="s">
        <v>16</v>
      </c>
      <c r="B19">
        <v>0.280776</v>
      </c>
      <c r="C19">
        <v>0.7972253</v>
      </c>
      <c r="D19">
        <f t="shared" si="0"/>
        <v>0.22384173083280004</v>
      </c>
      <c r="F19" s="1" t="s">
        <v>16</v>
      </c>
      <c r="G19">
        <f t="shared" si="1"/>
        <v>0.280776</v>
      </c>
      <c r="H19">
        <v>0.8002305824197691</v>
      </c>
      <c r="I19" s="22">
        <f t="shared" si="2"/>
        <v>0.2246855420094931</v>
      </c>
      <c r="J19">
        <f>EXP(SUM(D2:D35)-D19+I19)-D39</f>
        <v>0.0030603295594886504</v>
      </c>
      <c r="L19" s="1" t="s">
        <v>16</v>
      </c>
      <c r="M19">
        <f t="shared" si="3"/>
        <v>0.280776</v>
      </c>
      <c r="N19">
        <v>0.8023531394562698</v>
      </c>
      <c r="O19">
        <f t="shared" si="4"/>
        <v>0.22528150508397365</v>
      </c>
      <c r="P19">
        <f>EXP(SUM(D2:D35)-D19+O19)-D39</f>
        <v>0.005223321554107319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0.57374</v>
      </c>
      <c r="C21">
        <v>0.2944937</v>
      </c>
      <c r="D21">
        <f t="shared" si="0"/>
        <v>0.168962815438</v>
      </c>
      <c r="F21" s="1" t="s">
        <v>18</v>
      </c>
      <c r="G21">
        <f t="shared" si="1"/>
        <v>0.57374</v>
      </c>
      <c r="H21">
        <v>0.2944937</v>
      </c>
      <c r="I21" s="22">
        <f t="shared" si="2"/>
        <v>0.168962815438</v>
      </c>
      <c r="J21">
        <v>0</v>
      </c>
      <c r="L21" s="1" t="s">
        <v>18</v>
      </c>
      <c r="M21">
        <f t="shared" si="3"/>
        <v>0.57374</v>
      </c>
      <c r="N21">
        <v>0.2944937</v>
      </c>
      <c r="O21">
        <f t="shared" si="4"/>
        <v>0.168962815438</v>
      </c>
      <c r="P21">
        <v>0</v>
      </c>
    </row>
    <row r="22" spans="1:16" ht="12.75">
      <c r="A22" s="1" t="s">
        <v>19</v>
      </c>
      <c r="B22">
        <v>0.963952</v>
      </c>
      <c r="C22">
        <v>0.3804077</v>
      </c>
      <c r="D22">
        <f t="shared" si="0"/>
        <v>0.3666947632304</v>
      </c>
      <c r="F22" s="1" t="s">
        <v>19</v>
      </c>
      <c r="G22">
        <f t="shared" si="1"/>
        <v>0.963952</v>
      </c>
      <c r="H22">
        <v>0.3804077</v>
      </c>
      <c r="I22" s="22">
        <f t="shared" si="2"/>
        <v>0.3666947632304</v>
      </c>
      <c r="J22">
        <v>0</v>
      </c>
      <c r="L22" s="1" t="s">
        <v>19</v>
      </c>
      <c r="M22">
        <f t="shared" si="3"/>
        <v>0.963952</v>
      </c>
      <c r="N22">
        <v>0.3804077</v>
      </c>
      <c r="O22">
        <f t="shared" si="4"/>
        <v>0.3666947632304</v>
      </c>
      <c r="P22">
        <v>0</v>
      </c>
    </row>
    <row r="23" spans="1:16" ht="12.75">
      <c r="A23" s="1" t="s">
        <v>20</v>
      </c>
      <c r="B23">
        <v>1.098046</v>
      </c>
      <c r="C23">
        <v>0.0655165</v>
      </c>
      <c r="D23">
        <f t="shared" si="0"/>
        <v>0.071940130759</v>
      </c>
      <c r="F23" s="1" t="s">
        <v>20</v>
      </c>
      <c r="G23">
        <f t="shared" si="1"/>
        <v>1.098046</v>
      </c>
      <c r="H23">
        <v>0.0655164</v>
      </c>
      <c r="I23" s="22">
        <f t="shared" si="2"/>
        <v>0.07194002095440001</v>
      </c>
      <c r="J23">
        <v>0</v>
      </c>
      <c r="L23" s="1" t="s">
        <v>20</v>
      </c>
      <c r="M23">
        <f t="shared" si="3"/>
        <v>1.098046</v>
      </c>
      <c r="N23">
        <v>0.0655165</v>
      </c>
      <c r="O23">
        <f t="shared" si="4"/>
        <v>0.071940130759</v>
      </c>
      <c r="P23">
        <v>0</v>
      </c>
    </row>
    <row r="24" spans="1:16" ht="12.75">
      <c r="A24" s="1" t="s">
        <v>99</v>
      </c>
      <c r="B24">
        <v>0.78641</v>
      </c>
      <c r="C24">
        <v>0.0070151</v>
      </c>
      <c r="D24">
        <f t="shared" si="0"/>
        <v>0.005516744791</v>
      </c>
      <c r="F24" s="1" t="s">
        <v>99</v>
      </c>
      <c r="G24">
        <f t="shared" si="1"/>
        <v>0.78641</v>
      </c>
      <c r="H24">
        <v>0.0070151</v>
      </c>
      <c r="I24" s="22">
        <f t="shared" si="2"/>
        <v>0.005516744791</v>
      </c>
      <c r="J24">
        <v>0</v>
      </c>
      <c r="L24" s="1" t="s">
        <v>99</v>
      </c>
      <c r="M24">
        <f t="shared" si="3"/>
        <v>0.78641</v>
      </c>
      <c r="N24">
        <v>0.0070151</v>
      </c>
      <c r="O24">
        <f t="shared" si="4"/>
        <v>0.005516744791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0.452385</v>
      </c>
      <c r="C26">
        <v>0.1867617</v>
      </c>
      <c r="D26">
        <f t="shared" si="0"/>
        <v>0.0844881916545</v>
      </c>
      <c r="F26" s="1" t="s">
        <v>22</v>
      </c>
      <c r="G26">
        <f t="shared" si="1"/>
        <v>0.452385</v>
      </c>
      <c r="H26">
        <v>0.18337535461868393</v>
      </c>
      <c r="I26" s="22">
        <f t="shared" si="2"/>
        <v>0.08295625979917333</v>
      </c>
      <c r="J26">
        <f>EXP(SUM(D2:D35)-D26+I26)-D39</f>
        <v>-0.005549406189384154</v>
      </c>
      <c r="L26" s="1" t="s">
        <v>22</v>
      </c>
      <c r="M26">
        <f t="shared" si="3"/>
        <v>0.452385</v>
      </c>
      <c r="N26">
        <v>0.17772664614264755</v>
      </c>
      <c r="O26">
        <f t="shared" si="4"/>
        <v>0.08040086881524161</v>
      </c>
      <c r="P26">
        <f>EXP(SUM(D2:D35)-D26+O26)-D39</f>
        <v>-0.014787384752244392</v>
      </c>
    </row>
    <row r="27" spans="1:16" ht="12.75">
      <c r="A27" s="1" t="s">
        <v>23</v>
      </c>
      <c r="B27">
        <v>0.485544</v>
      </c>
      <c r="C27">
        <v>0.1703963</v>
      </c>
      <c r="D27">
        <f t="shared" si="0"/>
        <v>0.0827349010872</v>
      </c>
      <c r="F27" s="1" t="s">
        <v>23</v>
      </c>
      <c r="G27">
        <f t="shared" si="1"/>
        <v>0.485544</v>
      </c>
      <c r="H27">
        <v>0.18027828134078586</v>
      </c>
      <c r="I27" s="22">
        <f t="shared" si="2"/>
        <v>0.08753303783533052</v>
      </c>
      <c r="J27">
        <f>EXP(SUM(D2:D35)-D27+I27)-D39</f>
        <v>0.01743631151672176</v>
      </c>
      <c r="L27" s="1" t="s">
        <v>23</v>
      </c>
      <c r="M27">
        <f t="shared" si="3"/>
        <v>0.485544</v>
      </c>
      <c r="N27">
        <v>0.19192445798203916</v>
      </c>
      <c r="O27">
        <f t="shared" si="4"/>
        <v>0.09318776902643122</v>
      </c>
      <c r="P27">
        <f>EXP(SUM(D2:D35)-D27+O27)-D39</f>
        <v>0.03809315392858803</v>
      </c>
    </row>
    <row r="28" spans="1:16" ht="12.75">
      <c r="A28" s="1" t="s">
        <v>24</v>
      </c>
      <c r="B28">
        <v>0.922806</v>
      </c>
      <c r="C28">
        <v>0.0619755</v>
      </c>
      <c r="D28">
        <f t="shared" si="0"/>
        <v>0.057191363253000005</v>
      </c>
      <c r="F28" s="1" t="s">
        <v>24</v>
      </c>
      <c r="G28">
        <f t="shared" si="1"/>
        <v>0.922806</v>
      </c>
      <c r="H28">
        <v>0.06572783171811679</v>
      </c>
      <c r="I28" s="22">
        <f t="shared" si="2"/>
        <v>0.060654037476468484</v>
      </c>
      <c r="J28">
        <f>EXP(SUM(D2:D35)-D28+I28)-D39</f>
        <v>0.01257486816453035</v>
      </c>
      <c r="L28" s="1" t="s">
        <v>24</v>
      </c>
      <c r="M28">
        <f t="shared" si="3"/>
        <v>0.922806</v>
      </c>
      <c r="N28">
        <v>0.0704603161901572</v>
      </c>
      <c r="O28">
        <f t="shared" si="4"/>
        <v>0.06502120254217421</v>
      </c>
      <c r="P28">
        <f>EXP(SUM(D2:D35)-D28+O28)-D39</f>
        <v>0.028496653708967035</v>
      </c>
    </row>
    <row r="29" spans="1:16" ht="12.75">
      <c r="A29" s="1" t="s">
        <v>45</v>
      </c>
      <c r="B29">
        <v>0.139304</v>
      </c>
      <c r="C29">
        <v>0.4380403</v>
      </c>
      <c r="D29">
        <f t="shared" si="0"/>
        <v>0.061020765951200005</v>
      </c>
      <c r="F29" s="1" t="s">
        <v>45</v>
      </c>
      <c r="G29">
        <f t="shared" si="1"/>
        <v>0.139304</v>
      </c>
      <c r="H29">
        <v>0.4380403</v>
      </c>
      <c r="I29" s="22">
        <f t="shared" si="2"/>
        <v>0.061020765951200005</v>
      </c>
      <c r="J29">
        <f>EXP(SUM(D2:D35)-D29+I29)-D39</f>
        <v>0</v>
      </c>
      <c r="L29" s="1" t="s">
        <v>45</v>
      </c>
      <c r="M29">
        <f t="shared" si="3"/>
        <v>0.139304</v>
      </c>
      <c r="N29">
        <v>0.4380403</v>
      </c>
      <c r="O29">
        <f t="shared" si="4"/>
        <v>0.061020765951200005</v>
      </c>
      <c r="P29">
        <f>EXP(SUM(D2:D35)-D29+O29)-D39</f>
        <v>0</v>
      </c>
    </row>
    <row r="30" spans="1:16" ht="12.75">
      <c r="A30" s="1" t="s">
        <v>25</v>
      </c>
      <c r="B30">
        <v>0.325601</v>
      </c>
      <c r="C30">
        <v>0.6799062</v>
      </c>
      <c r="D30">
        <f t="shared" si="0"/>
        <v>0.22137813862619998</v>
      </c>
      <c r="F30" s="1" t="s">
        <v>25</v>
      </c>
      <c r="G30">
        <f t="shared" si="1"/>
        <v>0.325601</v>
      </c>
      <c r="H30">
        <v>0.6543054144879965</v>
      </c>
      <c r="I30" s="22">
        <f t="shared" si="2"/>
        <v>0.21304249726270613</v>
      </c>
      <c r="J30">
        <f>EXP(SUM(D2:D35)-D30+I30)-D39</f>
        <v>-0.030093305660455538</v>
      </c>
      <c r="L30" s="1" t="s">
        <v>25</v>
      </c>
      <c r="M30">
        <f t="shared" si="3"/>
        <v>0.325601</v>
      </c>
      <c r="N30">
        <v>0.6318867632937732</v>
      </c>
      <c r="O30">
        <f t="shared" si="4"/>
        <v>0.20574296201521586</v>
      </c>
      <c r="P30">
        <f>EXP(SUM(D2:D35)-D30+O30)-D39</f>
        <v>-0.05624083485943876</v>
      </c>
    </row>
    <row r="31" spans="1:16" ht="12.75">
      <c r="A31" s="1" t="s">
        <v>27</v>
      </c>
      <c r="B31">
        <v>-0.994929</v>
      </c>
      <c r="C31">
        <v>0.1291957</v>
      </c>
      <c r="D31">
        <f t="shared" si="0"/>
        <v>-0.12854054860529998</v>
      </c>
      <c r="F31" s="1" t="s">
        <v>27</v>
      </c>
      <c r="G31">
        <f t="shared" si="1"/>
        <v>-0.994929</v>
      </c>
      <c r="H31">
        <v>0.1300003321858992</v>
      </c>
      <c r="I31" s="22">
        <f t="shared" si="2"/>
        <v>-0.1293411005013845</v>
      </c>
      <c r="J31">
        <f>EXP(SUM(D2:D35)-D31+I31)-D39</f>
        <v>-0.0029010508676212687</v>
      </c>
      <c r="L31" s="1" t="s">
        <v>27</v>
      </c>
      <c r="M31">
        <f t="shared" si="3"/>
        <v>-0.994929</v>
      </c>
      <c r="N31">
        <v>0.13132077378572343</v>
      </c>
      <c r="O31">
        <f t="shared" si="4"/>
        <v>-0.13065484614185602</v>
      </c>
      <c r="P31">
        <f>EXP(SUM(D2:D35)-D31+O31)-D39</f>
        <v>-0.0076567902506679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0.551901</v>
      </c>
      <c r="C33">
        <v>0.0307949</v>
      </c>
      <c r="D33">
        <f t="shared" si="0"/>
        <v>0.0169957361049</v>
      </c>
      <c r="F33" s="1" t="s">
        <v>28</v>
      </c>
      <c r="G33">
        <f t="shared" si="1"/>
        <v>0.551901</v>
      </c>
      <c r="H33">
        <v>0.034897569020303776</v>
      </c>
      <c r="I33" s="22">
        <f t="shared" si="2"/>
        <v>0.019260003239874673</v>
      </c>
      <c r="J33">
        <f>EXP(SUM(D2:D35)-D33+I33)-D39</f>
        <v>0.008217867119218791</v>
      </c>
      <c r="L33" s="1" t="s">
        <v>28</v>
      </c>
      <c r="M33">
        <f t="shared" si="3"/>
        <v>0.551901</v>
      </c>
      <c r="N33">
        <v>0.03917478516452222</v>
      </c>
      <c r="O33">
        <f t="shared" si="4"/>
        <v>0.021620603107084975</v>
      </c>
      <c r="P33">
        <f>EXP(SUM(D2:D35)-D33+O33)-D39</f>
        <v>0.01680519637794964</v>
      </c>
    </row>
    <row r="34" spans="1:16" ht="12.75">
      <c r="A34" s="1" t="s">
        <v>26</v>
      </c>
      <c r="B34">
        <v>-0.623243</v>
      </c>
      <c r="C34">
        <v>0.1534788</v>
      </c>
      <c r="D34">
        <f t="shared" si="0"/>
        <v>-0.0956545877484</v>
      </c>
      <c r="F34" s="1" t="s">
        <v>26</v>
      </c>
      <c r="G34">
        <f t="shared" si="1"/>
        <v>-0.623243</v>
      </c>
      <c r="H34">
        <v>0.17411594964617247</v>
      </c>
      <c r="I34" s="22">
        <f t="shared" si="2"/>
        <v>-0.10851654680532946</v>
      </c>
      <c r="J34">
        <f>EXP(SUM(D2:D35)-D34+I34)-D39</f>
        <v>-0.04632941931274015</v>
      </c>
      <c r="L34" s="1" t="s">
        <v>26</v>
      </c>
      <c r="M34">
        <f t="shared" si="3"/>
        <v>-0.623243</v>
      </c>
      <c r="N34">
        <v>0.19087891328038056</v>
      </c>
      <c r="O34">
        <f t="shared" si="4"/>
        <v>-0.11896394654960422</v>
      </c>
      <c r="P34">
        <f>EXP(SUM(D2:D35)-D34+O34)-D39</f>
        <v>-0.08352534444627091</v>
      </c>
    </row>
    <row r="35" spans="1:16" ht="12.75">
      <c r="A35" s="1" t="s">
        <v>30</v>
      </c>
      <c r="B35">
        <v>0</v>
      </c>
      <c r="C35">
        <v>0.4787332</v>
      </c>
      <c r="D35">
        <f t="shared" si="0"/>
        <v>0</v>
      </c>
      <c r="F35" s="1" t="s">
        <v>30</v>
      </c>
      <c r="G35">
        <f t="shared" si="1"/>
        <v>0</v>
      </c>
      <c r="H35">
        <v>0.47997295364058407</v>
      </c>
      <c r="I35" s="22">
        <f t="shared" si="2"/>
        <v>0</v>
      </c>
      <c r="J35">
        <f>EXP(SUM(D2:D35)-D35+I35)-D39</f>
        <v>0</v>
      </c>
      <c r="L35" s="1" t="s">
        <v>30</v>
      </c>
      <c r="M35">
        <f t="shared" si="3"/>
        <v>0</v>
      </c>
      <c r="N35">
        <v>0.4807140311018071</v>
      </c>
      <c r="O35">
        <f t="shared" si="4"/>
        <v>0</v>
      </c>
      <c r="P35">
        <f>EXP(SUM(D2:D35)-D35+O35)-D39</f>
        <v>0</v>
      </c>
    </row>
    <row r="36" spans="1:12" ht="12.75">
      <c r="A36" s="1"/>
      <c r="F36" s="1"/>
      <c r="L36" s="1"/>
    </row>
    <row r="37" spans="3:14" ht="30" customHeight="1">
      <c r="C37" s="2" t="s">
        <v>131</v>
      </c>
      <c r="D37">
        <f>EXP(B2+SUM(D3:D35))</f>
        <v>1.5324368913772117</v>
      </c>
      <c r="H37" s="2"/>
      <c r="N37" s="2"/>
    </row>
    <row r="39" spans="3:15" ht="27" customHeight="1">
      <c r="C39" s="2" t="s">
        <v>132</v>
      </c>
      <c r="D39">
        <f>EXP(SUM(D2:D35))</f>
        <v>3.6252643428095306</v>
      </c>
      <c r="H39" s="2" t="s">
        <v>132</v>
      </c>
      <c r="I39">
        <f>EXP(SUM(I2:I35))</f>
        <v>3.5320960048952945</v>
      </c>
      <c r="N39" s="2" t="s">
        <v>132</v>
      </c>
      <c r="O39">
        <f>EXP(SUM(O2:O35))</f>
        <v>3.4297233576697406</v>
      </c>
    </row>
    <row r="40" spans="3:14" ht="29.25" customHeight="1">
      <c r="C40" s="2" t="s">
        <v>133</v>
      </c>
      <c r="D40">
        <v>3.6252600000000004</v>
      </c>
      <c r="H40" s="2"/>
      <c r="N40" s="2"/>
    </row>
    <row r="41" spans="3:16" ht="28.5" customHeight="1">
      <c r="C41" s="2" t="s">
        <v>134</v>
      </c>
      <c r="D41" s="18">
        <f>D40*Normalization!C38</f>
        <v>768677871.3036001</v>
      </c>
      <c r="H41" s="2" t="s">
        <v>134</v>
      </c>
      <c r="I41" s="15">
        <f>I39*Normalization!I38</f>
        <v>799766868.1014984</v>
      </c>
      <c r="J41" s="18"/>
      <c r="N41" s="2" t="s">
        <v>134</v>
      </c>
      <c r="O41" s="15">
        <f>O39*Normalization!L38</f>
        <v>822191278.3956856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0.028820270399527725</v>
      </c>
      <c r="K48" s="46">
        <v>-0.8542933210613501</v>
      </c>
      <c r="L48" s="52">
        <f>P4</f>
        <v>0.02929911811481789</v>
      </c>
    </row>
    <row r="49" spans="8:12" ht="12.75">
      <c r="H49" s="43" t="s">
        <v>155</v>
      </c>
      <c r="I49" s="46">
        <v>-1.613309459940726</v>
      </c>
      <c r="J49" s="52">
        <f>J5</f>
        <v>0.0614623506496641</v>
      </c>
      <c r="K49" s="46">
        <v>-3.384117634579034</v>
      </c>
      <c r="L49" s="52">
        <f>P5</f>
        <v>0.13012518180981925</v>
      </c>
    </row>
    <row r="50" spans="8:12" ht="12.75">
      <c r="H50" s="43" t="s">
        <v>156</v>
      </c>
      <c r="I50" s="46">
        <v>0.8662626681383762</v>
      </c>
      <c r="J50" s="52">
        <f>J6</f>
        <v>-0.04699402035027678</v>
      </c>
      <c r="K50" s="46">
        <v>0.9447595175117895</v>
      </c>
      <c r="L50" s="52">
        <f>P6</f>
        <v>-0.05122218769727427</v>
      </c>
    </row>
    <row r="51" spans="8:12" ht="12.75">
      <c r="H51" s="43" t="s">
        <v>157</v>
      </c>
      <c r="I51" s="46">
        <v>1.8752042180098933</v>
      </c>
      <c r="J51" s="52">
        <f>J7</f>
        <v>-0.11335948235117765</v>
      </c>
      <c r="K51" s="46">
        <v>3.5205715775619955</v>
      </c>
      <c r="L51" s="52">
        <f>P7</f>
        <v>-0.20990153769364328</v>
      </c>
    </row>
    <row r="52" spans="8:12" ht="12.75">
      <c r="H52" s="43" t="s">
        <v>158</v>
      </c>
      <c r="I52" s="46">
        <v>-0.33379444134466196</v>
      </c>
      <c r="J52" s="52">
        <f>J8</f>
        <v>0.025971956965392007</v>
      </c>
      <c r="K52" s="46">
        <v>0.08368277392505619</v>
      </c>
      <c r="L52" s="52">
        <f>P8</f>
        <v>-0.006482194044738598</v>
      </c>
    </row>
    <row r="53" spans="8:12" ht="12.75">
      <c r="H53" s="47" t="s">
        <v>159</v>
      </c>
      <c r="I53" s="48"/>
      <c r="J53" s="52">
        <f>SUM(J48:J52)</f>
        <v>-0.0440989246868706</v>
      </c>
      <c r="K53" s="48"/>
      <c r="L53" s="52">
        <f>SUM(L48:L52)</f>
        <v>-0.10818161951101901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161</v>
      </c>
      <c r="I55" s="46">
        <v>-0.16659824026261927</v>
      </c>
      <c r="J55" s="52">
        <f aca="true" t="shared" si="5" ref="J55:J60">J9</f>
        <v>-0.009152810783055632</v>
      </c>
      <c r="K55" s="46">
        <v>-0.3244210879179185</v>
      </c>
      <c r="L55" s="52">
        <f aca="true" t="shared" si="6" ref="L55:L60">P9</f>
        <v>-0.017802191024054004</v>
      </c>
    </row>
    <row r="56" spans="8:12" ht="12.75">
      <c r="H56" s="43" t="s">
        <v>162</v>
      </c>
      <c r="I56" s="46">
        <v>-0.36764900149072466</v>
      </c>
      <c r="J56" s="52">
        <f t="shared" si="5"/>
        <v>-0.015100078160572128</v>
      </c>
      <c r="K56" s="46">
        <v>-0.6927283051172878</v>
      </c>
      <c r="L56" s="52">
        <f t="shared" si="6"/>
        <v>-0.028399332335228955</v>
      </c>
    </row>
    <row r="57" spans="8:12" ht="12.75">
      <c r="H57" s="43" t="s">
        <v>163</v>
      </c>
      <c r="I57" s="46">
        <v>0.2900663268436021</v>
      </c>
      <c r="J57" s="52">
        <f t="shared" si="5"/>
        <v>0.01768022475119535</v>
      </c>
      <c r="K57" s="46">
        <v>0.529342083220663</v>
      </c>
      <c r="L57" s="52">
        <f t="shared" si="6"/>
        <v>0.0323295265951451</v>
      </c>
    </row>
    <row r="58" spans="8:12" ht="12.75">
      <c r="H58" s="43" t="s">
        <v>164</v>
      </c>
      <c r="I58" s="46">
        <v>-0.06390422739457752</v>
      </c>
      <c r="J58" s="52">
        <f t="shared" si="5"/>
        <v>-0.002661081654112163</v>
      </c>
      <c r="K58" s="46">
        <v>-0.09398602258529343</v>
      </c>
      <c r="L58" s="52">
        <f t="shared" si="6"/>
        <v>-0.0039130629545685025</v>
      </c>
    </row>
    <row r="59" spans="8:12" ht="12.75">
      <c r="H59" s="43" t="s">
        <v>165</v>
      </c>
      <c r="I59" s="46">
        <v>0.1556991283339762</v>
      </c>
      <c r="J59" s="52">
        <f t="shared" si="5"/>
        <v>0.004969455332465067</v>
      </c>
      <c r="K59" s="46">
        <v>0.29422519988521467</v>
      </c>
      <c r="L59" s="52">
        <f t="shared" si="6"/>
        <v>0.00939652370258548</v>
      </c>
    </row>
    <row r="60" spans="8:12" ht="12.75">
      <c r="H60" s="43" t="s">
        <v>181</v>
      </c>
      <c r="I60" s="46">
        <f>(H14-C14)*100</f>
        <v>-0.31981740416917037</v>
      </c>
      <c r="J60" s="52">
        <f t="shared" si="5"/>
        <v>-0.005390202621499807</v>
      </c>
      <c r="K60" s="46">
        <f>(N14-C14)*100</f>
        <v>-0.5860657665263558</v>
      </c>
      <c r="L60" s="52">
        <f t="shared" si="6"/>
        <v>-0.009871438874976768</v>
      </c>
    </row>
    <row r="61" spans="8:12" ht="12.75">
      <c r="H61" s="43" t="s">
        <v>166</v>
      </c>
      <c r="I61" s="46">
        <v>0.4333613798459729</v>
      </c>
      <c r="J61" s="53">
        <f>J16</f>
        <v>0.006657678289152091</v>
      </c>
      <c r="K61" s="46">
        <v>0.8208157628537771</v>
      </c>
      <c r="L61" s="52">
        <f>P16</f>
        <v>0.012620444703624667</v>
      </c>
    </row>
    <row r="62" spans="8:12" ht="12.75">
      <c r="H62" s="43" t="s">
        <v>167</v>
      </c>
      <c r="I62" s="46">
        <v>0.17035154547760112</v>
      </c>
      <c r="J62" s="52">
        <f>J17</f>
        <v>0.00869357476417365</v>
      </c>
      <c r="K62" s="46">
        <v>0.27953391441215003</v>
      </c>
      <c r="L62" s="52">
        <f>P17</f>
        <v>0.014276453868681926</v>
      </c>
    </row>
    <row r="63" spans="8:12" ht="12.75">
      <c r="H63" s="47" t="s">
        <v>168</v>
      </c>
      <c r="I63" s="48"/>
      <c r="J63" s="52">
        <f>SUM(J55:J62)</f>
        <v>0.00569675991774643</v>
      </c>
      <c r="K63" s="48"/>
      <c r="L63" s="52">
        <f>SUM(L55:L62)</f>
        <v>0.008636923681208941</v>
      </c>
    </row>
    <row r="64" spans="8:12" ht="12.75">
      <c r="H64" s="49" t="s">
        <v>169</v>
      </c>
      <c r="I64" s="46">
        <v>-0.3291539108893904</v>
      </c>
      <c r="J64" s="52">
        <f>J18</f>
        <v>-0.008935165950509916</v>
      </c>
      <c r="K64" s="46">
        <v>-0.6106847366650459</v>
      </c>
      <c r="L64" s="52">
        <f>P18</f>
        <v>-0.016560086700004195</v>
      </c>
    </row>
    <row r="65" spans="8:12" ht="12.75">
      <c r="H65" s="49" t="s">
        <v>170</v>
      </c>
      <c r="I65" s="46">
        <v>0.3005282419769051</v>
      </c>
      <c r="J65" s="52">
        <f>J19</f>
        <v>0.0030603295594886504</v>
      </c>
      <c r="K65" s="46">
        <v>0.5127839456269823</v>
      </c>
      <c r="L65" s="52">
        <f>P19</f>
        <v>0.005223321554107319</v>
      </c>
    </row>
    <row r="66" spans="8:12" ht="12.75">
      <c r="H66" s="49" t="s">
        <v>171</v>
      </c>
      <c r="I66" s="36"/>
      <c r="J66" s="36"/>
      <c r="K66" s="36"/>
      <c r="L66" s="36"/>
    </row>
    <row r="67" spans="8:12" ht="12.75">
      <c r="H67" s="50" t="s">
        <v>172</v>
      </c>
      <c r="I67" s="46">
        <v>-0.3386345381316075</v>
      </c>
      <c r="J67" s="52">
        <f>J26</f>
        <v>-0.005549406189384154</v>
      </c>
      <c r="K67" s="46">
        <v>-0.9035053857352454</v>
      </c>
      <c r="L67" s="52">
        <f>P26</f>
        <v>-0.014787384752244392</v>
      </c>
    </row>
    <row r="68" spans="8:12" ht="12.75">
      <c r="H68" s="50" t="s">
        <v>173</v>
      </c>
      <c r="I68" s="46">
        <v>0.9881981340785856</v>
      </c>
      <c r="J68" s="52">
        <f>J27</f>
        <v>0.01743631151672176</v>
      </c>
      <c r="K68" s="46">
        <v>2.1528157982039167</v>
      </c>
      <c r="L68" s="52">
        <f>P27</f>
        <v>0.03809315392858803</v>
      </c>
    </row>
    <row r="69" spans="8:12" ht="12.75">
      <c r="H69" s="50" t="s">
        <v>174</v>
      </c>
      <c r="I69" s="46">
        <v>0.3752331718116786</v>
      </c>
      <c r="J69" s="52">
        <f>J28</f>
        <v>0.01257486816453035</v>
      </c>
      <c r="K69" s="46">
        <v>0.8484816190157202</v>
      </c>
      <c r="L69" s="52">
        <f>P28</f>
        <v>0.028496653708967035</v>
      </c>
    </row>
    <row r="70" spans="8:12" ht="12.75">
      <c r="H70" s="51" t="s">
        <v>175</v>
      </c>
      <c r="I70" s="48"/>
      <c r="J70" s="52">
        <f>SUM(J67:J69)</f>
        <v>0.024461773491867955</v>
      </c>
      <c r="K70" s="48"/>
      <c r="L70" s="52">
        <f>SUM(L67:L69)</f>
        <v>0.05180242288531067</v>
      </c>
    </row>
    <row r="71" spans="8:12" ht="12.75">
      <c r="H71" s="49" t="s">
        <v>176</v>
      </c>
      <c r="I71" s="36"/>
      <c r="J71" s="36"/>
      <c r="K71" s="36"/>
      <c r="L71" s="36"/>
    </row>
    <row r="72" spans="8:12" ht="12.75">
      <c r="H72" s="50" t="s">
        <v>177</v>
      </c>
      <c r="I72" s="46">
        <f>(H30-C30)*100</f>
        <v>-2.560078551200351</v>
      </c>
      <c r="J72" s="52">
        <f>J30</f>
        <v>-0.030093305660455538</v>
      </c>
      <c r="K72" s="46">
        <f>(N30-C30)*100</f>
        <v>-4.801943670622677</v>
      </c>
      <c r="L72" s="52">
        <f>P30</f>
        <v>-0.05624083485943876</v>
      </c>
    </row>
    <row r="73" spans="8:12" ht="12.75">
      <c r="H73" s="50" t="s">
        <v>183</v>
      </c>
      <c r="I73" s="46">
        <v>0.08</v>
      </c>
      <c r="J73" s="52">
        <f>J31</f>
        <v>-0.0029010508676212687</v>
      </c>
      <c r="K73" s="46">
        <v>0.21</v>
      </c>
      <c r="L73" s="52">
        <f>P31</f>
        <v>-0.0076567902506679</v>
      </c>
    </row>
    <row r="74" spans="8:12" ht="12.75">
      <c r="H74" s="50" t="s">
        <v>184</v>
      </c>
      <c r="I74" s="46">
        <f>(H33-C33)*100</f>
        <v>0.4102669020303776</v>
      </c>
      <c r="J74" s="52">
        <f>J33</f>
        <v>0.008217867119218791</v>
      </c>
      <c r="K74" s="46">
        <f>(N33-C33)*100</f>
        <v>0.8379885164522218</v>
      </c>
      <c r="L74" s="52">
        <f>P33</f>
        <v>0.01680519637794964</v>
      </c>
    </row>
    <row r="75" spans="8:12" ht="12.75">
      <c r="H75" s="50" t="s">
        <v>52</v>
      </c>
      <c r="I75" s="46">
        <v>2.06</v>
      </c>
      <c r="J75" s="52">
        <f>J34</f>
        <v>-0.04632941931274015</v>
      </c>
      <c r="K75" s="46">
        <v>3.74</v>
      </c>
      <c r="L75" s="52">
        <f>P34</f>
        <v>-0.08352534444627091</v>
      </c>
    </row>
    <row r="76" spans="8:12" ht="12.75">
      <c r="H76" s="51" t="s">
        <v>182</v>
      </c>
      <c r="I76" s="48"/>
      <c r="J76" s="52">
        <f>SUM(J72:J75)</f>
        <v>-0.07110590872159817</v>
      </c>
      <c r="K76" s="48"/>
      <c r="L76" s="52">
        <f>SUM(L72:L75)</f>
        <v>-0.13061777317842793</v>
      </c>
    </row>
    <row r="77" spans="8:12" ht="12.75">
      <c r="H77" s="35" t="s">
        <v>180</v>
      </c>
      <c r="I77" s="36"/>
      <c r="J77" s="52">
        <f>I39-D40</f>
        <v>-0.09316399510470585</v>
      </c>
      <c r="K77" s="36"/>
      <c r="L77" s="52">
        <f>O39-D40</f>
        <v>-0.1955366423302598</v>
      </c>
    </row>
    <row r="79" spans="3:5" ht="12.75">
      <c r="C79" s="15"/>
      <c r="D79" s="15"/>
      <c r="E79" s="15"/>
    </row>
    <row r="81" spans="3:5" ht="12.75">
      <c r="C81" s="57"/>
      <c r="D81" s="57"/>
      <c r="E81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C57">
      <selection activeCell="C78" sqref="C78:E81"/>
    </sheetView>
  </sheetViews>
  <sheetFormatPr defaultColWidth="9.140625" defaultRowHeight="12.75"/>
  <cols>
    <col min="2" max="2" width="10.8515625" style="0" customWidth="1"/>
    <col min="3" max="3" width="14.57421875" style="0" customWidth="1"/>
    <col min="4" max="5" width="12.140625" style="0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25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25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-4.376627</v>
      </c>
      <c r="C2" s="19" t="s">
        <v>93</v>
      </c>
      <c r="D2" s="21">
        <v>-2.63986</v>
      </c>
      <c r="E2" s="4"/>
      <c r="F2" s="4" t="s">
        <v>92</v>
      </c>
      <c r="G2" s="21"/>
      <c r="H2" s="4"/>
      <c r="I2" s="21">
        <f>D2</f>
        <v>-2.63986</v>
      </c>
      <c r="J2" s="21"/>
      <c r="K2" s="4"/>
      <c r="L2" s="4" t="s">
        <v>92</v>
      </c>
      <c r="M2" s="21"/>
      <c r="N2" s="4"/>
      <c r="O2" s="21">
        <f>D2</f>
        <v>-2.63986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-0.530479</v>
      </c>
      <c r="C4">
        <v>0.1639938</v>
      </c>
      <c r="D4">
        <f aca="true" t="shared" si="0" ref="D4:D35">B4*C4</f>
        <v>-0.0869952670302</v>
      </c>
      <c r="F4" s="1" t="s">
        <v>1</v>
      </c>
      <c r="G4">
        <f aca="true" t="shared" si="1" ref="G4:G35">B4</f>
        <v>-0.530479</v>
      </c>
      <c r="H4">
        <v>0.15558993619363196</v>
      </c>
      <c r="I4" s="22">
        <f aca="true" t="shared" si="2" ref="I4:I35">G4*H4</f>
        <v>-0.08253719376206169</v>
      </c>
      <c r="J4" s="26">
        <f>EXP(SUM(D2:D35)-D4+I4)-D39</f>
        <v>0.001993467317456865</v>
      </c>
      <c r="L4" s="1" t="s">
        <v>1</v>
      </c>
      <c r="M4">
        <f aca="true" t="shared" si="3" ref="M4:M35">B4</f>
        <v>-0.530479</v>
      </c>
      <c r="N4">
        <v>0.1554508667893865</v>
      </c>
      <c r="O4">
        <f aca="true" t="shared" si="4" ref="O4:O35">M4*N4</f>
        <v>-0.08246342036356696</v>
      </c>
      <c r="P4">
        <f>EXP(SUM(D2:D35)-D4+O4)-D39</f>
        <v>0.002026530558778883</v>
      </c>
    </row>
    <row r="5" spans="1:16" ht="12.75">
      <c r="A5" s="1" t="s">
        <v>2</v>
      </c>
      <c r="B5">
        <v>-0.906799</v>
      </c>
      <c r="C5">
        <v>0.1988368</v>
      </c>
      <c r="D5">
        <f t="shared" si="0"/>
        <v>-0.18030501140320002</v>
      </c>
      <c r="F5" s="1" t="s">
        <v>2</v>
      </c>
      <c r="G5">
        <f t="shared" si="1"/>
        <v>-0.906799</v>
      </c>
      <c r="H5">
        <v>0.18270370540059275</v>
      </c>
      <c r="I5" s="22">
        <f t="shared" si="2"/>
        <v>-0.16567553735355212</v>
      </c>
      <c r="J5">
        <f>EXP(SUM(D2:D35)-D5+I5)-D39</f>
        <v>0.006575107167792915</v>
      </c>
      <c r="L5" s="1" t="s">
        <v>2</v>
      </c>
      <c r="M5">
        <f t="shared" si="3"/>
        <v>-0.906799</v>
      </c>
      <c r="N5">
        <v>0.16499562365420967</v>
      </c>
      <c r="O5">
        <f t="shared" si="4"/>
        <v>-0.14961786653401368</v>
      </c>
      <c r="P5">
        <f>EXP(SUM(D2:D35)-D5+O5)-D39</f>
        <v>0.013903708471219856</v>
      </c>
    </row>
    <row r="6" spans="1:16" ht="12.75">
      <c r="A6" s="1" t="s">
        <v>3</v>
      </c>
      <c r="B6">
        <v>-1.28066</v>
      </c>
      <c r="C6">
        <v>0.159807</v>
      </c>
      <c r="D6">
        <f t="shared" si="0"/>
        <v>-0.20465843262</v>
      </c>
      <c r="F6" s="1" t="s">
        <v>3</v>
      </c>
      <c r="G6">
        <f t="shared" si="1"/>
        <v>-1.28066</v>
      </c>
      <c r="H6">
        <v>0.16846962668138377</v>
      </c>
      <c r="I6" s="22">
        <f t="shared" si="2"/>
        <v>-0.2157523121057809</v>
      </c>
      <c r="J6">
        <f>EXP(SUM(D2:D35)-D6+I6)-D39</f>
        <v>-0.004922323648493043</v>
      </c>
      <c r="L6" s="1" t="s">
        <v>3</v>
      </c>
      <c r="M6">
        <f t="shared" si="3"/>
        <v>-1.28066</v>
      </c>
      <c r="N6">
        <v>0.1692545951751179</v>
      </c>
      <c r="O6">
        <f t="shared" si="4"/>
        <v>-0.21675758985696647</v>
      </c>
      <c r="P6">
        <f>EXP(SUM(D2:D35)-D6+O6)-D39</f>
        <v>-0.005365670149567903</v>
      </c>
    </row>
    <row r="7" spans="1:16" ht="12.75">
      <c r="A7" s="1" t="s">
        <v>4</v>
      </c>
      <c r="B7">
        <v>-1.854181</v>
      </c>
      <c r="C7">
        <v>0.1074901</v>
      </c>
      <c r="D7">
        <f t="shared" si="0"/>
        <v>-0.19930610110810001</v>
      </c>
      <c r="F7" s="1" t="s">
        <v>4</v>
      </c>
      <c r="G7">
        <f t="shared" si="1"/>
        <v>-1.854181</v>
      </c>
      <c r="H7">
        <v>0.12624214218009894</v>
      </c>
      <c r="I7" s="22">
        <f t="shared" si="2"/>
        <v>-0.23407578142963803</v>
      </c>
      <c r="J7">
        <f>EXP(SUM(D2:D35)-D7+I7)-D39</f>
        <v>-0.01524635170106825</v>
      </c>
      <c r="L7" s="1" t="s">
        <v>4</v>
      </c>
      <c r="M7">
        <f t="shared" si="3"/>
        <v>-1.854181</v>
      </c>
      <c r="N7">
        <v>0.14269581577561996</v>
      </c>
      <c r="O7">
        <f t="shared" si="4"/>
        <v>-0.2645838703906548</v>
      </c>
      <c r="P7">
        <f>EXP(SUM(D2:D35)-D7+O7)-D39</f>
        <v>-0.028194280985546216</v>
      </c>
    </row>
    <row r="8" spans="1:16" ht="12.75">
      <c r="A8" s="1" t="s">
        <v>5</v>
      </c>
      <c r="B8">
        <v>-3.380763</v>
      </c>
      <c r="C8">
        <v>0.1670253</v>
      </c>
      <c r="D8">
        <f t="shared" si="0"/>
        <v>-0.5646729543039</v>
      </c>
      <c r="F8" s="1" t="s">
        <v>5</v>
      </c>
      <c r="G8">
        <f t="shared" si="1"/>
        <v>-3.380763</v>
      </c>
      <c r="H8">
        <v>0.16368735558655337</v>
      </c>
      <c r="I8" s="22">
        <f t="shared" si="2"/>
        <v>-0.553388155334863</v>
      </c>
      <c r="J8">
        <f>EXP(SUM(D2:D35)-D8+I8)-D39</f>
        <v>0.005063375015616933</v>
      </c>
      <c r="L8" s="1" t="s">
        <v>5</v>
      </c>
      <c r="M8">
        <f t="shared" si="3"/>
        <v>-3.380763</v>
      </c>
      <c r="N8">
        <v>0.16786212773925055</v>
      </c>
      <c r="O8">
        <f t="shared" si="4"/>
        <v>-0.5675020705621319</v>
      </c>
      <c r="P8">
        <f>EXP(SUM(D2:D35)-D8+O8)-D39</f>
        <v>-0.0012604630083322133</v>
      </c>
    </row>
    <row r="9" spans="1:16" ht="12.75">
      <c r="A9" s="1" t="s">
        <v>6</v>
      </c>
      <c r="B9">
        <v>0.53881</v>
      </c>
      <c r="C9">
        <v>0.0664448</v>
      </c>
      <c r="D9">
        <f t="shared" si="0"/>
        <v>0.035801122688</v>
      </c>
      <c r="F9" s="1" t="s">
        <v>6</v>
      </c>
      <c r="G9">
        <f t="shared" si="1"/>
        <v>0.53881</v>
      </c>
      <c r="H9">
        <v>0.0647788175973738</v>
      </c>
      <c r="I9" s="22">
        <f t="shared" si="2"/>
        <v>0.03490347470964098</v>
      </c>
      <c r="J9">
        <f>EXP(SUM(D2:D35)-D9+I9)-D39</f>
        <v>-0.00040031756840608335</v>
      </c>
      <c r="L9" s="1" t="s">
        <v>6</v>
      </c>
      <c r="M9">
        <f t="shared" si="3"/>
        <v>0.53881</v>
      </c>
      <c r="N9">
        <v>0.06320058912082081</v>
      </c>
      <c r="O9">
        <f t="shared" si="4"/>
        <v>0.034053109424189466</v>
      </c>
      <c r="P9">
        <f>EXP(SUM(D2:D35)-D9+O9)-D39</f>
        <v>-0.0007792175095355236</v>
      </c>
    </row>
    <row r="10" spans="1:16" ht="12.75">
      <c r="A10" s="1" t="s">
        <v>7</v>
      </c>
      <c r="B10">
        <v>0</v>
      </c>
      <c r="C10">
        <v>0.1197581</v>
      </c>
      <c r="D10">
        <f t="shared" si="0"/>
        <v>0</v>
      </c>
      <c r="F10" s="1" t="s">
        <v>7</v>
      </c>
      <c r="G10">
        <f t="shared" si="1"/>
        <v>0</v>
      </c>
      <c r="H10">
        <v>0.11608160998509276</v>
      </c>
      <c r="I10" s="22">
        <f t="shared" si="2"/>
        <v>0</v>
      </c>
      <c r="J10">
        <f>EXP(SUM(D2:D35)-D10+I10)-D39</f>
        <v>0</v>
      </c>
      <c r="L10" s="1" t="s">
        <v>7</v>
      </c>
      <c r="M10">
        <f t="shared" si="3"/>
        <v>0</v>
      </c>
      <c r="N10">
        <v>0.11283081694882713</v>
      </c>
      <c r="O10">
        <f t="shared" si="4"/>
        <v>0</v>
      </c>
      <c r="P10">
        <f>EXP(SUM(D2:D35)-D10+O10)-D39</f>
        <v>0</v>
      </c>
    </row>
    <row r="11" spans="1:16" ht="12.75">
      <c r="A11" s="1" t="s">
        <v>8</v>
      </c>
      <c r="B11">
        <v>1.558848</v>
      </c>
      <c r="C11">
        <v>0.1726351</v>
      </c>
      <c r="D11">
        <f t="shared" si="0"/>
        <v>0.26911188036480005</v>
      </c>
      <c r="F11" s="1" t="s">
        <v>8</v>
      </c>
      <c r="G11">
        <f t="shared" si="1"/>
        <v>1.558848</v>
      </c>
      <c r="H11">
        <v>0.17553576326843603</v>
      </c>
      <c r="I11" s="22">
        <f t="shared" si="2"/>
        <v>0.273633573499475</v>
      </c>
      <c r="J11">
        <f>EXP(SUM(D2:D35)-D11+I11)-D39</f>
        <v>0.0020219798756977436</v>
      </c>
      <c r="L11" s="1" t="s">
        <v>8</v>
      </c>
      <c r="M11">
        <f t="shared" si="3"/>
        <v>1.558848</v>
      </c>
      <c r="N11">
        <v>0.17792852083220664</v>
      </c>
      <c r="O11">
        <f t="shared" si="4"/>
        <v>0.27736351884224364</v>
      </c>
      <c r="P11">
        <f>EXP(SUM(D2:D35)-D11+O11)-D39</f>
        <v>0.003696806721029955</v>
      </c>
    </row>
    <row r="12" spans="1:16" ht="12.75">
      <c r="A12" s="1" t="s">
        <v>9</v>
      </c>
      <c r="B12">
        <v>0.60426</v>
      </c>
      <c r="C12">
        <v>0.0684366</v>
      </c>
      <c r="D12">
        <f t="shared" si="0"/>
        <v>0.041353499916</v>
      </c>
      <c r="F12" s="1" t="s">
        <v>9</v>
      </c>
      <c r="G12">
        <f t="shared" si="1"/>
        <v>0.60426</v>
      </c>
      <c r="H12">
        <v>0.06779755772605423</v>
      </c>
      <c r="I12" s="22">
        <f t="shared" si="2"/>
        <v>0.040967352231545524</v>
      </c>
      <c r="J12">
        <f>EXP(SUM(D2:D35)-D12+I12)-D39</f>
        <v>-0.00017225152947752953</v>
      </c>
      <c r="L12" s="1" t="s">
        <v>9</v>
      </c>
      <c r="M12">
        <f t="shared" si="3"/>
        <v>0.60426</v>
      </c>
      <c r="N12">
        <v>0.06749673977414707</v>
      </c>
      <c r="O12">
        <f t="shared" si="4"/>
        <v>0.040785579975926106</v>
      </c>
      <c r="P12">
        <f>EXP(SUM(D2:D35)-D12+O12)-D39</f>
        <v>-0.00025331289660585066</v>
      </c>
    </row>
    <row r="13" spans="1:16" ht="12.75">
      <c r="A13" s="1" t="s">
        <v>10</v>
      </c>
      <c r="B13">
        <v>0.800183</v>
      </c>
      <c r="C13">
        <v>0.1095454</v>
      </c>
      <c r="D13">
        <f t="shared" si="0"/>
        <v>0.08765636680819999</v>
      </c>
      <c r="F13" s="1" t="s">
        <v>10</v>
      </c>
      <c r="G13">
        <f t="shared" si="1"/>
        <v>0.800183</v>
      </c>
      <c r="H13">
        <v>0.11110239128333976</v>
      </c>
      <c r="I13" s="22">
        <f t="shared" si="2"/>
        <v>0.08890224476427666</v>
      </c>
      <c r="J13">
        <f>EXP(SUM(D2:D35)-D13+I13)-D39</f>
        <v>0.0005562109940767113</v>
      </c>
      <c r="L13" s="1" t="s">
        <v>10</v>
      </c>
      <c r="M13">
        <f t="shared" si="3"/>
        <v>0.800183</v>
      </c>
      <c r="N13">
        <v>0.11248765199885215</v>
      </c>
      <c r="O13">
        <f t="shared" si="4"/>
        <v>0.0900107068393975</v>
      </c>
      <c r="P13">
        <f>EXP(SUM(D2:D35)-D13+O13)-D39</f>
        <v>0.0010516567796720055</v>
      </c>
    </row>
    <row r="14" spans="1:16" ht="12.75">
      <c r="A14" s="1" t="s">
        <v>11</v>
      </c>
      <c r="B14">
        <v>0.912173</v>
      </c>
      <c r="C14">
        <v>0.1360279</v>
      </c>
      <c r="D14">
        <f t="shared" si="0"/>
        <v>0.1240809776267</v>
      </c>
      <c r="F14" s="1" t="s">
        <v>11</v>
      </c>
      <c r="G14">
        <f t="shared" si="1"/>
        <v>0.912173</v>
      </c>
      <c r="H14">
        <v>0.1328297259583083</v>
      </c>
      <c r="I14" s="22">
        <f t="shared" si="2"/>
        <v>0.12116368961656797</v>
      </c>
      <c r="J14">
        <f>EXP(SUM(D2:D35)-D14+I14)-D39</f>
        <v>-0.0012996891104300468</v>
      </c>
      <c r="L14" s="1" t="s">
        <v>11</v>
      </c>
      <c r="M14">
        <f t="shared" si="3"/>
        <v>0.912173</v>
      </c>
      <c r="N14">
        <v>0.13016724233473645</v>
      </c>
      <c r="O14">
        <f t="shared" si="4"/>
        <v>0.11873504394220355</v>
      </c>
      <c r="P14">
        <f>EXP(SUM(D2:D35)-D14+O14)-D39</f>
        <v>-0.0023787934260219856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0.845936</v>
      </c>
      <c r="C16">
        <v>0.0908347</v>
      </c>
      <c r="D16">
        <f t="shared" si="0"/>
        <v>0.0768403427792</v>
      </c>
      <c r="F16" s="1" t="s">
        <v>13</v>
      </c>
      <c r="G16">
        <f t="shared" si="1"/>
        <v>0.845936</v>
      </c>
      <c r="H16">
        <v>0.09516831379845973</v>
      </c>
      <c r="I16" s="22">
        <f t="shared" si="2"/>
        <v>0.08050630270141383</v>
      </c>
      <c r="J16">
        <f>EXP(SUM(D2:D35)-D16+I16)-D39</f>
        <v>0.0016386171999066002</v>
      </c>
      <c r="L16" s="1" t="s">
        <v>13</v>
      </c>
      <c r="M16">
        <f t="shared" si="3"/>
        <v>0.845936</v>
      </c>
      <c r="N16">
        <v>0.09904285762853778</v>
      </c>
      <c r="O16">
        <f t="shared" si="4"/>
        <v>0.08378391881085473</v>
      </c>
      <c r="P16">
        <f>EXP(SUM(D2:D35)-D16+O16)-D39</f>
        <v>0.0031087467647060163</v>
      </c>
    </row>
    <row r="17" spans="1:16" ht="12.75">
      <c r="A17" s="1" t="s">
        <v>14</v>
      </c>
      <c r="B17">
        <v>1.892668</v>
      </c>
      <c r="C17">
        <v>0.1527812</v>
      </c>
      <c r="D17">
        <f t="shared" si="0"/>
        <v>0.2891640882416</v>
      </c>
      <c r="F17" s="1" t="s">
        <v>14</v>
      </c>
      <c r="G17">
        <f t="shared" si="1"/>
        <v>1.892668</v>
      </c>
      <c r="H17">
        <v>0.15448471545477602</v>
      </c>
      <c r="I17" s="22">
        <f t="shared" si="2"/>
        <v>0.29238827743036</v>
      </c>
      <c r="J17">
        <f>EXP(SUM(D2:D35)-D17+I17)-D39</f>
        <v>0.0014408352647897193</v>
      </c>
      <c r="L17" s="1" t="s">
        <v>14</v>
      </c>
      <c r="M17">
        <f t="shared" si="3"/>
        <v>1.892668</v>
      </c>
      <c r="N17">
        <v>0.1555765391441215</v>
      </c>
      <c r="O17">
        <f t="shared" si="4"/>
        <v>0.29445473718882614</v>
      </c>
      <c r="P17">
        <f>EXP(SUM(D2:D35)-D17+O17)-D39</f>
        <v>0.002366746818618981</v>
      </c>
    </row>
    <row r="18" spans="1:16" ht="12.75">
      <c r="A18" s="1" t="s">
        <v>15</v>
      </c>
      <c r="B18">
        <v>1.196115</v>
      </c>
      <c r="C18">
        <v>0.4849161</v>
      </c>
      <c r="D18">
        <f t="shared" si="0"/>
        <v>0.5800154209515</v>
      </c>
      <c r="F18" s="1" t="s">
        <v>15</v>
      </c>
      <c r="G18">
        <f t="shared" si="1"/>
        <v>1.196115</v>
      </c>
      <c r="H18">
        <v>0.4816245608911061</v>
      </c>
      <c r="I18" s="22">
        <f t="shared" si="2"/>
        <v>0.5760783616502654</v>
      </c>
      <c r="J18">
        <f>EXP(SUM(D2:D35)-D18+I18)-D39</f>
        <v>-0.0017531166538261034</v>
      </c>
      <c r="L18" s="1" t="s">
        <v>15</v>
      </c>
      <c r="M18">
        <f t="shared" si="3"/>
        <v>1.196115</v>
      </c>
      <c r="N18">
        <v>0.47880925263334956</v>
      </c>
      <c r="O18">
        <f t="shared" si="4"/>
        <v>0.5727109292135389</v>
      </c>
      <c r="P18">
        <f>EXP(SUM(D2:D35)-D18+O18)-D39</f>
        <v>-0.003247119842631041</v>
      </c>
    </row>
    <row r="19" spans="1:16" ht="12.75">
      <c r="A19" s="1" t="s">
        <v>16</v>
      </c>
      <c r="B19">
        <v>0</v>
      </c>
      <c r="C19">
        <v>0.7972253</v>
      </c>
      <c r="D19">
        <f t="shared" si="0"/>
        <v>0</v>
      </c>
      <c r="F19" s="1" t="s">
        <v>16</v>
      </c>
      <c r="G19">
        <f t="shared" si="1"/>
        <v>0</v>
      </c>
      <c r="H19">
        <v>0.8002305824197691</v>
      </c>
      <c r="I19" s="22">
        <f t="shared" si="2"/>
        <v>0</v>
      </c>
      <c r="J19">
        <f>EXP(SUM(D2:D35)-D19+I19)-D39</f>
        <v>0</v>
      </c>
      <c r="L19" s="1" t="s">
        <v>16</v>
      </c>
      <c r="M19">
        <f t="shared" si="3"/>
        <v>0</v>
      </c>
      <c r="N19">
        <v>0.8023531394562698</v>
      </c>
      <c r="O19">
        <f t="shared" si="4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1.185885</v>
      </c>
      <c r="C21">
        <v>0.2944937</v>
      </c>
      <c r="D21">
        <f t="shared" si="0"/>
        <v>0.3492356614245001</v>
      </c>
      <c r="F21" s="1" t="s">
        <v>18</v>
      </c>
      <c r="G21">
        <f t="shared" si="1"/>
        <v>1.185885</v>
      </c>
      <c r="H21">
        <v>0.2944937</v>
      </c>
      <c r="I21" s="22">
        <f t="shared" si="2"/>
        <v>0.3492356614245001</v>
      </c>
      <c r="J21">
        <v>0</v>
      </c>
      <c r="L21" s="1" t="s">
        <v>18</v>
      </c>
      <c r="M21">
        <f t="shared" si="3"/>
        <v>1.185885</v>
      </c>
      <c r="N21">
        <v>0.2944937</v>
      </c>
      <c r="O21">
        <f t="shared" si="4"/>
        <v>0.3492356614245001</v>
      </c>
      <c r="P21">
        <v>0</v>
      </c>
    </row>
    <row r="22" spans="1:16" ht="12.75">
      <c r="A22" s="1" t="s">
        <v>19</v>
      </c>
      <c r="B22">
        <v>1.464451</v>
      </c>
      <c r="C22">
        <v>0.3804077</v>
      </c>
      <c r="D22">
        <f t="shared" si="0"/>
        <v>0.5570884366727</v>
      </c>
      <c r="F22" s="1" t="s">
        <v>19</v>
      </c>
      <c r="G22">
        <f t="shared" si="1"/>
        <v>1.464451</v>
      </c>
      <c r="H22">
        <v>0.3804077</v>
      </c>
      <c r="I22" s="22">
        <f t="shared" si="2"/>
        <v>0.5570884366727</v>
      </c>
      <c r="J22">
        <v>0</v>
      </c>
      <c r="L22" s="1" t="s">
        <v>19</v>
      </c>
      <c r="M22">
        <f t="shared" si="3"/>
        <v>1.464451</v>
      </c>
      <c r="N22">
        <v>0.3804077</v>
      </c>
      <c r="O22">
        <f t="shared" si="4"/>
        <v>0.5570884366727</v>
      </c>
      <c r="P22">
        <v>0</v>
      </c>
    </row>
    <row r="23" spans="1:16" ht="12.75">
      <c r="A23" s="1" t="s">
        <v>20</v>
      </c>
      <c r="B23">
        <v>1.966317</v>
      </c>
      <c r="C23">
        <v>0.0655165</v>
      </c>
      <c r="D23">
        <f t="shared" si="0"/>
        <v>0.12882620773050002</v>
      </c>
      <c r="F23" s="1" t="s">
        <v>20</v>
      </c>
      <c r="G23">
        <f t="shared" si="1"/>
        <v>1.966317</v>
      </c>
      <c r="H23">
        <v>0.0655164</v>
      </c>
      <c r="I23" s="22">
        <f t="shared" si="2"/>
        <v>0.12882601109880001</v>
      </c>
      <c r="J23">
        <v>0</v>
      </c>
      <c r="L23" s="1" t="s">
        <v>20</v>
      </c>
      <c r="M23">
        <f t="shared" si="3"/>
        <v>1.966317</v>
      </c>
      <c r="N23">
        <v>0.0655165</v>
      </c>
      <c r="O23">
        <f t="shared" si="4"/>
        <v>0.12882620773050002</v>
      </c>
      <c r="P23">
        <v>0</v>
      </c>
    </row>
    <row r="24" spans="1:16" ht="12.75">
      <c r="A24" s="1" t="s">
        <v>99</v>
      </c>
      <c r="B24">
        <v>0</v>
      </c>
      <c r="C24">
        <v>0.0070151</v>
      </c>
      <c r="D24">
        <f t="shared" si="0"/>
        <v>0</v>
      </c>
      <c r="F24" s="1" t="s">
        <v>99</v>
      </c>
      <c r="G24">
        <f t="shared" si="1"/>
        <v>0</v>
      </c>
      <c r="H24">
        <v>0.0070151</v>
      </c>
      <c r="I24" s="22">
        <f t="shared" si="2"/>
        <v>0</v>
      </c>
      <c r="J24">
        <v>0</v>
      </c>
      <c r="L24" s="1" t="s">
        <v>99</v>
      </c>
      <c r="M24">
        <f t="shared" si="3"/>
        <v>0</v>
      </c>
      <c r="N24">
        <v>0.0070151</v>
      </c>
      <c r="O24">
        <f t="shared" si="4"/>
        <v>0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0.967995</v>
      </c>
      <c r="C26">
        <v>0.1867617</v>
      </c>
      <c r="D26">
        <f t="shared" si="0"/>
        <v>0.18078439179150002</v>
      </c>
      <c r="F26" s="1" t="s">
        <v>22</v>
      </c>
      <c r="G26">
        <f t="shared" si="1"/>
        <v>0.967995</v>
      </c>
      <c r="H26">
        <v>0.18337535461868393</v>
      </c>
      <c r="I26" s="22">
        <f t="shared" si="2"/>
        <v>0.17750642639411296</v>
      </c>
      <c r="J26">
        <f>EXP(SUM(D2:D35)-D26+I26)-D39</f>
        <v>-0.0014601122957331736</v>
      </c>
      <c r="L26" s="1" t="s">
        <v>22</v>
      </c>
      <c r="M26">
        <f t="shared" si="3"/>
        <v>0.967995</v>
      </c>
      <c r="N26">
        <v>0.17772664614264755</v>
      </c>
      <c r="O26">
        <f t="shared" si="4"/>
        <v>0.17203850483285213</v>
      </c>
      <c r="P26">
        <f>EXP(SUM(D2:D35)-D26+O26)-D39</f>
        <v>-0.0038850767146504372</v>
      </c>
    </row>
    <row r="27" spans="1:16" ht="12.75">
      <c r="A27" s="1" t="s">
        <v>23</v>
      </c>
      <c r="B27">
        <v>1.049209</v>
      </c>
      <c r="C27">
        <v>0.1703963</v>
      </c>
      <c r="D27">
        <f t="shared" si="0"/>
        <v>0.1787813315267</v>
      </c>
      <c r="F27" s="1" t="s">
        <v>23</v>
      </c>
      <c r="G27">
        <f t="shared" si="1"/>
        <v>1.049209</v>
      </c>
      <c r="H27">
        <v>0.18027828134078586</v>
      </c>
      <c r="I27" s="22">
        <f t="shared" si="2"/>
        <v>0.1891495952872846</v>
      </c>
      <c r="J27">
        <f>EXP(SUM(D2:D35)-D27+I27)-D39</f>
        <v>0.00464999966995433</v>
      </c>
      <c r="L27" s="1" t="s">
        <v>23</v>
      </c>
      <c r="M27">
        <f t="shared" si="3"/>
        <v>1.049209</v>
      </c>
      <c r="N27">
        <v>0.19192445798203916</v>
      </c>
      <c r="O27">
        <f t="shared" si="4"/>
        <v>0.20136886863487735</v>
      </c>
      <c r="P27">
        <f>EXP(SUM(D2:D35)-D27+O27)-D39</f>
        <v>0.010192399381341477</v>
      </c>
    </row>
    <row r="28" spans="1:16" ht="12.75">
      <c r="A28" s="1" t="s">
        <v>24</v>
      </c>
      <c r="B28">
        <v>1.686081</v>
      </c>
      <c r="C28">
        <v>0.0619755</v>
      </c>
      <c r="D28">
        <f t="shared" si="0"/>
        <v>0.10449571301550001</v>
      </c>
      <c r="F28" s="1" t="s">
        <v>24</v>
      </c>
      <c r="G28">
        <f t="shared" si="1"/>
        <v>1.686081</v>
      </c>
      <c r="H28">
        <v>0.06572783171811679</v>
      </c>
      <c r="I28" s="22">
        <f t="shared" si="2"/>
        <v>0.11082244823111406</v>
      </c>
      <c r="J28">
        <f>EXP(SUM(D2:D35)-D28+I28)-D39</f>
        <v>0.002831703101189853</v>
      </c>
      <c r="L28" s="1" t="s">
        <v>24</v>
      </c>
      <c r="M28">
        <f t="shared" si="3"/>
        <v>1.686081</v>
      </c>
      <c r="N28">
        <v>0.0704603161901572</v>
      </c>
      <c r="O28">
        <f t="shared" si="4"/>
        <v>0.11880180038221645</v>
      </c>
      <c r="P28">
        <f>EXP(SUM(D2:D35)-D28+O28)-D39</f>
        <v>0.006428721381093849</v>
      </c>
    </row>
    <row r="29" spans="1:16" ht="12.75">
      <c r="A29" s="1" t="s">
        <v>45</v>
      </c>
      <c r="B29">
        <v>0.617453</v>
      </c>
      <c r="C29">
        <v>0.4380403</v>
      </c>
      <c r="D29">
        <f t="shared" si="0"/>
        <v>0.27046929735590003</v>
      </c>
      <c r="F29" s="1" t="s">
        <v>45</v>
      </c>
      <c r="G29">
        <f t="shared" si="1"/>
        <v>0.617453</v>
      </c>
      <c r="H29">
        <v>0.4380403</v>
      </c>
      <c r="I29" s="22">
        <f t="shared" si="2"/>
        <v>0.27046929735590003</v>
      </c>
      <c r="J29">
        <f>EXP(SUM(D2:D35)-D29+I29)-D39</f>
        <v>0</v>
      </c>
      <c r="L29" s="1" t="s">
        <v>45</v>
      </c>
      <c r="M29">
        <f t="shared" si="3"/>
        <v>0.617453</v>
      </c>
      <c r="N29">
        <v>0.4380403</v>
      </c>
      <c r="O29">
        <f t="shared" si="4"/>
        <v>0.27046929735590003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0"/>
        <v>0</v>
      </c>
      <c r="F30" s="1" t="s">
        <v>25</v>
      </c>
      <c r="G30">
        <f t="shared" si="1"/>
        <v>0</v>
      </c>
      <c r="H30">
        <v>0.6543054144879965</v>
      </c>
      <c r="I30" s="22">
        <f t="shared" si="2"/>
        <v>0</v>
      </c>
      <c r="J30">
        <f>EXP(SUM(D2:D35)-D30+I30)-D39</f>
        <v>0</v>
      </c>
      <c r="L30" s="1" t="s">
        <v>25</v>
      </c>
      <c r="M30">
        <f t="shared" si="3"/>
        <v>0</v>
      </c>
      <c r="N30">
        <v>0.6318867632937732</v>
      </c>
      <c r="O30">
        <f t="shared" si="4"/>
        <v>0</v>
      </c>
      <c r="P30">
        <f>EXP(SUM(D2:D35)-D30+O30)-D39</f>
        <v>0</v>
      </c>
    </row>
    <row r="31" spans="1:16" ht="12.75">
      <c r="A31" s="1" t="s">
        <v>27</v>
      </c>
      <c r="B31">
        <v>-1.071023</v>
      </c>
      <c r="C31">
        <v>0.1291957</v>
      </c>
      <c r="D31">
        <f t="shared" si="0"/>
        <v>-0.1383715662011</v>
      </c>
      <c r="F31" s="1" t="s">
        <v>27</v>
      </c>
      <c r="G31">
        <f t="shared" si="1"/>
        <v>-1.071023</v>
      </c>
      <c r="H31">
        <v>0.1300003321858992</v>
      </c>
      <c r="I31" s="22">
        <f t="shared" si="2"/>
        <v>-0.13923334577873833</v>
      </c>
      <c r="J31">
        <f>EXP(SUM(D2:D35)-D31+I31)-D39</f>
        <v>-0.0003843284890368559</v>
      </c>
      <c r="L31" s="1" t="s">
        <v>27</v>
      </c>
      <c r="M31">
        <f t="shared" si="3"/>
        <v>-1.071023</v>
      </c>
      <c r="N31">
        <v>0.13132077378572343</v>
      </c>
      <c r="O31">
        <f t="shared" si="4"/>
        <v>-0.14064756910230689</v>
      </c>
      <c r="P31">
        <f>EXP(SUM(D2:D35)-D31+O31)-D39</f>
        <v>-0.0010143134338164717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</v>
      </c>
      <c r="C33">
        <v>0.0307949</v>
      </c>
      <c r="D33">
        <f t="shared" si="0"/>
        <v>0</v>
      </c>
      <c r="F33" s="1" t="s">
        <v>28</v>
      </c>
      <c r="G33">
        <f t="shared" si="1"/>
        <v>0</v>
      </c>
      <c r="H33">
        <v>0.034897569020303776</v>
      </c>
      <c r="I33" s="22">
        <f t="shared" si="2"/>
        <v>0</v>
      </c>
      <c r="J33">
        <f>EXP(SUM(D2:D35)-D33+I33)-D39</f>
        <v>0</v>
      </c>
      <c r="L33" s="1" t="s">
        <v>28</v>
      </c>
      <c r="M33">
        <f t="shared" si="3"/>
        <v>0</v>
      </c>
      <c r="N33">
        <v>0.03917478516452222</v>
      </c>
      <c r="O33">
        <f t="shared" si="4"/>
        <v>0</v>
      </c>
      <c r="P33">
        <f>EXP(SUM(D2:D35)-D33+O33)-D39</f>
        <v>0</v>
      </c>
    </row>
    <row r="34" spans="1:16" ht="12.75">
      <c r="A34" s="1" t="s">
        <v>26</v>
      </c>
      <c r="B34">
        <v>-1.36594</v>
      </c>
      <c r="C34">
        <v>0.1534788</v>
      </c>
      <c r="D34">
        <f t="shared" si="0"/>
        <v>-0.209642832072</v>
      </c>
      <c r="F34" s="1" t="s">
        <v>26</v>
      </c>
      <c r="G34">
        <f t="shared" si="1"/>
        <v>-1.36594</v>
      </c>
      <c r="H34">
        <v>0.17411594964617247</v>
      </c>
      <c r="I34" s="22">
        <f t="shared" si="2"/>
        <v>-0.23783194025969281</v>
      </c>
      <c r="J34">
        <f>EXP(SUM(D2:D35)-D34+I34)-D39</f>
        <v>-0.01240132327120963</v>
      </c>
      <c r="L34" s="1" t="s">
        <v>26</v>
      </c>
      <c r="M34">
        <f t="shared" si="3"/>
        <v>-1.36594</v>
      </c>
      <c r="N34">
        <v>0.19087891328038056</v>
      </c>
      <c r="O34">
        <f t="shared" si="4"/>
        <v>-0.260729142806203</v>
      </c>
      <c r="P34">
        <f>EXP(SUM(D2:D35)-D34+O34)-D39</f>
        <v>-0.022220407256186292</v>
      </c>
    </row>
    <row r="35" spans="1:16" ht="12.75">
      <c r="A35" s="1" t="s">
        <v>30</v>
      </c>
      <c r="B35">
        <v>0.298781</v>
      </c>
      <c r="C35">
        <v>0.4787332</v>
      </c>
      <c r="D35">
        <f t="shared" si="0"/>
        <v>0.1430363842292</v>
      </c>
      <c r="F35" s="1" t="s">
        <v>30</v>
      </c>
      <c r="G35">
        <f t="shared" si="1"/>
        <v>0.298781</v>
      </c>
      <c r="H35">
        <v>0.47997295364058407</v>
      </c>
      <c r="I35" s="22">
        <f t="shared" si="2"/>
        <v>0.14340679906168735</v>
      </c>
      <c r="J35">
        <f>EXP(SUM(D2:D35)-D35+I35)-D39</f>
        <v>0.00016529598543624235</v>
      </c>
      <c r="L35" s="1" t="s">
        <v>30</v>
      </c>
      <c r="M35">
        <f t="shared" si="3"/>
        <v>0.298781</v>
      </c>
      <c r="N35">
        <v>0.4807140311018071</v>
      </c>
      <c r="O35">
        <f t="shared" si="4"/>
        <v>0.14362821892662903</v>
      </c>
      <c r="P35">
        <f>EXP(SUM(D2:D35)-D35+O35)-D39</f>
        <v>0.00026413286654358714</v>
      </c>
    </row>
    <row r="36" spans="1:12" ht="12.75">
      <c r="A36" s="1"/>
      <c r="F36" s="1"/>
      <c r="L36" s="1"/>
    </row>
    <row r="37" spans="3:14" ht="27.75" customHeight="1">
      <c r="C37" s="2" t="s">
        <v>131</v>
      </c>
      <c r="D37">
        <f>EXP(B2+SUM(D3:D35))</f>
        <v>0.07856428739700115</v>
      </c>
      <c r="H37" s="2"/>
      <c r="N37" s="2"/>
    </row>
    <row r="39" spans="3:15" ht="28.5" customHeight="1">
      <c r="C39" s="2" t="s">
        <v>132</v>
      </c>
      <c r="D39">
        <f>EXP(SUM(D2:D35))</f>
        <v>0.4461629470236163</v>
      </c>
      <c r="H39" s="2" t="s">
        <v>132</v>
      </c>
      <c r="I39">
        <f>EXP(SUM(I2:I35))</f>
        <v>0.43460995126535107</v>
      </c>
      <c r="N39" s="2" t="s">
        <v>132</v>
      </c>
      <c r="O39">
        <f>EXP(SUM(O2:O35))</f>
        <v>0.419451661139105</v>
      </c>
    </row>
    <row r="40" spans="3:14" ht="28.5" customHeight="1">
      <c r="C40" s="2" t="s">
        <v>133</v>
      </c>
      <c r="D40">
        <v>0.44616000000000006</v>
      </c>
      <c r="H40" s="2"/>
      <c r="N40" s="2"/>
    </row>
    <row r="41" spans="3:16" ht="28.5" customHeight="1">
      <c r="C41" s="2" t="s">
        <v>134</v>
      </c>
      <c r="D41" s="18">
        <f>D40*Normalization!C38</f>
        <v>94601026.97760001</v>
      </c>
      <c r="H41" s="2" t="s">
        <v>134</v>
      </c>
      <c r="I41" s="15">
        <f>I39*Normalization!I38</f>
        <v>98408038.48125824</v>
      </c>
      <c r="J41" s="18"/>
      <c r="N41" s="2" t="s">
        <v>134</v>
      </c>
      <c r="O41" s="15">
        <f>O39*Normalization!L38</f>
        <v>100553152.9900037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0.001993467317456865</v>
      </c>
      <c r="K48" s="46">
        <v>-0.8542933210613501</v>
      </c>
      <c r="L48" s="52">
        <f>P4</f>
        <v>0.002026530558778883</v>
      </c>
    </row>
    <row r="49" spans="8:12" ht="12.75">
      <c r="H49" s="43" t="s">
        <v>155</v>
      </c>
      <c r="I49" s="46">
        <v>-1.613309459940726</v>
      </c>
      <c r="J49" s="52">
        <f>J5</f>
        <v>0.006575107167792915</v>
      </c>
      <c r="K49" s="46">
        <v>-3.384117634579034</v>
      </c>
      <c r="L49" s="52">
        <f>P5</f>
        <v>0.013903708471219856</v>
      </c>
    </row>
    <row r="50" spans="8:12" ht="12.75">
      <c r="H50" s="43" t="s">
        <v>156</v>
      </c>
      <c r="I50" s="46">
        <v>0.8662626681383762</v>
      </c>
      <c r="J50" s="52">
        <f>J6</f>
        <v>-0.004922323648493043</v>
      </c>
      <c r="K50" s="46">
        <v>0.9447595175117895</v>
      </c>
      <c r="L50" s="52">
        <f>P6</f>
        <v>-0.005365670149567903</v>
      </c>
    </row>
    <row r="51" spans="8:12" ht="12.75">
      <c r="H51" s="43" t="s">
        <v>157</v>
      </c>
      <c r="I51" s="46">
        <v>1.8752042180098933</v>
      </c>
      <c r="J51" s="52">
        <f>J7</f>
        <v>-0.01524635170106825</v>
      </c>
      <c r="K51" s="46">
        <v>3.5205715775619955</v>
      </c>
      <c r="L51" s="52">
        <f>P7</f>
        <v>-0.028194280985546216</v>
      </c>
    </row>
    <row r="52" spans="8:12" ht="12.75">
      <c r="H52" s="43" t="s">
        <v>158</v>
      </c>
      <c r="I52" s="46">
        <v>-0.33379444134466196</v>
      </c>
      <c r="J52" s="52">
        <f>J8</f>
        <v>0.005063375015616933</v>
      </c>
      <c r="K52" s="46">
        <v>0.08368277392505619</v>
      </c>
      <c r="L52" s="52">
        <f>P8</f>
        <v>-0.0012604630083322133</v>
      </c>
    </row>
    <row r="53" spans="8:12" ht="12.75">
      <c r="H53" s="47" t="s">
        <v>159</v>
      </c>
      <c r="I53" s="48"/>
      <c r="J53" s="52">
        <f>SUM(J48:J52)</f>
        <v>-0.00653672584869458</v>
      </c>
      <c r="K53" s="48"/>
      <c r="L53" s="52">
        <f>SUM(L48:L52)</f>
        <v>-0.018890175113447594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161</v>
      </c>
      <c r="I55" s="46">
        <v>-0.16659824026261927</v>
      </c>
      <c r="J55" s="55">
        <f>J9</f>
        <v>-0.00040031756840608335</v>
      </c>
      <c r="K55" s="46">
        <v>-0.3244210879179185</v>
      </c>
      <c r="L55" s="55">
        <f>P9</f>
        <v>-0.0007792175095355236</v>
      </c>
    </row>
    <row r="56" spans="8:12" ht="12.75">
      <c r="H56" s="43" t="s">
        <v>163</v>
      </c>
      <c r="I56" s="46">
        <v>0.2900663268436021</v>
      </c>
      <c r="J56" s="52">
        <v>0.001072440795405305</v>
      </c>
      <c r="K56" s="46">
        <v>0.529342083220663</v>
      </c>
      <c r="L56" s="52">
        <f>P11</f>
        <v>0.003696806721029955</v>
      </c>
    </row>
    <row r="57" spans="8:12" ht="12.75">
      <c r="H57" s="43" t="s">
        <v>164</v>
      </c>
      <c r="I57" s="46">
        <v>-0.06390422739457752</v>
      </c>
      <c r="J57" s="55" t="s">
        <v>186</v>
      </c>
      <c r="K57" s="46">
        <v>-0.09398602258529343</v>
      </c>
      <c r="L57" s="55" t="s">
        <v>186</v>
      </c>
    </row>
    <row r="58" spans="8:12" ht="12.75">
      <c r="H58" s="43" t="s">
        <v>165</v>
      </c>
      <c r="I58" s="46">
        <v>0.1556991283339762</v>
      </c>
      <c r="J58" s="55">
        <f>J13</f>
        <v>0.0005562109940767113</v>
      </c>
      <c r="K58" s="46">
        <v>0.29422519988521467</v>
      </c>
      <c r="L58" s="52">
        <f>P13</f>
        <v>0.0010516567796720055</v>
      </c>
    </row>
    <row r="59" spans="8:12" ht="12.75">
      <c r="H59" s="43" t="s">
        <v>181</v>
      </c>
      <c r="I59" s="46">
        <f>(H14-C14)*100</f>
        <v>-0.31981740416917037</v>
      </c>
      <c r="J59" s="52">
        <f>J14</f>
        <v>-0.0012996891104300468</v>
      </c>
      <c r="K59" s="46">
        <f>(N14-C14)*100</f>
        <v>-0.5860657665263558</v>
      </c>
      <c r="L59" s="52">
        <f>P14</f>
        <v>-0.0023787934260219856</v>
      </c>
    </row>
    <row r="60" spans="8:12" ht="12.75">
      <c r="H60" s="43" t="s">
        <v>166</v>
      </c>
      <c r="I60" s="46">
        <v>0.4333613798459729</v>
      </c>
      <c r="J60" s="53">
        <f>J16</f>
        <v>0.0016386171999066002</v>
      </c>
      <c r="K60" s="46">
        <v>0.8208157628537771</v>
      </c>
      <c r="L60" s="52">
        <f>P16</f>
        <v>0.0031087467647060163</v>
      </c>
    </row>
    <row r="61" spans="8:12" ht="12.75">
      <c r="H61" s="43" t="s">
        <v>167</v>
      </c>
      <c r="I61" s="46">
        <v>0.17035154547760112</v>
      </c>
      <c r="J61" s="52">
        <f>J17</f>
        <v>0.0014408352647897193</v>
      </c>
      <c r="K61" s="46">
        <v>0.27953391441215003</v>
      </c>
      <c r="L61" s="52">
        <f>P17</f>
        <v>0.002366746818618981</v>
      </c>
    </row>
    <row r="62" spans="8:12" ht="12.75">
      <c r="H62" s="47" t="s">
        <v>168</v>
      </c>
      <c r="I62" s="48"/>
      <c r="J62" s="52">
        <f>SUM(J55:J61)</f>
        <v>0.0030080975753422057</v>
      </c>
      <c r="K62" s="48"/>
      <c r="L62" s="52">
        <f>SUM(L55:L61)</f>
        <v>0.007065946148469449</v>
      </c>
    </row>
    <row r="63" spans="8:12" ht="12.75">
      <c r="H63" s="49" t="s">
        <v>169</v>
      </c>
      <c r="I63" s="46">
        <v>-0.3291539108893904</v>
      </c>
      <c r="J63" s="52">
        <f>J18</f>
        <v>-0.0017531166538261034</v>
      </c>
      <c r="K63" s="46">
        <v>-0.6106847366650459</v>
      </c>
      <c r="L63" s="52">
        <f>P18</f>
        <v>-0.003247119842631041</v>
      </c>
    </row>
    <row r="64" spans="8:12" ht="12.75">
      <c r="H64" s="49" t="s">
        <v>171</v>
      </c>
      <c r="I64" s="36"/>
      <c r="J64" s="36"/>
      <c r="K64" s="36"/>
      <c r="L64" s="36"/>
    </row>
    <row r="65" spans="8:12" ht="12.75">
      <c r="H65" s="50" t="s">
        <v>172</v>
      </c>
      <c r="I65" s="46">
        <v>-0.3386345381316075</v>
      </c>
      <c r="J65" s="52">
        <f>J26</f>
        <v>-0.0014601122957331736</v>
      </c>
      <c r="K65" s="46">
        <v>-0.9035053857352454</v>
      </c>
      <c r="L65" s="52">
        <f>P26</f>
        <v>-0.0038850767146504372</v>
      </c>
    </row>
    <row r="66" spans="8:12" ht="12.75">
      <c r="H66" s="50" t="s">
        <v>173</v>
      </c>
      <c r="I66" s="46">
        <v>0.9881981340785856</v>
      </c>
      <c r="J66" s="52">
        <f>J27</f>
        <v>0.00464999966995433</v>
      </c>
      <c r="K66" s="46">
        <v>2.1528157982039167</v>
      </c>
      <c r="L66" s="52">
        <f>P27</f>
        <v>0.010192399381341477</v>
      </c>
    </row>
    <row r="67" spans="8:12" ht="12.75">
      <c r="H67" s="50" t="s">
        <v>174</v>
      </c>
      <c r="I67" s="46">
        <v>0.3752331718116786</v>
      </c>
      <c r="J67" s="52">
        <f>J28</f>
        <v>0.002831703101189853</v>
      </c>
      <c r="K67" s="46">
        <v>0.8484816190157202</v>
      </c>
      <c r="L67" s="52">
        <f>P28</f>
        <v>0.006428721381093849</v>
      </c>
    </row>
    <row r="68" spans="8:12" ht="12.75">
      <c r="H68" s="51" t="s">
        <v>175</v>
      </c>
      <c r="I68" s="48"/>
      <c r="J68" s="52">
        <f>SUM(J65:J67)</f>
        <v>0.0060215904754110094</v>
      </c>
      <c r="K68" s="48"/>
      <c r="L68" s="52">
        <f>SUM(L65:L67)</f>
        <v>0.012736044047784889</v>
      </c>
    </row>
    <row r="69" spans="8:12" ht="12.75">
      <c r="H69" s="49" t="s">
        <v>176</v>
      </c>
      <c r="I69" s="36"/>
      <c r="J69" s="36"/>
      <c r="K69" s="36"/>
      <c r="L69" s="36"/>
    </row>
    <row r="70" spans="8:12" ht="12.75">
      <c r="H70" s="50" t="s">
        <v>183</v>
      </c>
      <c r="I70" s="58">
        <v>0.08</v>
      </c>
      <c r="J70" s="55" t="s">
        <v>186</v>
      </c>
      <c r="K70" s="46">
        <v>0.21</v>
      </c>
      <c r="L70" s="52">
        <f>P31</f>
        <v>-0.0010143134338164717</v>
      </c>
    </row>
    <row r="71" spans="8:12" ht="12.75">
      <c r="H71" s="50" t="s">
        <v>52</v>
      </c>
      <c r="I71" s="46">
        <v>2.06</v>
      </c>
      <c r="J71" s="52">
        <f>J34</f>
        <v>-0.01240132327120963</v>
      </c>
      <c r="K71" s="46">
        <v>3.74</v>
      </c>
      <c r="L71" s="52">
        <f>P34</f>
        <v>-0.022220407256186292</v>
      </c>
    </row>
    <row r="72" spans="8:12" ht="12.75">
      <c r="H72" s="51" t="s">
        <v>182</v>
      </c>
      <c r="I72" s="48"/>
      <c r="J72" s="52">
        <f>SUM(J70:J71)</f>
        <v>-0.01240132327120963</v>
      </c>
      <c r="K72" s="48"/>
      <c r="L72" s="52">
        <f>SUM(L70:L71)</f>
        <v>-0.023234720690002764</v>
      </c>
    </row>
    <row r="73" spans="8:12" ht="12.75">
      <c r="H73" s="49" t="s">
        <v>178</v>
      </c>
      <c r="I73" s="48"/>
      <c r="J73" s="54"/>
      <c r="K73" s="48"/>
      <c r="L73" s="54"/>
    </row>
    <row r="74" spans="8:12" ht="12.75">
      <c r="H74" s="50" t="s">
        <v>179</v>
      </c>
      <c r="I74" s="56">
        <v>0.12</v>
      </c>
      <c r="J74" s="55" t="s">
        <v>185</v>
      </c>
      <c r="K74" s="56">
        <v>0.2</v>
      </c>
      <c r="L74" s="55" t="s">
        <v>185</v>
      </c>
    </row>
    <row r="75" spans="8:12" ht="12.75">
      <c r="H75" s="35" t="s">
        <v>180</v>
      </c>
      <c r="I75" s="36"/>
      <c r="J75" s="52">
        <f>I39-D40</f>
        <v>-0.011550048734648988</v>
      </c>
      <c r="K75" s="36"/>
      <c r="L75" s="52">
        <f>O39-D40</f>
        <v>-0.026708338860895076</v>
      </c>
    </row>
    <row r="79" spans="3:5" ht="12.75">
      <c r="C79" s="15"/>
      <c r="D79" s="15"/>
      <c r="E79" s="15"/>
    </row>
    <row r="81" spans="3:5" ht="12.75">
      <c r="C81" s="57"/>
      <c r="D81" s="57"/>
      <c r="E81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69">
      <selection activeCell="C74" sqref="C74:E77"/>
    </sheetView>
  </sheetViews>
  <sheetFormatPr defaultColWidth="9.140625" defaultRowHeight="12.75"/>
  <cols>
    <col min="2" max="2" width="11.7109375" style="0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-3.768132</v>
      </c>
      <c r="C2" s="19" t="s">
        <v>93</v>
      </c>
      <c r="D2" s="21">
        <v>-1.9336</v>
      </c>
      <c r="E2" s="4"/>
      <c r="F2" s="4" t="s">
        <v>92</v>
      </c>
      <c r="G2" s="21"/>
      <c r="H2" s="4"/>
      <c r="I2" s="21">
        <f>D2</f>
        <v>-1.9336</v>
      </c>
      <c r="J2" s="21"/>
      <c r="K2" s="4"/>
      <c r="L2" s="4" t="s">
        <v>92</v>
      </c>
      <c r="M2" s="21"/>
      <c r="N2" s="4"/>
      <c r="O2" s="21">
        <f>D2</f>
        <v>-1.9336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0</v>
      </c>
      <c r="C4">
        <v>0.1639938</v>
      </c>
      <c r="D4">
        <f aca="true" t="shared" si="0" ref="D4:D35">B4*C4</f>
        <v>0</v>
      </c>
      <c r="F4" s="1" t="s">
        <v>1</v>
      </c>
      <c r="G4">
        <f aca="true" t="shared" si="1" ref="G4:G35">B4</f>
        <v>0</v>
      </c>
      <c r="H4">
        <v>0.15558993619363196</v>
      </c>
      <c r="I4" s="22">
        <f aca="true" t="shared" si="2" ref="I4:I35">G4*H4</f>
        <v>0</v>
      </c>
      <c r="J4" s="26">
        <f>EXP(SUM(D2:D35)-D4+I4)-D39</f>
        <v>0</v>
      </c>
      <c r="L4" s="1" t="s">
        <v>1</v>
      </c>
      <c r="M4">
        <f aca="true" t="shared" si="3" ref="M4:M35">B4</f>
        <v>0</v>
      </c>
      <c r="N4">
        <v>0.1554508667893865</v>
      </c>
      <c r="O4">
        <f aca="true" t="shared" si="4" ref="O4:O35">M4*N4</f>
        <v>0</v>
      </c>
      <c r="P4">
        <f>EXP(SUM(D2:D35)-D4+O4)-D39</f>
        <v>0</v>
      </c>
    </row>
    <row r="5" spans="1:16" ht="12.75">
      <c r="A5" s="1" t="s">
        <v>2</v>
      </c>
      <c r="B5">
        <v>-0.695042</v>
      </c>
      <c r="C5">
        <v>0.1988368</v>
      </c>
      <c r="D5">
        <f t="shared" si="0"/>
        <v>-0.1381999271456</v>
      </c>
      <c r="F5" s="1" t="s">
        <v>2</v>
      </c>
      <c r="G5">
        <f t="shared" si="1"/>
        <v>-0.695042</v>
      </c>
      <c r="H5">
        <v>0.18270370540059275</v>
      </c>
      <c r="I5" s="22">
        <f t="shared" si="2"/>
        <v>-0.1269867488090388</v>
      </c>
      <c r="J5">
        <f>EXP(SUM(D2:D35)-D5+I5)-D39</f>
        <v>0.0012482936108161313</v>
      </c>
      <c r="L5" s="1" t="s">
        <v>2</v>
      </c>
      <c r="M5">
        <f t="shared" si="3"/>
        <v>-0.695042</v>
      </c>
      <c r="N5">
        <v>0.16499562365420967</v>
      </c>
      <c r="O5">
        <f t="shared" si="4"/>
        <v>-0.11467888825586921</v>
      </c>
      <c r="P5">
        <f>EXP(SUM(D2:D35)-D5+O5)-D39</f>
        <v>0.0026346617850353526</v>
      </c>
    </row>
    <row r="6" spans="1:16" ht="12.75">
      <c r="A6" s="1" t="s">
        <v>3</v>
      </c>
      <c r="B6">
        <v>-1.128969</v>
      </c>
      <c r="C6">
        <v>0.159807</v>
      </c>
      <c r="D6">
        <f t="shared" si="0"/>
        <v>-0.180417148983</v>
      </c>
      <c r="F6" s="1" t="s">
        <v>3</v>
      </c>
      <c r="G6">
        <f t="shared" si="1"/>
        <v>-1.128969</v>
      </c>
      <c r="H6">
        <v>0.16846962668138377</v>
      </c>
      <c r="I6" s="22">
        <f t="shared" si="2"/>
        <v>-0.19019698596485513</v>
      </c>
      <c r="J6">
        <f>EXP(SUM(D2:D35)-D6+I6)-D39</f>
        <v>-0.001077359174061182</v>
      </c>
      <c r="L6" s="1" t="s">
        <v>3</v>
      </c>
      <c r="M6">
        <f t="shared" si="3"/>
        <v>-1.128969</v>
      </c>
      <c r="N6">
        <v>0.1692545951751179</v>
      </c>
      <c r="O6">
        <f t="shared" si="4"/>
        <v>-0.19108319106025767</v>
      </c>
      <c r="P6">
        <f>EXP(SUM(D2:D35)-D6+O6)-D39</f>
        <v>-0.0011744650081776803</v>
      </c>
    </row>
    <row r="7" spans="1:16" ht="12.75">
      <c r="A7" s="1" t="s">
        <v>4</v>
      </c>
      <c r="B7">
        <v>-1.407282</v>
      </c>
      <c r="C7">
        <v>0.1074901</v>
      </c>
      <c r="D7">
        <f t="shared" si="0"/>
        <v>-0.1512688829082</v>
      </c>
      <c r="F7" s="1" t="s">
        <v>4</v>
      </c>
      <c r="G7">
        <f t="shared" si="1"/>
        <v>-1.407282</v>
      </c>
      <c r="H7">
        <v>0.12624214218009894</v>
      </c>
      <c r="I7" s="22">
        <f t="shared" si="2"/>
        <v>-0.177658294331494</v>
      </c>
      <c r="J7">
        <f>EXP(SUM(D2:D35)-D7+I7)-D39</f>
        <v>-0.0028831202087239993</v>
      </c>
      <c r="L7" s="1" t="s">
        <v>4</v>
      </c>
      <c r="M7">
        <f t="shared" si="3"/>
        <v>-1.407282</v>
      </c>
      <c r="N7">
        <v>0.14269581577561996</v>
      </c>
      <c r="O7">
        <f t="shared" si="4"/>
        <v>-0.200813253016346</v>
      </c>
      <c r="P7">
        <f>EXP(SUM(D2:D35)-D7+O7)-D39</f>
        <v>-0.005350953016829502</v>
      </c>
    </row>
    <row r="8" spans="1:16" ht="12.75">
      <c r="A8" s="1" t="s">
        <v>5</v>
      </c>
      <c r="B8">
        <v>-3.008161</v>
      </c>
      <c r="C8">
        <v>0.1670253</v>
      </c>
      <c r="D8">
        <f t="shared" si="0"/>
        <v>-0.5024389934732999</v>
      </c>
      <c r="F8" s="1" t="s">
        <v>5</v>
      </c>
      <c r="G8">
        <f t="shared" si="1"/>
        <v>-3.008161</v>
      </c>
      <c r="H8">
        <v>0.16368735558655337</v>
      </c>
      <c r="I8" s="22">
        <f t="shared" si="2"/>
        <v>-0.49239791926860194</v>
      </c>
      <c r="J8">
        <f>EXP(SUM(D2:D35)-D8+I8)-D39</f>
        <v>0.0011171544632234687</v>
      </c>
      <c r="L8" s="1" t="s">
        <v>5</v>
      </c>
      <c r="M8">
        <f t="shared" si="3"/>
        <v>-3.008161</v>
      </c>
      <c r="N8">
        <v>0.16786212773925055</v>
      </c>
      <c r="O8">
        <f t="shared" si="4"/>
        <v>-0.5049563060422316</v>
      </c>
      <c r="P8">
        <f>EXP(SUM(D2:D35)-D8+O8)-D39</f>
        <v>-0.0002783181082316316</v>
      </c>
    </row>
    <row r="9" spans="1:16" ht="12.75">
      <c r="A9" s="1" t="s">
        <v>6</v>
      </c>
      <c r="B9">
        <v>0</v>
      </c>
      <c r="C9">
        <v>0.0664448</v>
      </c>
      <c r="D9">
        <f t="shared" si="0"/>
        <v>0</v>
      </c>
      <c r="F9" s="1" t="s">
        <v>6</v>
      </c>
      <c r="G9">
        <f t="shared" si="1"/>
        <v>0</v>
      </c>
      <c r="H9">
        <v>0.0647788175973738</v>
      </c>
      <c r="I9" s="22">
        <f t="shared" si="2"/>
        <v>0</v>
      </c>
      <c r="J9">
        <f>EXP(SUM(D2:D35)-D9+I9)-D39</f>
        <v>0</v>
      </c>
      <c r="L9" s="1" t="s">
        <v>6</v>
      </c>
      <c r="M9">
        <f t="shared" si="3"/>
        <v>0</v>
      </c>
      <c r="N9">
        <v>0.06320058912082081</v>
      </c>
      <c r="O9">
        <f t="shared" si="4"/>
        <v>0</v>
      </c>
      <c r="P9">
        <f>EXP(SUM(D2:D35)-D9+O9)-D39</f>
        <v>0</v>
      </c>
    </row>
    <row r="10" spans="1:16" ht="12.75">
      <c r="A10" s="1" t="s">
        <v>7</v>
      </c>
      <c r="B10">
        <v>0</v>
      </c>
      <c r="C10">
        <v>0.1197581</v>
      </c>
      <c r="D10">
        <f t="shared" si="0"/>
        <v>0</v>
      </c>
      <c r="F10" s="1" t="s">
        <v>7</v>
      </c>
      <c r="G10">
        <f t="shared" si="1"/>
        <v>0</v>
      </c>
      <c r="H10">
        <v>0.11608160998509276</v>
      </c>
      <c r="I10" s="22">
        <f t="shared" si="2"/>
        <v>0</v>
      </c>
      <c r="J10">
        <f>EXP(SUM(D2:D35)-D10+I10)-D39</f>
        <v>0</v>
      </c>
      <c r="L10" s="1" t="s">
        <v>7</v>
      </c>
      <c r="M10">
        <f t="shared" si="3"/>
        <v>0</v>
      </c>
      <c r="N10">
        <v>0.11283081694882713</v>
      </c>
      <c r="O10">
        <f t="shared" si="4"/>
        <v>0</v>
      </c>
      <c r="P10">
        <f>EXP(SUM(D2:D35)-D10+O10)-D39</f>
        <v>0</v>
      </c>
    </row>
    <row r="11" spans="1:16" ht="12.75">
      <c r="A11" s="1" t="s">
        <v>8</v>
      </c>
      <c r="B11">
        <v>1.43214</v>
      </c>
      <c r="C11">
        <v>0.1726351</v>
      </c>
      <c r="D11">
        <f t="shared" si="0"/>
        <v>0.24723763211400002</v>
      </c>
      <c r="F11" s="1" t="s">
        <v>8</v>
      </c>
      <c r="G11">
        <f t="shared" si="1"/>
        <v>1.43214</v>
      </c>
      <c r="H11">
        <v>0.17553576326843603</v>
      </c>
      <c r="I11" s="22">
        <f t="shared" si="2"/>
        <v>0.251391788007258</v>
      </c>
      <c r="J11">
        <f>EXP(SUM(D2:D35)-D11+I11)-D39</f>
        <v>0.0004608249646202017</v>
      </c>
      <c r="L11" s="1" t="s">
        <v>8</v>
      </c>
      <c r="M11">
        <f t="shared" si="3"/>
        <v>1.43214</v>
      </c>
      <c r="N11">
        <v>0.17792852083220664</v>
      </c>
      <c r="O11">
        <f t="shared" si="4"/>
        <v>0.2548185518246364</v>
      </c>
      <c r="P11">
        <f>EXP(SUM(D2:D35)-D11+O11)-D39</f>
        <v>0.0008424030782897829</v>
      </c>
    </row>
    <row r="12" spans="1:16" ht="12.75">
      <c r="A12" s="1" t="s">
        <v>9</v>
      </c>
      <c r="B12">
        <v>0</v>
      </c>
      <c r="C12">
        <v>0.0684366</v>
      </c>
      <c r="D12">
        <f t="shared" si="0"/>
        <v>0</v>
      </c>
      <c r="F12" s="1" t="s">
        <v>9</v>
      </c>
      <c r="G12">
        <f t="shared" si="1"/>
        <v>0</v>
      </c>
      <c r="H12">
        <v>0.06779755772605423</v>
      </c>
      <c r="I12" s="22">
        <f t="shared" si="2"/>
        <v>0</v>
      </c>
      <c r="J12">
        <f>EXP(SUM(D2:D35)-D12+I12)-D39</f>
        <v>0</v>
      </c>
      <c r="L12" s="1" t="s">
        <v>9</v>
      </c>
      <c r="M12">
        <f t="shared" si="3"/>
        <v>0</v>
      </c>
      <c r="N12">
        <v>0.06749673977414707</v>
      </c>
      <c r="O12">
        <f t="shared" si="4"/>
        <v>0</v>
      </c>
      <c r="P12">
        <f>EXP(SUM(D2:D35)-D12+O12)-D39</f>
        <v>0</v>
      </c>
    </row>
    <row r="13" spans="1:16" ht="12.75">
      <c r="A13" s="1" t="s">
        <v>10</v>
      </c>
      <c r="B13">
        <v>1.183644</v>
      </c>
      <c r="C13">
        <v>0.1095454</v>
      </c>
      <c r="D13">
        <f t="shared" si="0"/>
        <v>0.1296627554376</v>
      </c>
      <c r="F13" s="1" t="s">
        <v>10</v>
      </c>
      <c r="G13">
        <f t="shared" si="1"/>
        <v>1.183644</v>
      </c>
      <c r="H13">
        <v>0.11110239128333976</v>
      </c>
      <c r="I13" s="22">
        <f t="shared" si="2"/>
        <v>0.1315056788281774</v>
      </c>
      <c r="J13">
        <f>EXP(SUM(D2:D35)-D13+I13)-D39</f>
        <v>0.00020420123376417576</v>
      </c>
      <c r="L13" s="1" t="s">
        <v>10</v>
      </c>
      <c r="M13">
        <f t="shared" si="3"/>
        <v>1.183644</v>
      </c>
      <c r="N13">
        <v>0.11248765199885215</v>
      </c>
      <c r="O13">
        <f t="shared" si="4"/>
        <v>0.13314533436252934</v>
      </c>
      <c r="P13">
        <f>EXP(SUM(D2:D35)-D13+O13)-D39</f>
        <v>0.0003861964272524887</v>
      </c>
    </row>
    <row r="14" spans="1:16" ht="12.75">
      <c r="A14" s="1" t="s">
        <v>11</v>
      </c>
      <c r="B14">
        <v>0</v>
      </c>
      <c r="C14">
        <v>0.1360279</v>
      </c>
      <c r="D14">
        <f t="shared" si="0"/>
        <v>0</v>
      </c>
      <c r="F14" s="1" t="s">
        <v>11</v>
      </c>
      <c r="G14">
        <f t="shared" si="1"/>
        <v>0</v>
      </c>
      <c r="H14">
        <v>0.1328297259583083</v>
      </c>
      <c r="I14" s="22">
        <f t="shared" si="2"/>
        <v>0</v>
      </c>
      <c r="J14">
        <f>EXP(SUM(D2:D35)-D14+I14)-D39</f>
        <v>0</v>
      </c>
      <c r="L14" s="1" t="s">
        <v>11</v>
      </c>
      <c r="M14">
        <f t="shared" si="3"/>
        <v>0</v>
      </c>
      <c r="N14">
        <v>0.13016724233473645</v>
      </c>
      <c r="O14">
        <f t="shared" si="4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1.586488</v>
      </c>
      <c r="C16">
        <v>0.0908347</v>
      </c>
      <c r="D16">
        <f t="shared" si="0"/>
        <v>0.1441081615336</v>
      </c>
      <c r="F16" s="1" t="s">
        <v>13</v>
      </c>
      <c r="G16">
        <f t="shared" si="1"/>
        <v>1.586488</v>
      </c>
      <c r="H16">
        <v>0.09516831379845973</v>
      </c>
      <c r="I16" s="22">
        <f t="shared" si="2"/>
        <v>0.1509833878214908</v>
      </c>
      <c r="J16">
        <f>EXP(SUM(D2:D35)-D16+I16)-D39</f>
        <v>0.0007637155283120312</v>
      </c>
      <c r="L16" s="1" t="s">
        <v>13</v>
      </c>
      <c r="M16">
        <f t="shared" si="3"/>
        <v>1.586488</v>
      </c>
      <c r="N16">
        <v>0.09904285762853778</v>
      </c>
      <c r="O16">
        <f t="shared" si="4"/>
        <v>0.15713030511338363</v>
      </c>
      <c r="P16">
        <f>EXP(SUM(D2:D35)-D16+O16)-D39</f>
        <v>0.001450988942936715</v>
      </c>
    </row>
    <row r="17" spans="1:16" ht="12.75">
      <c r="A17" s="1" t="s">
        <v>14</v>
      </c>
      <c r="B17">
        <v>1.690926</v>
      </c>
      <c r="C17">
        <v>0.1527812</v>
      </c>
      <c r="D17">
        <f t="shared" si="0"/>
        <v>0.2583417033912</v>
      </c>
      <c r="F17" s="1" t="s">
        <v>14</v>
      </c>
      <c r="G17">
        <f t="shared" si="1"/>
        <v>1.690926</v>
      </c>
      <c r="H17">
        <v>0.15448471545477602</v>
      </c>
      <c r="I17" s="22">
        <f t="shared" si="2"/>
        <v>0.2612222219650826</v>
      </c>
      <c r="J17">
        <f>EXP(SUM(D2:D35)-D17+I17)-D39</f>
        <v>0.00031933546917718714</v>
      </c>
      <c r="L17" s="1" t="s">
        <v>14</v>
      </c>
      <c r="M17">
        <f t="shared" si="3"/>
        <v>1.690926</v>
      </c>
      <c r="N17">
        <v>0.1555765391441215</v>
      </c>
      <c r="O17">
        <f t="shared" si="4"/>
        <v>0.2630684150288128</v>
      </c>
      <c r="P17">
        <f>EXP(SUM(D2:D35)-D17+O17)-D39</f>
        <v>0.0005244894261794003</v>
      </c>
    </row>
    <row r="18" spans="1:16" ht="12.75">
      <c r="A18" s="1" t="s">
        <v>15</v>
      </c>
      <c r="B18">
        <v>1.052189</v>
      </c>
      <c r="C18">
        <v>0.4849161</v>
      </c>
      <c r="D18">
        <f t="shared" si="0"/>
        <v>0.5102233863429</v>
      </c>
      <c r="F18" s="1" t="s">
        <v>15</v>
      </c>
      <c r="G18">
        <f t="shared" si="1"/>
        <v>1.052189</v>
      </c>
      <c r="H18">
        <v>0.4816245608911061</v>
      </c>
      <c r="I18" s="22">
        <f t="shared" si="2"/>
        <v>0.506760065099452</v>
      </c>
      <c r="J18">
        <f>EXP(SUM(D2:D35)-D18+I18)-D39</f>
        <v>-0.0003827293567934681</v>
      </c>
      <c r="L18" s="1" t="s">
        <v>15</v>
      </c>
      <c r="M18">
        <f t="shared" si="3"/>
        <v>1.052189</v>
      </c>
      <c r="N18">
        <v>0.47880925263334956</v>
      </c>
      <c r="O18">
        <f t="shared" si="4"/>
        <v>0.5037978287190314</v>
      </c>
      <c r="P18">
        <f>EXP(SUM(D2:D35)-D18+O18)-D39</f>
        <v>-0.000709034079685894</v>
      </c>
    </row>
    <row r="19" spans="1:16" ht="12.75">
      <c r="A19" s="1" t="s">
        <v>16</v>
      </c>
      <c r="B19">
        <v>0.57952</v>
      </c>
      <c r="C19">
        <v>0.7972253</v>
      </c>
      <c r="D19">
        <f t="shared" si="0"/>
        <v>0.46200800585600005</v>
      </c>
      <c r="F19" s="1" t="s">
        <v>16</v>
      </c>
      <c r="G19">
        <f t="shared" si="1"/>
        <v>0.57952</v>
      </c>
      <c r="H19">
        <v>0.8002305824197691</v>
      </c>
      <c r="I19" s="22">
        <f t="shared" si="2"/>
        <v>0.4637496271239046</v>
      </c>
      <c r="J19">
        <f>EXP(SUM(D2:D35)-D19+I19)-D39</f>
        <v>0.00019296688888159608</v>
      </c>
      <c r="L19" s="1" t="s">
        <v>16</v>
      </c>
      <c r="M19">
        <f t="shared" si="3"/>
        <v>0.57952</v>
      </c>
      <c r="N19">
        <v>0.8023531394562698</v>
      </c>
      <c r="O19">
        <f t="shared" si="4"/>
        <v>0.4649796913776975</v>
      </c>
      <c r="P19">
        <f>EXP(SUM(D2:D35)-D19+O19)-D39</f>
        <v>0.00032945729915026534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</v>
      </c>
      <c r="C21">
        <v>0.2944937</v>
      </c>
      <c r="D21">
        <f t="shared" si="0"/>
        <v>0</v>
      </c>
      <c r="F21" s="1" t="s">
        <v>18</v>
      </c>
      <c r="G21">
        <f t="shared" si="1"/>
        <v>0</v>
      </c>
      <c r="H21">
        <v>0.2944937</v>
      </c>
      <c r="I21" s="22">
        <f t="shared" si="2"/>
        <v>0</v>
      </c>
      <c r="J21">
        <v>0</v>
      </c>
      <c r="L21" s="1" t="s">
        <v>18</v>
      </c>
      <c r="M21">
        <f t="shared" si="3"/>
        <v>0</v>
      </c>
      <c r="N21">
        <v>0.2944937</v>
      </c>
      <c r="O21">
        <f t="shared" si="4"/>
        <v>0</v>
      </c>
      <c r="P21">
        <v>0</v>
      </c>
    </row>
    <row r="22" spans="1:16" ht="12.75">
      <c r="A22" s="1" t="s">
        <v>19</v>
      </c>
      <c r="B22">
        <v>0.974402</v>
      </c>
      <c r="C22">
        <v>0.3804077</v>
      </c>
      <c r="D22">
        <f t="shared" si="0"/>
        <v>0.37067002369540003</v>
      </c>
      <c r="F22" s="1" t="s">
        <v>19</v>
      </c>
      <c r="G22">
        <f t="shared" si="1"/>
        <v>0.974402</v>
      </c>
      <c r="H22">
        <v>0.3804077</v>
      </c>
      <c r="I22" s="22">
        <f t="shared" si="2"/>
        <v>0.37067002369540003</v>
      </c>
      <c r="J22">
        <v>0</v>
      </c>
      <c r="L22" s="1" t="s">
        <v>19</v>
      </c>
      <c r="M22">
        <f t="shared" si="3"/>
        <v>0.974402</v>
      </c>
      <c r="N22">
        <v>0.3804077</v>
      </c>
      <c r="O22">
        <f t="shared" si="4"/>
        <v>0.37067002369540003</v>
      </c>
      <c r="P22">
        <v>0</v>
      </c>
    </row>
    <row r="23" spans="1:16" ht="12.75">
      <c r="A23" s="1" t="s">
        <v>20</v>
      </c>
      <c r="B23">
        <v>1.224327</v>
      </c>
      <c r="C23">
        <v>0.0655165</v>
      </c>
      <c r="D23">
        <f t="shared" si="0"/>
        <v>0.08021361989550001</v>
      </c>
      <c r="F23" s="1" t="s">
        <v>20</v>
      </c>
      <c r="G23">
        <f t="shared" si="1"/>
        <v>1.224327</v>
      </c>
      <c r="H23">
        <v>0.0655164</v>
      </c>
      <c r="I23" s="22">
        <f t="shared" si="2"/>
        <v>0.0802134974628</v>
      </c>
      <c r="J23">
        <v>0</v>
      </c>
      <c r="L23" s="1" t="s">
        <v>20</v>
      </c>
      <c r="M23">
        <f t="shared" si="3"/>
        <v>1.224327</v>
      </c>
      <c r="N23">
        <v>0.0655165</v>
      </c>
      <c r="O23">
        <f t="shared" si="4"/>
        <v>0.08021361989550001</v>
      </c>
      <c r="P23">
        <v>0</v>
      </c>
    </row>
    <row r="24" spans="1:16" ht="12.75">
      <c r="A24" s="1" t="s">
        <v>99</v>
      </c>
      <c r="B24">
        <v>0</v>
      </c>
      <c r="C24">
        <v>0.0070151</v>
      </c>
      <c r="D24">
        <f t="shared" si="0"/>
        <v>0</v>
      </c>
      <c r="F24" s="1" t="s">
        <v>99</v>
      </c>
      <c r="G24">
        <f t="shared" si="1"/>
        <v>0</v>
      </c>
      <c r="H24">
        <v>0.0070151</v>
      </c>
      <c r="I24" s="22">
        <f t="shared" si="2"/>
        <v>0</v>
      </c>
      <c r="J24">
        <v>0</v>
      </c>
      <c r="L24" s="1" t="s">
        <v>99</v>
      </c>
      <c r="M24">
        <f t="shared" si="3"/>
        <v>0</v>
      </c>
      <c r="N24">
        <v>0.0070151</v>
      </c>
      <c r="O24">
        <f t="shared" si="4"/>
        <v>0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</v>
      </c>
      <c r="C26">
        <v>0.1867617</v>
      </c>
      <c r="D26">
        <f t="shared" si="0"/>
        <v>0</v>
      </c>
      <c r="F26" s="1" t="s">
        <v>22</v>
      </c>
      <c r="G26">
        <f t="shared" si="1"/>
        <v>0</v>
      </c>
      <c r="H26">
        <v>0.18337535461868393</v>
      </c>
      <c r="I26" s="22">
        <f t="shared" si="2"/>
        <v>0</v>
      </c>
      <c r="J26">
        <f>EXP(SUM(D2:D35)-D26+I26)-D39</f>
        <v>0</v>
      </c>
      <c r="L26" s="1" t="s">
        <v>22</v>
      </c>
      <c r="M26">
        <f t="shared" si="3"/>
        <v>0</v>
      </c>
      <c r="N26">
        <v>0.17772664614264755</v>
      </c>
      <c r="O26">
        <f t="shared" si="4"/>
        <v>0</v>
      </c>
      <c r="P26">
        <f>EXP(SUM(D2:D35)-D26+O26)-D39</f>
        <v>0</v>
      </c>
    </row>
    <row r="27" spans="1:16" ht="12.75">
      <c r="A27" s="1" t="s">
        <v>23</v>
      </c>
      <c r="B27">
        <v>0</v>
      </c>
      <c r="C27">
        <v>0.1703963</v>
      </c>
      <c r="D27">
        <f t="shared" si="0"/>
        <v>0</v>
      </c>
      <c r="F27" s="1" t="s">
        <v>23</v>
      </c>
      <c r="G27">
        <f t="shared" si="1"/>
        <v>0</v>
      </c>
      <c r="H27">
        <v>0.18027828134078586</v>
      </c>
      <c r="I27" s="22">
        <f t="shared" si="2"/>
        <v>0</v>
      </c>
      <c r="J27">
        <f>EXP(SUM(D2:D35)-D27+I27)-D39</f>
        <v>0</v>
      </c>
      <c r="L27" s="1" t="s">
        <v>23</v>
      </c>
      <c r="M27">
        <f t="shared" si="3"/>
        <v>0</v>
      </c>
      <c r="N27">
        <v>0.19192445798203916</v>
      </c>
      <c r="O27">
        <f t="shared" si="4"/>
        <v>0</v>
      </c>
      <c r="P27">
        <f>EXP(SUM(D2:D35)-D27+O27)-D39</f>
        <v>0</v>
      </c>
    </row>
    <row r="28" spans="1:16" ht="12.75">
      <c r="A28" s="1" t="s">
        <v>24</v>
      </c>
      <c r="B28">
        <v>1.080494</v>
      </c>
      <c r="C28">
        <v>0.0619755</v>
      </c>
      <c r="D28">
        <f t="shared" si="0"/>
        <v>0.06696415589700001</v>
      </c>
      <c r="F28" s="1" t="s">
        <v>24</v>
      </c>
      <c r="G28">
        <f t="shared" si="1"/>
        <v>1.080494</v>
      </c>
      <c r="H28">
        <v>0.06572783171811679</v>
      </c>
      <c r="I28" s="22">
        <f t="shared" si="2"/>
        <v>0.07101852780443489</v>
      </c>
      <c r="J28">
        <f>EXP(SUM(D2:D35)-D28+I28)-D39</f>
        <v>0.00044973336614631543</v>
      </c>
      <c r="L28" s="1" t="s">
        <v>24</v>
      </c>
      <c r="M28">
        <f t="shared" si="3"/>
        <v>1.080494</v>
      </c>
      <c r="N28">
        <v>0.0704603161901572</v>
      </c>
      <c r="O28">
        <f t="shared" si="4"/>
        <v>0.07613194888156773</v>
      </c>
      <c r="P28">
        <f>EXP(SUM(D2:D35)-D28+O28)-D39</f>
        <v>0.0010195485521864722</v>
      </c>
    </row>
    <row r="29" spans="1:16" ht="12.75">
      <c r="A29" s="1" t="s">
        <v>45</v>
      </c>
      <c r="B29">
        <v>0</v>
      </c>
      <c r="C29">
        <v>0.4380403</v>
      </c>
      <c r="D29">
        <f t="shared" si="0"/>
        <v>0</v>
      </c>
      <c r="F29" s="1" t="s">
        <v>45</v>
      </c>
      <c r="G29">
        <f t="shared" si="1"/>
        <v>0</v>
      </c>
      <c r="H29">
        <v>0.4380403</v>
      </c>
      <c r="I29" s="22">
        <f t="shared" si="2"/>
        <v>0</v>
      </c>
      <c r="J29">
        <f>EXP(SUM(D2:D35)-D29+I29)-D39</f>
        <v>0</v>
      </c>
      <c r="L29" s="1" t="s">
        <v>45</v>
      </c>
      <c r="M29">
        <f t="shared" si="3"/>
        <v>0</v>
      </c>
      <c r="N29">
        <v>0.4380403</v>
      </c>
      <c r="O29">
        <f t="shared" si="4"/>
        <v>0</v>
      </c>
      <c r="P29">
        <f>EXP(SUM(D2:D35)-D29+O29)-D39</f>
        <v>0</v>
      </c>
    </row>
    <row r="30" spans="1:16" ht="12.75">
      <c r="A30" s="1" t="s">
        <v>25</v>
      </c>
      <c r="B30">
        <v>-1.737843</v>
      </c>
      <c r="C30">
        <v>0.6799062</v>
      </c>
      <c r="D30">
        <f t="shared" si="0"/>
        <v>-1.1815702303266</v>
      </c>
      <c r="F30" s="1" t="s">
        <v>25</v>
      </c>
      <c r="G30">
        <f t="shared" si="1"/>
        <v>-1.737843</v>
      </c>
      <c r="H30">
        <v>0.6543054144879965</v>
      </c>
      <c r="I30" s="22">
        <f t="shared" si="2"/>
        <v>-1.1370800844300633</v>
      </c>
      <c r="J30">
        <f>EXP(SUM(D2:D35)-D30+I30)-D39</f>
        <v>0.0050362976808448895</v>
      </c>
      <c r="L30" s="1" t="s">
        <v>25</v>
      </c>
      <c r="M30">
        <f t="shared" si="3"/>
        <v>-1.737843</v>
      </c>
      <c r="N30">
        <v>0.6318867632937732</v>
      </c>
      <c r="O30">
        <f t="shared" si="4"/>
        <v>-1.0981199883827408</v>
      </c>
      <c r="P30">
        <f>EXP(SUM(D2:D35)-D30+O30)-D39</f>
        <v>0.009634416824052555</v>
      </c>
    </row>
    <row r="31" spans="1:16" ht="12.75">
      <c r="A31" s="1" t="s">
        <v>27</v>
      </c>
      <c r="B31">
        <v>-3.188731</v>
      </c>
      <c r="C31">
        <v>0.1291957</v>
      </c>
      <c r="D31">
        <f t="shared" si="0"/>
        <v>-0.4119703336567</v>
      </c>
      <c r="F31" s="1" t="s">
        <v>27</v>
      </c>
      <c r="G31">
        <f t="shared" si="1"/>
        <v>-3.188731</v>
      </c>
      <c r="H31">
        <v>0.1300003321858992</v>
      </c>
      <c r="I31" s="22">
        <f t="shared" si="2"/>
        <v>-0.4145360892514746</v>
      </c>
      <c r="J31">
        <f>EXP(SUM(D2:D35)-D31+I31)-D39</f>
        <v>-0.00028366717871269875</v>
      </c>
      <c r="L31" s="1" t="s">
        <v>27</v>
      </c>
      <c r="M31">
        <f t="shared" si="3"/>
        <v>-3.188731</v>
      </c>
      <c r="N31">
        <v>0.13132077378572343</v>
      </c>
      <c r="O31">
        <f t="shared" si="4"/>
        <v>-0.4187466223145237</v>
      </c>
      <c r="P31">
        <f>EXP(SUM(D2:D35)-D31+O31)-D39</f>
        <v>-0.0007476048476174474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-2.559135</v>
      </c>
      <c r="C33">
        <v>0.0307949</v>
      </c>
      <c r="D33">
        <f t="shared" si="0"/>
        <v>-0.0788083064115</v>
      </c>
      <c r="F33" s="1" t="s">
        <v>28</v>
      </c>
      <c r="G33">
        <f t="shared" si="1"/>
        <v>-2.559135</v>
      </c>
      <c r="H33">
        <v>0.034897569020303776</v>
      </c>
      <c r="I33" s="22">
        <f t="shared" si="2"/>
        <v>-0.0893075902947751</v>
      </c>
      <c r="J33">
        <f>EXP(SUM(D2:D35)-D33+I33)-D39</f>
        <v>-0.0011561990683048168</v>
      </c>
      <c r="L33" s="1" t="s">
        <v>28</v>
      </c>
      <c r="M33">
        <f t="shared" si="3"/>
        <v>-2.559135</v>
      </c>
      <c r="N33">
        <v>0.03917478516452222</v>
      </c>
      <c r="O33">
        <f t="shared" si="4"/>
        <v>-0.10025356383200956</v>
      </c>
      <c r="P33">
        <f>EXP(SUM(D2:D35)-D33+O33)-D39</f>
        <v>-0.00234873294579091</v>
      </c>
    </row>
    <row r="34" spans="1:16" ht="12.75">
      <c r="A34" s="1" t="s">
        <v>26</v>
      </c>
      <c r="B34">
        <v>-3.587645</v>
      </c>
      <c r="C34">
        <v>0.1534788</v>
      </c>
      <c r="D34">
        <f t="shared" si="0"/>
        <v>-0.5506274494260001</v>
      </c>
      <c r="F34" s="1" t="s">
        <v>26</v>
      </c>
      <c r="G34">
        <f t="shared" si="1"/>
        <v>-3.587645</v>
      </c>
      <c r="H34">
        <v>0.17411594964617247</v>
      </c>
      <c r="I34" s="22">
        <f t="shared" si="2"/>
        <v>-0.6246662161683425</v>
      </c>
      <c r="J34">
        <f>EXP(SUM(D2:D35)-D34+I34)-D39</f>
        <v>-0.007900087207461312</v>
      </c>
      <c r="L34" s="1" t="s">
        <v>26</v>
      </c>
      <c r="M34">
        <f t="shared" si="3"/>
        <v>-3.587645</v>
      </c>
      <c r="N34">
        <v>0.19087891328038056</v>
      </c>
      <c r="O34">
        <f t="shared" si="4"/>
        <v>-0.684805778835791</v>
      </c>
      <c r="P34">
        <f>EXP(SUM(D2:D35)-D34+O34)-D39</f>
        <v>-0.01390024643651333</v>
      </c>
    </row>
    <row r="35" spans="1:16" ht="12.75">
      <c r="A35" s="1" t="s">
        <v>30</v>
      </c>
      <c r="B35">
        <v>1.375605</v>
      </c>
      <c r="C35">
        <v>0.4787332</v>
      </c>
      <c r="D35">
        <f t="shared" si="0"/>
        <v>0.658547783586</v>
      </c>
      <c r="F35" s="1" t="s">
        <v>30</v>
      </c>
      <c r="G35">
        <f t="shared" si="1"/>
        <v>1.375605</v>
      </c>
      <c r="H35">
        <v>0.47997295364058407</v>
      </c>
      <c r="I35" s="22">
        <f t="shared" si="2"/>
        <v>0.6602531948927556</v>
      </c>
      <c r="J35">
        <f>EXP(SUM(D2:D35)-D35+I35)-D39</f>
        <v>0.000188951501916515</v>
      </c>
      <c r="L35" s="1" t="s">
        <v>30</v>
      </c>
      <c r="M35">
        <f t="shared" si="3"/>
        <v>1.375605</v>
      </c>
      <c r="N35">
        <v>0.4807140311018071</v>
      </c>
      <c r="O35">
        <f t="shared" si="4"/>
        <v>0.6612726247538013</v>
      </c>
      <c r="P35">
        <f>EXP(SUM(D2:D35)-D35+O35)-D39</f>
        <v>0.0003020534848119233</v>
      </c>
    </row>
    <row r="36" spans="1:12" ht="12.75">
      <c r="A36" s="1"/>
      <c r="F36" s="1"/>
      <c r="L36" s="1"/>
    </row>
    <row r="37" spans="3:14" ht="30.75" customHeight="1">
      <c r="C37" s="2" t="s">
        <v>131</v>
      </c>
      <c r="D37">
        <f>EXP(B2+SUM(D3:D35))</f>
        <v>0.01767761649341495</v>
      </c>
      <c r="H37" s="2"/>
      <c r="N37" s="2"/>
    </row>
    <row r="39" spans="3:15" ht="26.25" customHeight="1">
      <c r="C39" s="2" t="s">
        <v>132</v>
      </c>
      <c r="D39">
        <f>EXP(SUM(D2:D35))</f>
        <v>0.11070081859474988</v>
      </c>
      <c r="H39" s="2" t="s">
        <v>132</v>
      </c>
      <c r="I39">
        <f>EXP(SUM(I2:I35))</f>
        <v>0.10660105016787773</v>
      </c>
      <c r="N39" s="2" t="s">
        <v>132</v>
      </c>
      <c r="O39">
        <f>EXP(SUM(O2:O35))</f>
        <v>0.10209727455080861</v>
      </c>
    </row>
    <row r="40" spans="3:14" ht="29.25" customHeight="1">
      <c r="C40" s="2" t="s">
        <v>133</v>
      </c>
      <c r="D40">
        <v>0.11069999999999999</v>
      </c>
      <c r="H40" s="2"/>
      <c r="N40" s="2"/>
    </row>
    <row r="41" spans="3:16" ht="28.5" customHeight="1">
      <c r="C41" s="2" t="s">
        <v>134</v>
      </c>
      <c r="D41" s="18">
        <f>D40*Normalization!C38</f>
        <v>23472148.301999997</v>
      </c>
      <c r="H41" s="2" t="s">
        <v>134</v>
      </c>
      <c r="I41" s="15">
        <f>I39*Normalization!I38</f>
        <v>24137505.863638494</v>
      </c>
      <c r="J41" s="18"/>
      <c r="N41" s="2" t="s">
        <v>134</v>
      </c>
      <c r="O41" s="15">
        <f>O39*Normalization!L38</f>
        <v>24475294.33997219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155</v>
      </c>
      <c r="I48" s="46">
        <v>-1.613309459940726</v>
      </c>
      <c r="J48" s="52">
        <f>J5</f>
        <v>0.0012482936108161313</v>
      </c>
      <c r="K48" s="46">
        <v>-3.384117634579034</v>
      </c>
      <c r="L48" s="52">
        <f>P5</f>
        <v>0.0026346617850353526</v>
      </c>
    </row>
    <row r="49" spans="8:12" ht="12.75">
      <c r="H49" s="43" t="s">
        <v>156</v>
      </c>
      <c r="I49" s="46">
        <v>0.8662626681383762</v>
      </c>
      <c r="J49" s="52">
        <f>J6</f>
        <v>-0.001077359174061182</v>
      </c>
      <c r="K49" s="46">
        <v>0.9447595175117895</v>
      </c>
      <c r="L49" s="52">
        <f>P6</f>
        <v>-0.0011744650081776803</v>
      </c>
    </row>
    <row r="50" spans="8:12" ht="12.75">
      <c r="H50" s="43" t="s">
        <v>157</v>
      </c>
      <c r="I50" s="46">
        <v>1.8752042180098933</v>
      </c>
      <c r="J50" s="52">
        <f>J7</f>
        <v>-0.0028831202087239993</v>
      </c>
      <c r="K50" s="46">
        <v>3.5205715775619955</v>
      </c>
      <c r="L50" s="52">
        <f>P7</f>
        <v>-0.005350953016829502</v>
      </c>
    </row>
    <row r="51" spans="8:12" ht="12.75">
      <c r="H51" s="43" t="s">
        <v>158</v>
      </c>
      <c r="I51" s="46">
        <v>-0.33379444134466196</v>
      </c>
      <c r="J51" s="52">
        <f>J8</f>
        <v>0.0011171544632234687</v>
      </c>
      <c r="K51" s="46">
        <v>0.08368277392505619</v>
      </c>
      <c r="L51" s="55" t="s">
        <v>186</v>
      </c>
    </row>
    <row r="52" spans="8:12" ht="12.75">
      <c r="H52" s="47" t="s">
        <v>159</v>
      </c>
      <c r="I52" s="48"/>
      <c r="J52" s="52">
        <f>SUM(J48:J51)</f>
        <v>-0.0015950313087455814</v>
      </c>
      <c r="K52" s="48"/>
      <c r="L52" s="52">
        <f>SUM(L48:L51)</f>
        <v>-0.0038907562399718293</v>
      </c>
    </row>
    <row r="53" spans="8:12" ht="12.75">
      <c r="H53" s="35" t="s">
        <v>160</v>
      </c>
      <c r="I53" s="36"/>
      <c r="J53" s="36"/>
      <c r="K53" s="36"/>
      <c r="L53" s="36"/>
    </row>
    <row r="54" spans="8:12" ht="12.75">
      <c r="H54" s="43" t="s">
        <v>163</v>
      </c>
      <c r="I54" s="46">
        <v>0.2900663268436021</v>
      </c>
      <c r="J54" s="55" t="s">
        <v>185</v>
      </c>
      <c r="K54" s="46">
        <v>0.529342083220663</v>
      </c>
      <c r="L54" s="55">
        <f>P11</f>
        <v>0.0008424030782897829</v>
      </c>
    </row>
    <row r="55" spans="8:12" ht="12.75">
      <c r="H55" s="43" t="s">
        <v>165</v>
      </c>
      <c r="I55" s="46">
        <v>0.1556991283339762</v>
      </c>
      <c r="J55" s="55" t="s">
        <v>185</v>
      </c>
      <c r="K55" s="46">
        <v>0.29422519988521467</v>
      </c>
      <c r="L55" s="55" t="s">
        <v>185</v>
      </c>
    </row>
    <row r="56" spans="8:12" ht="12.75">
      <c r="H56" s="43" t="s">
        <v>166</v>
      </c>
      <c r="I56" s="46">
        <v>0.4333613798459729</v>
      </c>
      <c r="J56" s="55" t="s">
        <v>185</v>
      </c>
      <c r="K56" s="46">
        <v>0.8208157628537771</v>
      </c>
      <c r="L56" s="52">
        <f>P16</f>
        <v>0.001450988942936715</v>
      </c>
    </row>
    <row r="57" spans="8:12" ht="12.75">
      <c r="H57" s="43" t="s">
        <v>167</v>
      </c>
      <c r="I57" s="46">
        <v>0.17035154547760112</v>
      </c>
      <c r="J57" s="55" t="s">
        <v>185</v>
      </c>
      <c r="K57" s="46">
        <v>0.27953391441215003</v>
      </c>
      <c r="L57" s="55">
        <f>P17</f>
        <v>0.0005244894261794003</v>
      </c>
    </row>
    <row r="58" spans="8:12" ht="12.75">
      <c r="H58" s="47" t="s">
        <v>168</v>
      </c>
      <c r="I58" s="48"/>
      <c r="J58" s="52">
        <f>0.001</f>
        <v>0.001</v>
      </c>
      <c r="K58" s="48"/>
      <c r="L58" s="52">
        <f>SUM(L54:L57)</f>
        <v>0.0028178814474058983</v>
      </c>
    </row>
    <row r="59" spans="8:12" ht="12.75">
      <c r="H59" s="49" t="s">
        <v>169</v>
      </c>
      <c r="I59" s="46">
        <v>-0.3291539108893904</v>
      </c>
      <c r="J59" s="55" t="s">
        <v>186</v>
      </c>
      <c r="K59" s="46">
        <v>-0.6106847366650459</v>
      </c>
      <c r="L59" s="55">
        <f>P18</f>
        <v>-0.000709034079685894</v>
      </c>
    </row>
    <row r="60" spans="8:12" ht="12.75">
      <c r="H60" s="49" t="s">
        <v>170</v>
      </c>
      <c r="I60" s="46">
        <v>0.3005282419769051</v>
      </c>
      <c r="J60" s="55" t="s">
        <v>185</v>
      </c>
      <c r="K60" s="46">
        <v>0.5127839456269823</v>
      </c>
      <c r="L60" s="55" t="s">
        <v>185</v>
      </c>
    </row>
    <row r="61" spans="8:12" ht="12.75">
      <c r="H61" s="49" t="s">
        <v>171</v>
      </c>
      <c r="I61" s="36"/>
      <c r="J61" s="36"/>
      <c r="K61" s="36"/>
      <c r="L61" s="36"/>
    </row>
    <row r="62" spans="8:12" ht="12.75">
      <c r="H62" s="50" t="s">
        <v>174</v>
      </c>
      <c r="I62" s="46">
        <v>0.3752331718116786</v>
      </c>
      <c r="J62" s="55" t="s">
        <v>185</v>
      </c>
      <c r="K62" s="46">
        <v>0.8484816190157202</v>
      </c>
      <c r="L62" s="52">
        <f>P28</f>
        <v>0.0010195485521864722</v>
      </c>
    </row>
    <row r="63" spans="8:12" ht="12.75">
      <c r="H63" s="49" t="s">
        <v>176</v>
      </c>
      <c r="I63" s="36"/>
      <c r="J63" s="36"/>
      <c r="K63" s="36"/>
      <c r="L63" s="36"/>
    </row>
    <row r="64" spans="8:12" ht="12.75">
      <c r="H64" s="50" t="s">
        <v>177</v>
      </c>
      <c r="I64" s="46">
        <f>(H30-C30)*100</f>
        <v>-2.560078551200351</v>
      </c>
      <c r="J64" s="52">
        <f>J30</f>
        <v>0.0050362976808448895</v>
      </c>
      <c r="K64" s="46">
        <f>(N30-C30)*100</f>
        <v>-4.801943670622677</v>
      </c>
      <c r="L64" s="52">
        <f>P30</f>
        <v>0.009634416824052555</v>
      </c>
    </row>
    <row r="65" spans="8:12" ht="12.75">
      <c r="H65" s="50" t="s">
        <v>183</v>
      </c>
      <c r="I65" s="46">
        <v>0.08</v>
      </c>
      <c r="J65" s="55" t="s">
        <v>186</v>
      </c>
      <c r="K65" s="46">
        <v>0.21</v>
      </c>
      <c r="L65" s="55">
        <f>P31</f>
        <v>-0.0007476048476174474</v>
      </c>
    </row>
    <row r="66" spans="8:12" ht="12.75">
      <c r="H66" s="50" t="s">
        <v>184</v>
      </c>
      <c r="I66" s="46">
        <f>(H33-C33)*100</f>
        <v>0.4102669020303776</v>
      </c>
      <c r="J66" s="52">
        <f>J33</f>
        <v>-0.0011561990683048168</v>
      </c>
      <c r="K66" s="46">
        <f>(N33-C33)*100</f>
        <v>0.8379885164522218</v>
      </c>
      <c r="L66" s="52">
        <f>P33</f>
        <v>-0.00234873294579091</v>
      </c>
    </row>
    <row r="67" spans="8:12" ht="12.75">
      <c r="H67" s="50" t="s">
        <v>52</v>
      </c>
      <c r="I67" s="46">
        <v>2.06</v>
      </c>
      <c r="J67" s="52">
        <f>J34</f>
        <v>-0.007900087207461312</v>
      </c>
      <c r="K67" s="46">
        <v>3.74</v>
      </c>
      <c r="L67" s="52">
        <f>P34</f>
        <v>-0.01390024643651333</v>
      </c>
    </row>
    <row r="68" spans="8:12" ht="12.75">
      <c r="H68" s="51" t="s">
        <v>182</v>
      </c>
      <c r="I68" s="48"/>
      <c r="J68" s="52">
        <f>SUM(J64:J67)</f>
        <v>-0.004019988594921239</v>
      </c>
      <c r="K68" s="48"/>
      <c r="L68" s="52">
        <f>SUM(L64:L67)</f>
        <v>-0.007362167405869133</v>
      </c>
    </row>
    <row r="69" spans="8:12" ht="12.75">
      <c r="H69" s="49" t="s">
        <v>178</v>
      </c>
      <c r="I69" s="48"/>
      <c r="J69" s="54"/>
      <c r="K69" s="48"/>
      <c r="L69" s="54"/>
    </row>
    <row r="70" spans="8:12" ht="12.75">
      <c r="H70" s="50" t="s">
        <v>179</v>
      </c>
      <c r="I70" s="56">
        <v>0.12</v>
      </c>
      <c r="J70" s="55" t="s">
        <v>185</v>
      </c>
      <c r="K70" s="56">
        <v>0.2</v>
      </c>
      <c r="L70" s="55" t="s">
        <v>185</v>
      </c>
    </row>
    <row r="71" spans="8:12" ht="12.75">
      <c r="H71" s="35" t="s">
        <v>180</v>
      </c>
      <c r="I71" s="36"/>
      <c r="J71" s="52">
        <f>I39-D40</f>
        <v>-0.0040989498321222645</v>
      </c>
      <c r="K71" s="36"/>
      <c r="L71" s="52">
        <f>O39-D40</f>
        <v>-0.008602725449191384</v>
      </c>
    </row>
    <row r="75" spans="3:5" ht="12.75">
      <c r="C75" s="15"/>
      <c r="D75" s="15"/>
      <c r="E75" s="15"/>
    </row>
    <row r="77" spans="3:5" ht="12.75">
      <c r="C77" s="57"/>
      <c r="D77" s="57"/>
      <c r="E77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C69">
      <selection activeCell="E74" sqref="C74:E77"/>
    </sheetView>
  </sheetViews>
  <sheetFormatPr defaultColWidth="9.140625" defaultRowHeight="12.75"/>
  <cols>
    <col min="2" max="2" width="10.57421875" style="0" bestFit="1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-4.907904</v>
      </c>
      <c r="C2" s="19" t="s">
        <v>93</v>
      </c>
      <c r="D2" s="21">
        <v>-2.35905</v>
      </c>
      <c r="E2" s="4"/>
      <c r="F2" s="4" t="s">
        <v>92</v>
      </c>
      <c r="G2" s="21"/>
      <c r="H2" s="4"/>
      <c r="I2" s="21">
        <f>D2</f>
        <v>-2.35905</v>
      </c>
      <c r="J2" s="21"/>
      <c r="K2" s="4"/>
      <c r="L2" s="4" t="s">
        <v>92</v>
      </c>
      <c r="M2" s="21"/>
      <c r="N2" s="4"/>
      <c r="O2" s="21">
        <f>D2</f>
        <v>-2.35905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-1.02445</v>
      </c>
      <c r="C4">
        <v>0.1639938</v>
      </c>
      <c r="D4">
        <f aca="true" t="shared" si="0" ref="D4:D35">B4*C4</f>
        <v>-0.16800344841</v>
      </c>
      <c r="F4" s="1" t="s">
        <v>1</v>
      </c>
      <c r="G4">
        <f aca="true" t="shared" si="1" ref="G4:G35">B4</f>
        <v>-1.02445</v>
      </c>
      <c r="H4">
        <v>0.15558993619363196</v>
      </c>
      <c r="I4" s="22">
        <f aca="true" t="shared" si="2" ref="I4:I35">G4*H4</f>
        <v>-0.15939411013356627</v>
      </c>
      <c r="J4" s="26">
        <f>EXP(SUM(D2:D35)-D4+I4)-D39</f>
        <v>0.003065805904383989</v>
      </c>
      <c r="L4" s="1" t="s">
        <v>1</v>
      </c>
      <c r="M4">
        <f aca="true" t="shared" si="3" ref="M4:M35">B4</f>
        <v>-1.02445</v>
      </c>
      <c r="N4">
        <v>0.1554508667893865</v>
      </c>
      <c r="O4">
        <f aca="true" t="shared" si="4" ref="O4:O35">M4*N4</f>
        <v>-0.15925164048238702</v>
      </c>
      <c r="P4">
        <f>EXP(SUM(D2:D35)-D4+O4)-D39</f>
        <v>0.0031167620224201165</v>
      </c>
    </row>
    <row r="5" spans="1:16" ht="12.75">
      <c r="A5" s="1" t="s">
        <v>2</v>
      </c>
      <c r="B5">
        <v>-2.305462</v>
      </c>
      <c r="C5">
        <v>0.1988368</v>
      </c>
      <c r="D5">
        <f t="shared" si="0"/>
        <v>-0.4584106866016</v>
      </c>
      <c r="F5" s="1" t="s">
        <v>2</v>
      </c>
      <c r="G5">
        <f t="shared" si="1"/>
        <v>-2.305462</v>
      </c>
      <c r="H5">
        <v>0.18270370540059275</v>
      </c>
      <c r="I5" s="22">
        <f t="shared" si="2"/>
        <v>-0.4212164500602613</v>
      </c>
      <c r="J5">
        <f>EXP(SUM(D2:D35)-D5+I5)-D39</f>
        <v>0.013436351496621257</v>
      </c>
      <c r="L5" s="1" t="s">
        <v>2</v>
      </c>
      <c r="M5">
        <f t="shared" si="3"/>
        <v>-2.305462</v>
      </c>
      <c r="N5">
        <v>0.16499562365420967</v>
      </c>
      <c r="O5">
        <f t="shared" si="4"/>
        <v>-0.3803911405010815</v>
      </c>
      <c r="P5">
        <f>EXP(SUM(D2:D35)-D5+O5)-D39</f>
        <v>0.028771290389369764</v>
      </c>
    </row>
    <row r="6" spans="1:16" ht="12.75">
      <c r="A6" s="1" t="s">
        <v>3</v>
      </c>
      <c r="B6">
        <v>-2.771432</v>
      </c>
      <c r="C6">
        <v>0.159807</v>
      </c>
      <c r="D6">
        <f t="shared" si="0"/>
        <v>-0.442894233624</v>
      </c>
      <c r="F6" s="1" t="s">
        <v>3</v>
      </c>
      <c r="G6">
        <f t="shared" si="1"/>
        <v>-2.771432</v>
      </c>
      <c r="H6">
        <v>0.16846962668138377</v>
      </c>
      <c r="I6" s="22">
        <f t="shared" si="2"/>
        <v>-0.46690211441284074</v>
      </c>
      <c r="J6">
        <f>EXP(SUM(D2:D35)-D6+I6)-D39</f>
        <v>-0.008411143827708523</v>
      </c>
      <c r="L6" s="1" t="s">
        <v>3</v>
      </c>
      <c r="M6">
        <f t="shared" si="3"/>
        <v>-2.771432</v>
      </c>
      <c r="N6">
        <v>0.1692545951751179</v>
      </c>
      <c r="O6">
        <f t="shared" si="4"/>
        <v>-0.46907760121536735</v>
      </c>
      <c r="P6">
        <f>EXP(SUM(D2:D35)-D6+O6)-D39</f>
        <v>-0.009163392961202999</v>
      </c>
    </row>
    <row r="7" spans="1:16" ht="12.75">
      <c r="A7" s="1" t="s">
        <v>4</v>
      </c>
      <c r="B7">
        <v>-4.045436</v>
      </c>
      <c r="C7">
        <v>0.1074901</v>
      </c>
      <c r="D7">
        <f t="shared" si="0"/>
        <v>-0.4348443201836</v>
      </c>
      <c r="F7" s="1" t="s">
        <v>4</v>
      </c>
      <c r="G7">
        <f t="shared" si="1"/>
        <v>-4.045436</v>
      </c>
      <c r="H7">
        <v>0.12624214218009894</v>
      </c>
      <c r="I7" s="22">
        <f t="shared" si="2"/>
        <v>-0.5107045066924907</v>
      </c>
      <c r="J7">
        <f>EXP(SUM(D2:D35)-D7+I7)-D39</f>
        <v>-0.02590295168744472</v>
      </c>
      <c r="L7" s="1" t="s">
        <v>4</v>
      </c>
      <c r="M7">
        <f t="shared" si="3"/>
        <v>-4.045436</v>
      </c>
      <c r="N7">
        <v>0.14269581577561996</v>
      </c>
      <c r="O7">
        <f t="shared" si="4"/>
        <v>-0.5772667901880608</v>
      </c>
      <c r="P7">
        <f>EXP(SUM(D2:D35)-D7+O7)-D39</f>
        <v>-0.047067692519826065</v>
      </c>
    </row>
    <row r="8" spans="1:16" ht="12.75">
      <c r="A8" s="1" t="s">
        <v>5</v>
      </c>
      <c r="B8">
        <v>-5.194775</v>
      </c>
      <c r="C8">
        <v>0.1670253</v>
      </c>
      <c r="D8">
        <f t="shared" si="0"/>
        <v>-0.8676588528074999</v>
      </c>
      <c r="F8" s="1" t="s">
        <v>5</v>
      </c>
      <c r="G8">
        <f t="shared" si="1"/>
        <v>-5.194775</v>
      </c>
      <c r="H8">
        <v>0.16368735558655337</v>
      </c>
      <c r="I8" s="22">
        <f t="shared" si="2"/>
        <v>-0.8503189826171378</v>
      </c>
      <c r="J8">
        <f>EXP(SUM(D2:D35)-D8+I8)-D39</f>
        <v>0.006201841121791174</v>
      </c>
      <c r="L8" s="1" t="s">
        <v>5</v>
      </c>
      <c r="M8">
        <f t="shared" si="3"/>
        <v>-5.194775</v>
      </c>
      <c r="N8">
        <v>0.16786212773925055</v>
      </c>
      <c r="O8">
        <f t="shared" si="4"/>
        <v>-0.8720059846266652</v>
      </c>
      <c r="P8">
        <f>EXP(SUM(D2:D35)-D8+O8)-D39</f>
        <v>-0.001538024425180251</v>
      </c>
    </row>
    <row r="9" spans="1:16" ht="12.75">
      <c r="A9" s="1" t="s">
        <v>6</v>
      </c>
      <c r="B9">
        <v>0</v>
      </c>
      <c r="C9">
        <v>0.0664448</v>
      </c>
      <c r="D9">
        <f t="shared" si="0"/>
        <v>0</v>
      </c>
      <c r="F9" s="1" t="s">
        <v>6</v>
      </c>
      <c r="G9">
        <f t="shared" si="1"/>
        <v>0</v>
      </c>
      <c r="H9">
        <v>0.0647788175973738</v>
      </c>
      <c r="I9" s="22">
        <f t="shared" si="2"/>
        <v>0</v>
      </c>
      <c r="J9">
        <f>EXP(SUM(D2:D35)-D9+I9)-D39</f>
        <v>0</v>
      </c>
      <c r="L9" s="1" t="s">
        <v>6</v>
      </c>
      <c r="M9">
        <f t="shared" si="3"/>
        <v>0</v>
      </c>
      <c r="N9">
        <v>0.06320058912082081</v>
      </c>
      <c r="O9">
        <f t="shared" si="4"/>
        <v>0</v>
      </c>
      <c r="P9">
        <f>EXP(SUM(D2:D35)-D9+O9)-D39</f>
        <v>0</v>
      </c>
    </row>
    <row r="10" spans="1:16" ht="12.75">
      <c r="A10" s="1" t="s">
        <v>7</v>
      </c>
      <c r="B10">
        <v>0</v>
      </c>
      <c r="C10">
        <v>0.1197581</v>
      </c>
      <c r="D10">
        <f t="shared" si="0"/>
        <v>0</v>
      </c>
      <c r="F10" s="1" t="s">
        <v>7</v>
      </c>
      <c r="G10">
        <f t="shared" si="1"/>
        <v>0</v>
      </c>
      <c r="H10">
        <v>0.11608160998509276</v>
      </c>
      <c r="I10" s="22">
        <f t="shared" si="2"/>
        <v>0</v>
      </c>
      <c r="J10">
        <f>EXP(SUM(D2:D35)-D10+I10)-D39</f>
        <v>0</v>
      </c>
      <c r="L10" s="1" t="s">
        <v>7</v>
      </c>
      <c r="M10">
        <f t="shared" si="3"/>
        <v>0</v>
      </c>
      <c r="N10">
        <v>0.11283081694882713</v>
      </c>
      <c r="O10">
        <f t="shared" si="4"/>
        <v>0</v>
      </c>
      <c r="P10">
        <f>EXP(SUM(D2:D35)-D10+O10)-D39</f>
        <v>0</v>
      </c>
    </row>
    <row r="11" spans="1:16" ht="12.75">
      <c r="A11" s="1" t="s">
        <v>8</v>
      </c>
      <c r="B11">
        <v>1.235618</v>
      </c>
      <c r="C11">
        <v>0.1726351</v>
      </c>
      <c r="D11">
        <f t="shared" si="0"/>
        <v>0.21331103699180004</v>
      </c>
      <c r="F11" s="1" t="s">
        <v>8</v>
      </c>
      <c r="G11">
        <f t="shared" si="1"/>
        <v>1.235618</v>
      </c>
      <c r="H11">
        <v>0.17553576326843603</v>
      </c>
      <c r="I11" s="22">
        <f t="shared" si="2"/>
        <v>0.2168951487382184</v>
      </c>
      <c r="J11">
        <f>EXP(SUM(D2:D35)-D11+I11)-D39</f>
        <v>0.0012731046452810202</v>
      </c>
      <c r="L11" s="1" t="s">
        <v>8</v>
      </c>
      <c r="M11">
        <f t="shared" si="3"/>
        <v>1.235618</v>
      </c>
      <c r="N11">
        <v>0.17792852083220664</v>
      </c>
      <c r="O11">
        <f t="shared" si="4"/>
        <v>0.21985168305364952</v>
      </c>
      <c r="P11">
        <f>EXP(SUM(D2:D35)-D11+O11)-D39</f>
        <v>0.002326728740903894</v>
      </c>
    </row>
    <row r="12" spans="1:16" ht="12.75">
      <c r="A12" s="1" t="s">
        <v>9</v>
      </c>
      <c r="B12">
        <v>0</v>
      </c>
      <c r="C12">
        <v>0.0684366</v>
      </c>
      <c r="D12">
        <f t="shared" si="0"/>
        <v>0</v>
      </c>
      <c r="F12" s="1" t="s">
        <v>9</v>
      </c>
      <c r="G12">
        <f t="shared" si="1"/>
        <v>0</v>
      </c>
      <c r="H12">
        <v>0.06779755772605423</v>
      </c>
      <c r="I12" s="22">
        <f t="shared" si="2"/>
        <v>0</v>
      </c>
      <c r="J12">
        <f>EXP(SUM(D2:D35)-D12+I12)-D39</f>
        <v>0</v>
      </c>
      <c r="L12" s="1" t="s">
        <v>9</v>
      </c>
      <c r="M12">
        <f t="shared" si="3"/>
        <v>0</v>
      </c>
      <c r="N12">
        <v>0.06749673977414707</v>
      </c>
      <c r="O12">
        <f t="shared" si="4"/>
        <v>0</v>
      </c>
      <c r="P12">
        <f>EXP(SUM(D2:D35)-D12+O12)-D39</f>
        <v>0</v>
      </c>
    </row>
    <row r="13" spans="1:16" ht="12.75">
      <c r="A13" s="1" t="s">
        <v>10</v>
      </c>
      <c r="B13">
        <v>0.633177</v>
      </c>
      <c r="C13">
        <v>0.1095454</v>
      </c>
      <c r="D13">
        <f t="shared" si="0"/>
        <v>0.0693616277358</v>
      </c>
      <c r="F13" s="1" t="s">
        <v>10</v>
      </c>
      <c r="G13">
        <f t="shared" si="1"/>
        <v>0.633177</v>
      </c>
      <c r="H13">
        <v>0.11110239128333976</v>
      </c>
      <c r="I13" s="22">
        <f t="shared" si="2"/>
        <v>0.07034747880561122</v>
      </c>
      <c r="J13">
        <f>EXP(SUM(D2:D35)-D13+I13)-D39</f>
        <v>0.00034972723402604267</v>
      </c>
      <c r="L13" s="1" t="s">
        <v>10</v>
      </c>
      <c r="M13">
        <f t="shared" si="3"/>
        <v>0.633177</v>
      </c>
      <c r="N13">
        <v>0.11248765199885215</v>
      </c>
      <c r="O13">
        <f t="shared" si="4"/>
        <v>0.07122459402967721</v>
      </c>
      <c r="P13">
        <f>EXP(SUM(D2:D35)-D13+O13)-D39</f>
        <v>0.0006611707721293492</v>
      </c>
    </row>
    <row r="14" spans="1:16" ht="12.75">
      <c r="A14" s="1" t="s">
        <v>11</v>
      </c>
      <c r="B14">
        <v>0</v>
      </c>
      <c r="C14">
        <v>0.1360279</v>
      </c>
      <c r="D14">
        <f t="shared" si="0"/>
        <v>0</v>
      </c>
      <c r="F14" s="1" t="s">
        <v>11</v>
      </c>
      <c r="G14">
        <f t="shared" si="1"/>
        <v>0</v>
      </c>
      <c r="H14">
        <v>0.1328297259583083</v>
      </c>
      <c r="I14" s="22">
        <f t="shared" si="2"/>
        <v>0</v>
      </c>
      <c r="J14">
        <f>EXP(SUM(D2:D35)-D14+I14)-D39</f>
        <v>0</v>
      </c>
      <c r="L14" s="1" t="s">
        <v>11</v>
      </c>
      <c r="M14">
        <f t="shared" si="3"/>
        <v>0</v>
      </c>
      <c r="N14">
        <v>0.13016724233473645</v>
      </c>
      <c r="O14">
        <f t="shared" si="4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v>0</v>
      </c>
      <c r="P15">
        <f>EXP(SUM(D2:D35)-D15+O15)-D39</f>
        <v>0</v>
      </c>
    </row>
    <row r="16" spans="1:16" ht="12.75">
      <c r="A16" s="1" t="s">
        <v>13</v>
      </c>
      <c r="B16">
        <v>1.848189</v>
      </c>
      <c r="C16">
        <v>0.0908347</v>
      </c>
      <c r="D16">
        <f t="shared" si="0"/>
        <v>0.16787969335830003</v>
      </c>
      <c r="F16" s="1" t="s">
        <v>13</v>
      </c>
      <c r="G16">
        <f t="shared" si="1"/>
        <v>1.848189</v>
      </c>
      <c r="H16">
        <v>0.09516831379845973</v>
      </c>
      <c r="I16" s="22">
        <f t="shared" si="2"/>
        <v>0.1758890307108615</v>
      </c>
      <c r="J16">
        <f>EXP(SUM(D2:D35)-D16+I16)-D39</f>
        <v>0.0028512874427902846</v>
      </c>
      <c r="L16" s="1" t="s">
        <v>13</v>
      </c>
      <c r="M16">
        <f t="shared" si="3"/>
        <v>1.848189</v>
      </c>
      <c r="N16">
        <v>0.09904285762853778</v>
      </c>
      <c r="O16">
        <f>M16*N16</f>
        <v>0.18304991999762962</v>
      </c>
      <c r="P16">
        <f>EXP(SUM(D2:D35)-D16+O16)-D39</f>
        <v>0.005419939702521748</v>
      </c>
    </row>
    <row r="17" spans="1:16" ht="12.75">
      <c r="A17" s="1" t="s">
        <v>14</v>
      </c>
      <c r="B17">
        <v>2.398951</v>
      </c>
      <c r="C17">
        <v>0.1527812</v>
      </c>
      <c r="D17">
        <f t="shared" si="0"/>
        <v>0.3665146125212</v>
      </c>
      <c r="F17" s="1" t="s">
        <v>14</v>
      </c>
      <c r="G17">
        <f t="shared" si="1"/>
        <v>2.398951</v>
      </c>
      <c r="H17">
        <v>0.15448471545477602</v>
      </c>
      <c r="I17" s="22">
        <f t="shared" si="2"/>
        <v>0.37060126262495036</v>
      </c>
      <c r="J17">
        <f>EXP(SUM(D2:D35)-D17+I17)-D39</f>
        <v>0.0014519752411598086</v>
      </c>
      <c r="L17" s="1" t="s">
        <v>14</v>
      </c>
      <c r="M17">
        <f t="shared" si="3"/>
        <v>2.398951</v>
      </c>
      <c r="N17">
        <v>0.1555765391441215</v>
      </c>
      <c r="O17">
        <f t="shared" si="4"/>
        <v>0.3732204941563294</v>
      </c>
      <c r="P17">
        <f>EXP(SUM(D2:D35)-D17+O17)-D39</f>
        <v>0.002385705926977122</v>
      </c>
    </row>
    <row r="18" spans="1:16" ht="12.75">
      <c r="A18" s="1" t="s">
        <v>15</v>
      </c>
      <c r="B18">
        <v>1.668723</v>
      </c>
      <c r="C18">
        <v>0.4849161</v>
      </c>
      <c r="D18">
        <f t="shared" si="0"/>
        <v>0.8091906491403</v>
      </c>
      <c r="F18" s="1" t="s">
        <v>15</v>
      </c>
      <c r="G18">
        <f t="shared" si="1"/>
        <v>1.668723</v>
      </c>
      <c r="H18">
        <v>0.4816245608911061</v>
      </c>
      <c r="I18" s="22">
        <f t="shared" si="2"/>
        <v>0.8036979821238892</v>
      </c>
      <c r="J18">
        <f>EXP(SUM(D2:D35)-D18+I18)-D39</f>
        <v>-0.0019422053607809353</v>
      </c>
      <c r="L18" s="1" t="s">
        <v>15</v>
      </c>
      <c r="M18">
        <f t="shared" si="3"/>
        <v>1.668723</v>
      </c>
      <c r="N18">
        <v>0.47880925263334956</v>
      </c>
      <c r="O18">
        <f t="shared" si="4"/>
        <v>0.799000012482081</v>
      </c>
      <c r="P18">
        <f>EXP(SUM(D2:D35)-D18+O18)-D39</f>
        <v>-0.003594962599367202</v>
      </c>
    </row>
    <row r="19" spans="1:16" ht="12.75">
      <c r="A19" s="1" t="s">
        <v>16</v>
      </c>
      <c r="B19">
        <v>0</v>
      </c>
      <c r="C19">
        <v>0.7972253</v>
      </c>
      <c r="D19">
        <f t="shared" si="0"/>
        <v>0</v>
      </c>
      <c r="F19" s="1" t="s">
        <v>16</v>
      </c>
      <c r="G19">
        <f t="shared" si="1"/>
        <v>0</v>
      </c>
      <c r="H19">
        <v>0.8002305824197691</v>
      </c>
      <c r="I19" s="22">
        <f t="shared" si="2"/>
        <v>0</v>
      </c>
      <c r="J19">
        <f>EXP(SUM(D2:D35)-D19+I19)-D39</f>
        <v>0</v>
      </c>
      <c r="L19" s="1" t="s">
        <v>16</v>
      </c>
      <c r="M19">
        <f t="shared" si="3"/>
        <v>0</v>
      </c>
      <c r="N19">
        <v>0.8023531394562698</v>
      </c>
      <c r="O19">
        <f t="shared" si="4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</v>
      </c>
      <c r="C21">
        <v>0.2944937</v>
      </c>
      <c r="D21">
        <f t="shared" si="0"/>
        <v>0</v>
      </c>
      <c r="F21" s="1" t="s">
        <v>18</v>
      </c>
      <c r="G21">
        <f t="shared" si="1"/>
        <v>0</v>
      </c>
      <c r="H21">
        <v>0.2944937</v>
      </c>
      <c r="I21" s="22">
        <f t="shared" si="2"/>
        <v>0</v>
      </c>
      <c r="J21">
        <v>0</v>
      </c>
      <c r="L21" s="1" t="s">
        <v>18</v>
      </c>
      <c r="M21">
        <f t="shared" si="3"/>
        <v>0</v>
      </c>
      <c r="N21">
        <v>0.2944937</v>
      </c>
      <c r="O21">
        <f t="shared" si="4"/>
        <v>0</v>
      </c>
      <c r="P21">
        <v>0</v>
      </c>
    </row>
    <row r="22" spans="1:16" ht="12.75">
      <c r="A22" s="1" t="s">
        <v>19</v>
      </c>
      <c r="B22">
        <v>1.022673</v>
      </c>
      <c r="C22">
        <v>0.3804077</v>
      </c>
      <c r="D22">
        <f t="shared" si="0"/>
        <v>0.3890326837821</v>
      </c>
      <c r="F22" s="1" t="s">
        <v>19</v>
      </c>
      <c r="G22">
        <f t="shared" si="1"/>
        <v>1.022673</v>
      </c>
      <c r="H22">
        <v>0.3804077</v>
      </c>
      <c r="I22" s="22">
        <f t="shared" si="2"/>
        <v>0.3890326837821</v>
      </c>
      <c r="J22">
        <v>0</v>
      </c>
      <c r="L22" s="1" t="s">
        <v>19</v>
      </c>
      <c r="M22">
        <f t="shared" si="3"/>
        <v>1.022673</v>
      </c>
      <c r="N22">
        <v>0.3804077</v>
      </c>
      <c r="O22">
        <f t="shared" si="4"/>
        <v>0.3890326837821</v>
      </c>
      <c r="P22">
        <v>0</v>
      </c>
    </row>
    <row r="23" spans="1:16" ht="12.75">
      <c r="A23" s="1" t="s">
        <v>20</v>
      </c>
      <c r="B23">
        <v>1.408315</v>
      </c>
      <c r="C23">
        <v>0.0655165</v>
      </c>
      <c r="D23">
        <f t="shared" si="0"/>
        <v>0.0922678696975</v>
      </c>
      <c r="F23" s="1" t="s">
        <v>20</v>
      </c>
      <c r="G23">
        <f t="shared" si="1"/>
        <v>1.408315</v>
      </c>
      <c r="H23">
        <v>0.0655164</v>
      </c>
      <c r="I23" s="22">
        <f t="shared" si="2"/>
        <v>0.092267728866</v>
      </c>
      <c r="J23">
        <v>0</v>
      </c>
      <c r="L23" s="1" t="s">
        <v>20</v>
      </c>
      <c r="M23">
        <f t="shared" si="3"/>
        <v>1.408315</v>
      </c>
      <c r="N23">
        <v>0.0655165</v>
      </c>
      <c r="O23">
        <f t="shared" si="4"/>
        <v>0.0922678696975</v>
      </c>
      <c r="P23">
        <v>0</v>
      </c>
    </row>
    <row r="24" spans="1:16" ht="12.75">
      <c r="A24" s="1" t="s">
        <v>99</v>
      </c>
      <c r="B24">
        <v>3.00859</v>
      </c>
      <c r="C24">
        <v>0.0070151</v>
      </c>
      <c r="D24">
        <f t="shared" si="0"/>
        <v>0.021105559708999997</v>
      </c>
      <c r="F24" s="1" t="s">
        <v>99</v>
      </c>
      <c r="G24">
        <f t="shared" si="1"/>
        <v>3.00859</v>
      </c>
      <c r="H24">
        <v>0.0070151</v>
      </c>
      <c r="I24" s="22">
        <f t="shared" si="2"/>
        <v>0.021105559708999997</v>
      </c>
      <c r="J24">
        <v>0</v>
      </c>
      <c r="L24" s="1" t="s">
        <v>99</v>
      </c>
      <c r="M24">
        <f t="shared" si="3"/>
        <v>3.00859</v>
      </c>
      <c r="N24">
        <v>0.0070151</v>
      </c>
      <c r="O24">
        <f t="shared" si="4"/>
        <v>0.021105559708999997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1.432616</v>
      </c>
      <c r="C26">
        <v>0.1867617</v>
      </c>
      <c r="D26">
        <f t="shared" si="0"/>
        <v>0.2675577996072</v>
      </c>
      <c r="F26" s="1" t="s">
        <v>22</v>
      </c>
      <c r="G26">
        <f t="shared" si="1"/>
        <v>1.432616</v>
      </c>
      <c r="H26">
        <v>0.18337535461868393</v>
      </c>
      <c r="I26" s="22">
        <f t="shared" si="2"/>
        <v>0.26270646703240047</v>
      </c>
      <c r="J26">
        <f>EXP(SUM(D2:D35)-D26+I26)-D39</f>
        <v>-0.0017159793962394088</v>
      </c>
      <c r="L26" s="1" t="s">
        <v>22</v>
      </c>
      <c r="M26">
        <f t="shared" si="3"/>
        <v>1.432616</v>
      </c>
      <c r="N26">
        <v>0.17772664614264755</v>
      </c>
      <c r="O26">
        <f t="shared" si="4"/>
        <v>0.25461403689029516</v>
      </c>
      <c r="P26">
        <f>EXP(SUM(D2:D35)-D26+O26)-D39</f>
        <v>-0.004559916824078358</v>
      </c>
    </row>
    <row r="27" spans="1:16" ht="12.75">
      <c r="A27" s="1" t="s">
        <v>23</v>
      </c>
      <c r="B27">
        <v>1.205803</v>
      </c>
      <c r="C27">
        <v>0.1703963</v>
      </c>
      <c r="D27">
        <f t="shared" si="0"/>
        <v>0.2054643697289</v>
      </c>
      <c r="F27" s="1" t="s">
        <v>23</v>
      </c>
      <c r="G27">
        <f t="shared" si="1"/>
        <v>1.205803</v>
      </c>
      <c r="H27">
        <v>0.18027828134078586</v>
      </c>
      <c r="I27" s="22">
        <f t="shared" si="2"/>
        <v>0.2173800924755636</v>
      </c>
      <c r="J27">
        <f>EXP(SUM(D2:D35)-D27+I27)-D39</f>
        <v>0.004250249977888698</v>
      </c>
      <c r="L27" s="1" t="s">
        <v>23</v>
      </c>
      <c r="M27">
        <f t="shared" si="3"/>
        <v>1.205803</v>
      </c>
      <c r="N27">
        <v>0.19192445798203916</v>
      </c>
      <c r="O27">
        <f t="shared" si="4"/>
        <v>0.23142308720811677</v>
      </c>
      <c r="P27">
        <f>EXP(SUM(D2:D35)-D27+O27)-D39</f>
        <v>0.009324731556840937</v>
      </c>
    </row>
    <row r="28" spans="1:16" ht="12.75">
      <c r="A28" s="1" t="s">
        <v>24</v>
      </c>
      <c r="B28">
        <v>2.223717</v>
      </c>
      <c r="C28">
        <v>0.0619755</v>
      </c>
      <c r="D28">
        <f t="shared" si="0"/>
        <v>0.1378159729335</v>
      </c>
      <c r="F28" s="1" t="s">
        <v>24</v>
      </c>
      <c r="G28">
        <f t="shared" si="1"/>
        <v>2.223717</v>
      </c>
      <c r="H28">
        <v>0.06572783171811679</v>
      </c>
      <c r="I28" s="22">
        <f t="shared" si="2"/>
        <v>0.14616009676471553</v>
      </c>
      <c r="J28">
        <f>EXP(SUM(D2:D35)-D28+I28)-D39</f>
        <v>0.002970967852980011</v>
      </c>
      <c r="L28" s="1" t="s">
        <v>24</v>
      </c>
      <c r="M28">
        <f t="shared" si="3"/>
        <v>2.223717</v>
      </c>
      <c r="N28">
        <v>0.0704603161901572</v>
      </c>
      <c r="O28">
        <f t="shared" si="4"/>
        <v>0.1566838029374278</v>
      </c>
      <c r="P28">
        <f>EXP(SUM(D2:D35)-D28+O28)-D39</f>
        <v>0.0067535099247765795</v>
      </c>
    </row>
    <row r="29" spans="1:16" ht="12.75">
      <c r="A29" s="1" t="s">
        <v>45</v>
      </c>
      <c r="B29">
        <v>1.322266</v>
      </c>
      <c r="C29">
        <v>0.4380403</v>
      </c>
      <c r="D29">
        <f t="shared" si="0"/>
        <v>0.5792057953198</v>
      </c>
      <c r="F29" s="1" t="s">
        <v>45</v>
      </c>
      <c r="G29">
        <f t="shared" si="1"/>
        <v>1.322266</v>
      </c>
      <c r="H29">
        <v>0.4380403</v>
      </c>
      <c r="I29" s="22">
        <f t="shared" si="2"/>
        <v>0.5792057953198</v>
      </c>
      <c r="J29">
        <f>EXP(SUM(D2:D35)-D29+I29)-D39</f>
        <v>0</v>
      </c>
      <c r="L29" s="1" t="s">
        <v>45</v>
      </c>
      <c r="M29">
        <f t="shared" si="3"/>
        <v>1.322266</v>
      </c>
      <c r="N29">
        <v>0.4380403</v>
      </c>
      <c r="O29">
        <f t="shared" si="4"/>
        <v>0.5792057953198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0"/>
        <v>0</v>
      </c>
      <c r="F30" s="1" t="s">
        <v>25</v>
      </c>
      <c r="G30">
        <f t="shared" si="1"/>
        <v>0</v>
      </c>
      <c r="H30">
        <v>0.6543054144879965</v>
      </c>
      <c r="I30" s="22">
        <f t="shared" si="2"/>
        <v>0</v>
      </c>
      <c r="J30">
        <f>EXP(SUM(D2:D35)-D30+I30)-D39</f>
        <v>0</v>
      </c>
      <c r="L30" s="1" t="s">
        <v>25</v>
      </c>
      <c r="M30">
        <f t="shared" si="3"/>
        <v>0</v>
      </c>
      <c r="N30">
        <v>0.6318867632937732</v>
      </c>
      <c r="O30">
        <f t="shared" si="4"/>
        <v>0</v>
      </c>
      <c r="P30">
        <f>EXP(SUM(D2:D35)-D30+O30)-D39</f>
        <v>0</v>
      </c>
    </row>
    <row r="31" spans="1:16" ht="12.75">
      <c r="A31" s="1" t="s">
        <v>27</v>
      </c>
      <c r="B31">
        <v>-2.67278</v>
      </c>
      <c r="C31">
        <v>0.1291957</v>
      </c>
      <c r="D31">
        <f t="shared" si="0"/>
        <v>-0.34531168304599996</v>
      </c>
      <c r="F31" s="1" t="s">
        <v>27</v>
      </c>
      <c r="G31">
        <f t="shared" si="1"/>
        <v>-2.67278</v>
      </c>
      <c r="H31">
        <v>0.1300003321858992</v>
      </c>
      <c r="I31" s="22">
        <f t="shared" si="2"/>
        <v>-0.3474622878598277</v>
      </c>
      <c r="J31">
        <f>EXP(SUM(D2:D35)-D31+I31)-D39</f>
        <v>-0.0007617241905515382</v>
      </c>
      <c r="L31" s="1" t="s">
        <v>27</v>
      </c>
      <c r="M31">
        <f t="shared" si="3"/>
        <v>-2.67278</v>
      </c>
      <c r="N31">
        <v>0.13132077378572343</v>
      </c>
      <c r="O31">
        <f t="shared" si="4"/>
        <v>-0.3509915377590059</v>
      </c>
      <c r="P31">
        <f>EXP(SUM(D2:D35)-D31+O31)-D39</f>
        <v>-0.0020082070828766896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</v>
      </c>
      <c r="C33">
        <v>0.0307949</v>
      </c>
      <c r="D33">
        <f t="shared" si="0"/>
        <v>0</v>
      </c>
      <c r="F33" s="1" t="s">
        <v>28</v>
      </c>
      <c r="G33">
        <f t="shared" si="1"/>
        <v>0</v>
      </c>
      <c r="H33">
        <v>0.034897569020303776</v>
      </c>
      <c r="I33" s="22">
        <f t="shared" si="2"/>
        <v>0</v>
      </c>
      <c r="J33">
        <f>EXP(SUM(D2:D35)-D33+I33)-D39</f>
        <v>0</v>
      </c>
      <c r="L33" s="1" t="s">
        <v>28</v>
      </c>
      <c r="M33">
        <f t="shared" si="3"/>
        <v>0</v>
      </c>
      <c r="N33">
        <v>0.03917478516452222</v>
      </c>
      <c r="O33">
        <f t="shared" si="4"/>
        <v>0</v>
      </c>
      <c r="P33">
        <f>EXP(SUM(D2:D35)-D33+O33)-D39</f>
        <v>0</v>
      </c>
    </row>
    <row r="34" spans="1:16" ht="12.75">
      <c r="A34" s="1" t="s">
        <v>26</v>
      </c>
      <c r="B34">
        <v>0</v>
      </c>
      <c r="C34">
        <v>0.1534788</v>
      </c>
      <c r="D34">
        <f t="shared" si="0"/>
        <v>0</v>
      </c>
      <c r="F34" s="1" t="s">
        <v>26</v>
      </c>
      <c r="G34">
        <f t="shared" si="1"/>
        <v>0</v>
      </c>
      <c r="H34">
        <v>0.17411594964617247</v>
      </c>
      <c r="I34" s="22">
        <f t="shared" si="2"/>
        <v>0</v>
      </c>
      <c r="J34">
        <f>EXP(SUM(D2:D35)-D34+I34)-D39</f>
        <v>0</v>
      </c>
      <c r="L34" s="1" t="s">
        <v>26</v>
      </c>
      <c r="M34">
        <f t="shared" si="3"/>
        <v>0</v>
      </c>
      <c r="N34">
        <v>0.19087891328038056</v>
      </c>
      <c r="O34">
        <f t="shared" si="4"/>
        <v>0</v>
      </c>
      <c r="P34">
        <f>EXP(SUM(D2:D35)-D34+O34)-D39</f>
        <v>0</v>
      </c>
    </row>
    <row r="35" spans="1:16" ht="12.75">
      <c r="A35" s="1" t="s">
        <v>30</v>
      </c>
      <c r="B35">
        <v>1.505266</v>
      </c>
      <c r="C35">
        <v>0.4787332</v>
      </c>
      <c r="D35">
        <f t="shared" si="0"/>
        <v>0.7206208090312001</v>
      </c>
      <c r="F35" s="1" t="s">
        <v>30</v>
      </c>
      <c r="G35">
        <f t="shared" si="1"/>
        <v>1.505266</v>
      </c>
      <c r="H35">
        <v>0.47997295364058407</v>
      </c>
      <c r="I35" s="22">
        <f t="shared" si="2"/>
        <v>0.7224869680347474</v>
      </c>
      <c r="J35">
        <f>EXP(SUM(D2:D35)-D35+I35)-D39</f>
        <v>0.0006623049293068006</v>
      </c>
      <c r="L35" s="1" t="s">
        <v>30</v>
      </c>
      <c r="M35">
        <f t="shared" si="3"/>
        <v>1.505266</v>
      </c>
      <c r="N35">
        <v>0.4807140311018071</v>
      </c>
      <c r="O35">
        <f t="shared" si="4"/>
        <v>0.7236024867404928</v>
      </c>
      <c r="P35">
        <f>EXP(SUM(D2:D35)-D35+O35)-D39</f>
        <v>0.0010587961931917689</v>
      </c>
    </row>
    <row r="36" spans="1:12" ht="12.75">
      <c r="A36" s="1"/>
      <c r="F36" s="1"/>
      <c r="L36" s="1"/>
    </row>
    <row r="37" spans="3:14" ht="27" customHeight="1">
      <c r="C37" s="2" t="s">
        <v>131</v>
      </c>
      <c r="D37">
        <f>EXP(B2+SUM(D3:D35))</f>
        <v>0.027717293538701167</v>
      </c>
      <c r="H37" s="2"/>
      <c r="N37" s="2"/>
    </row>
    <row r="39" spans="3:15" ht="25.5" customHeight="1">
      <c r="C39" s="2" t="s">
        <v>132</v>
      </c>
      <c r="D39">
        <f>EXP(SUM(D2:D35))</f>
        <v>0.35457168285483015</v>
      </c>
      <c r="H39" s="2" t="s">
        <v>132</v>
      </c>
      <c r="I39">
        <f>EXP(SUM(I2:I35))</f>
        <v>0.35089362757515247</v>
      </c>
      <c r="N39" s="2" t="s">
        <v>132</v>
      </c>
      <c r="O39">
        <f>EXP(SUM(O2:O35))</f>
        <v>0.341723732262387</v>
      </c>
    </row>
    <row r="40" spans="3:14" ht="27.75" customHeight="1">
      <c r="C40" s="2" t="s">
        <v>133</v>
      </c>
      <c r="D40" s="65">
        <v>0.35457000000000005</v>
      </c>
      <c r="H40" s="2"/>
      <c r="N40" s="2"/>
    </row>
    <row r="41" spans="3:16" ht="28.5" customHeight="1">
      <c r="C41" s="2" t="s">
        <v>134</v>
      </c>
      <c r="D41" s="18">
        <f>D40*Normalization!C38</f>
        <v>75180845.74020001</v>
      </c>
      <c r="H41" s="2" t="s">
        <v>134</v>
      </c>
      <c r="I41" s="15">
        <f>I39*Normalization!I38</f>
        <v>79452284.75489084</v>
      </c>
      <c r="J41" s="18"/>
      <c r="N41" s="2" t="s">
        <v>134</v>
      </c>
      <c r="O41" s="15">
        <f>O39*Normalization!L38</f>
        <v>81919806.05626786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154</v>
      </c>
      <c r="I48" s="46">
        <f>-0.840386380636804</f>
        <v>-0.840386380636804</v>
      </c>
      <c r="J48" s="52">
        <f>J4</f>
        <v>0.003065805904383989</v>
      </c>
      <c r="K48" s="46">
        <v>-0.8542933210613501</v>
      </c>
      <c r="L48" s="52">
        <f>P4</f>
        <v>0.0031167620224201165</v>
      </c>
    </row>
    <row r="49" spans="8:12" ht="12.75">
      <c r="H49" s="43" t="s">
        <v>155</v>
      </c>
      <c r="I49" s="46">
        <v>-1.613309459940726</v>
      </c>
      <c r="J49" s="52">
        <f>J5</f>
        <v>0.013436351496621257</v>
      </c>
      <c r="K49" s="46">
        <v>-3.384117634579034</v>
      </c>
      <c r="L49" s="52">
        <f>P5</f>
        <v>0.028771290389369764</v>
      </c>
    </row>
    <row r="50" spans="8:12" ht="12.75">
      <c r="H50" s="43" t="s">
        <v>156</v>
      </c>
      <c r="I50" s="46">
        <v>0.8662626681383762</v>
      </c>
      <c r="J50" s="52">
        <f>J6</f>
        <v>-0.008411143827708523</v>
      </c>
      <c r="K50" s="46">
        <v>0.9447595175117895</v>
      </c>
      <c r="L50" s="52">
        <f>P6</f>
        <v>-0.009163392961202999</v>
      </c>
    </row>
    <row r="51" spans="8:12" ht="12.75">
      <c r="H51" s="43" t="s">
        <v>157</v>
      </c>
      <c r="I51" s="46">
        <v>1.8752042180098933</v>
      </c>
      <c r="J51" s="52">
        <f>J7</f>
        <v>-0.02590295168744472</v>
      </c>
      <c r="K51" s="46">
        <v>3.5205715775619955</v>
      </c>
      <c r="L51" s="52">
        <f>P7</f>
        <v>-0.047067692519826065</v>
      </c>
    </row>
    <row r="52" spans="8:12" ht="12.75">
      <c r="H52" s="43" t="s">
        <v>158</v>
      </c>
      <c r="I52" s="46">
        <v>-0.33379444134466196</v>
      </c>
      <c r="J52" s="52">
        <f>J8</f>
        <v>0.006201841121791174</v>
      </c>
      <c r="K52" s="46">
        <v>0.08368277392505619</v>
      </c>
      <c r="L52" s="52">
        <f>P8</f>
        <v>-0.001538024425180251</v>
      </c>
    </row>
    <row r="53" spans="8:12" ht="12.75">
      <c r="H53" s="47" t="s">
        <v>159</v>
      </c>
      <c r="I53" s="48"/>
      <c r="J53" s="52">
        <f>SUM(J48:J52)</f>
        <v>-0.011610096992356822</v>
      </c>
      <c r="K53" s="48"/>
      <c r="L53" s="52">
        <f>SUM(L48:L52)</f>
        <v>-0.025881057494419435</v>
      </c>
    </row>
    <row r="54" spans="8:12" ht="12.75">
      <c r="H54" s="35" t="s">
        <v>160</v>
      </c>
      <c r="I54" s="36"/>
      <c r="J54" s="36"/>
      <c r="K54" s="36"/>
      <c r="L54" s="36"/>
    </row>
    <row r="55" spans="8:12" ht="12.75">
      <c r="H55" s="43" t="s">
        <v>163</v>
      </c>
      <c r="I55" s="46">
        <v>0.2900663268436021</v>
      </c>
      <c r="J55" s="52">
        <f>J11</f>
        <v>0.0012731046452810202</v>
      </c>
      <c r="K55" s="46">
        <v>0.529342083220663</v>
      </c>
      <c r="L55" s="52">
        <f>P11</f>
        <v>0.002326728740903894</v>
      </c>
    </row>
    <row r="56" spans="8:12" ht="12.75">
      <c r="H56" s="43" t="s">
        <v>165</v>
      </c>
      <c r="I56" s="46">
        <v>0.1556991283339762</v>
      </c>
      <c r="J56" s="55" t="s">
        <v>185</v>
      </c>
      <c r="K56" s="46">
        <v>0.29422519988521467</v>
      </c>
      <c r="L56" s="52">
        <f>P13</f>
        <v>0.0006611707721293492</v>
      </c>
    </row>
    <row r="57" spans="8:12" ht="12.75">
      <c r="H57" s="43" t="s">
        <v>166</v>
      </c>
      <c r="I57" s="46">
        <v>0.4333613798459729</v>
      </c>
      <c r="J57" s="53">
        <f>J16</f>
        <v>0.0028512874427902846</v>
      </c>
      <c r="K57" s="46">
        <v>0.8208157628537771</v>
      </c>
      <c r="L57" s="52">
        <f>P16</f>
        <v>0.005419939702521748</v>
      </c>
    </row>
    <row r="58" spans="8:12" ht="12.75">
      <c r="H58" s="43" t="s">
        <v>167</v>
      </c>
      <c r="I58" s="46">
        <v>0.17035154547760112</v>
      </c>
      <c r="J58" s="52">
        <f>J17</f>
        <v>0.0014519752411598086</v>
      </c>
      <c r="K58" s="46">
        <v>0.27953391441215003</v>
      </c>
      <c r="L58" s="52">
        <f>P17</f>
        <v>0.002385705926977122</v>
      </c>
    </row>
    <row r="59" spans="8:12" ht="12.75">
      <c r="H59" s="47" t="s">
        <v>168</v>
      </c>
      <c r="I59" s="48"/>
      <c r="J59" s="52">
        <f>SUM(J55:J58)</f>
        <v>0.005576367329231113</v>
      </c>
      <c r="K59" s="48"/>
      <c r="L59" s="52">
        <f>SUM(L55:L58)</f>
        <v>0.010793545142532113</v>
      </c>
    </row>
    <row r="60" spans="8:12" ht="12.75">
      <c r="H60" s="49" t="s">
        <v>169</v>
      </c>
      <c r="I60" s="46">
        <v>-0.3291539108893904</v>
      </c>
      <c r="J60" s="52">
        <f>J18</f>
        <v>-0.0019422053607809353</v>
      </c>
      <c r="K60" s="46">
        <v>-0.6106847366650459</v>
      </c>
      <c r="L60" s="52">
        <f>P18</f>
        <v>-0.003594962599367202</v>
      </c>
    </row>
    <row r="61" spans="8:12" ht="12.75">
      <c r="H61" s="49" t="s">
        <v>171</v>
      </c>
      <c r="I61" s="36"/>
      <c r="J61" s="36"/>
      <c r="K61" s="36"/>
      <c r="L61" s="36"/>
    </row>
    <row r="62" spans="8:12" ht="12.75">
      <c r="H62" s="50" t="s">
        <v>172</v>
      </c>
      <c r="I62" s="46">
        <v>-0.3386345381316075</v>
      </c>
      <c r="J62" s="52">
        <f>J26</f>
        <v>-0.0017159793962394088</v>
      </c>
      <c r="K62" s="46">
        <v>-0.9035053857352454</v>
      </c>
      <c r="L62" s="52">
        <f>P26</f>
        <v>-0.004559916824078358</v>
      </c>
    </row>
    <row r="63" spans="8:12" ht="12.75">
      <c r="H63" s="50" t="s">
        <v>173</v>
      </c>
      <c r="I63" s="46">
        <v>0.9881981340785856</v>
      </c>
      <c r="J63" s="52">
        <f>J27</f>
        <v>0.004250249977888698</v>
      </c>
      <c r="K63" s="46">
        <v>2.1528157982039167</v>
      </c>
      <c r="L63" s="52">
        <f>P27</f>
        <v>0.009324731556840937</v>
      </c>
    </row>
    <row r="64" spans="8:12" ht="12.75">
      <c r="H64" s="50" t="s">
        <v>174</v>
      </c>
      <c r="I64" s="46">
        <v>0.3752331718116786</v>
      </c>
      <c r="J64" s="52">
        <f>J28</f>
        <v>0.002970967852980011</v>
      </c>
      <c r="K64" s="46">
        <v>0.8484816190157202</v>
      </c>
      <c r="L64" s="52">
        <f>P28</f>
        <v>0.0067535099247765795</v>
      </c>
    </row>
    <row r="65" spans="8:12" ht="12.75">
      <c r="H65" s="51" t="s">
        <v>175</v>
      </c>
      <c r="I65" s="48"/>
      <c r="J65" s="52">
        <f>SUM(J62:J64)</f>
        <v>0.0055052384346293</v>
      </c>
      <c r="K65" s="48"/>
      <c r="L65" s="52">
        <f>SUM(L62:L64)</f>
        <v>0.011518324657539158</v>
      </c>
    </row>
    <row r="66" spans="8:12" ht="12.75">
      <c r="H66" s="49" t="s">
        <v>176</v>
      </c>
      <c r="I66" s="36"/>
      <c r="J66" s="36"/>
      <c r="K66" s="36"/>
      <c r="L66" s="36"/>
    </row>
    <row r="67" spans="8:12" ht="12.75">
      <c r="H67" s="50" t="s">
        <v>183</v>
      </c>
      <c r="I67" s="46">
        <v>0.08</v>
      </c>
      <c r="J67" s="52">
        <f>J31</f>
        <v>-0.0007617241905515382</v>
      </c>
      <c r="K67" s="46">
        <v>0.21</v>
      </c>
      <c r="L67" s="52">
        <f>J35</f>
        <v>0.0006623049293068006</v>
      </c>
    </row>
    <row r="68" spans="8:12" ht="12.75">
      <c r="H68" s="49" t="s">
        <v>178</v>
      </c>
      <c r="I68" s="48"/>
      <c r="J68" s="54"/>
      <c r="K68" s="48"/>
      <c r="L68" s="54"/>
    </row>
    <row r="69" spans="8:12" ht="12.75">
      <c r="H69" s="50" t="s">
        <v>179</v>
      </c>
      <c r="I69" s="56">
        <v>0.12</v>
      </c>
      <c r="J69" s="55">
        <f>J35</f>
        <v>0.0006623049293068006</v>
      </c>
      <c r="K69" s="56">
        <v>0.2</v>
      </c>
      <c r="L69" s="55">
        <f>P35</f>
        <v>0.0010587961931917689</v>
      </c>
    </row>
    <row r="70" spans="8:12" ht="12.75">
      <c r="H70" s="35" t="s">
        <v>180</v>
      </c>
      <c r="I70" s="36"/>
      <c r="J70" s="52">
        <f>I39-D40</f>
        <v>-0.003676372424847585</v>
      </c>
      <c r="K70" s="36"/>
      <c r="L70" s="52">
        <f>O39-D40</f>
        <v>-0.012846267737613049</v>
      </c>
    </row>
    <row r="75" spans="3:5" ht="12.75">
      <c r="C75" s="15"/>
      <c r="D75" s="15"/>
      <c r="E75" s="15"/>
    </row>
    <row r="76" ht="12.75">
      <c r="C76" s="66"/>
    </row>
    <row r="77" spans="3:5" ht="12.75">
      <c r="C77" s="59"/>
      <c r="D77" s="59"/>
      <c r="E77" s="59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C44">
      <selection activeCell="E59" sqref="C56:E59"/>
    </sheetView>
  </sheetViews>
  <sheetFormatPr defaultColWidth="9.140625" defaultRowHeight="12.75"/>
  <cols>
    <col min="2" max="2" width="10.57421875" style="0" bestFit="1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-5.076534</v>
      </c>
      <c r="C2" s="19" t="s">
        <v>93</v>
      </c>
      <c r="D2" s="21">
        <v>-2.98533</v>
      </c>
      <c r="E2" s="4"/>
      <c r="F2" s="4" t="s">
        <v>92</v>
      </c>
      <c r="G2" s="21"/>
      <c r="H2" s="4"/>
      <c r="I2" s="21">
        <f>D2</f>
        <v>-2.98533</v>
      </c>
      <c r="J2" s="21"/>
      <c r="K2" s="4"/>
      <c r="L2" s="4" t="s">
        <v>92</v>
      </c>
      <c r="M2" s="21"/>
      <c r="N2" s="4"/>
      <c r="O2" s="21">
        <f>D2</f>
        <v>-2.98533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0</v>
      </c>
      <c r="C4">
        <v>0.1639938</v>
      </c>
      <c r="D4">
        <v>0</v>
      </c>
      <c r="F4" s="1" t="s">
        <v>1</v>
      </c>
      <c r="G4">
        <f aca="true" t="shared" si="0" ref="G4:G35">B4</f>
        <v>0</v>
      </c>
      <c r="H4">
        <v>0.15558993619363196</v>
      </c>
      <c r="I4" s="22">
        <f aca="true" t="shared" si="1" ref="I4:I35">G4*H4</f>
        <v>0</v>
      </c>
      <c r="J4" s="26">
        <f>EXP(SUM(D2:D35)-D4+I4)-D39</f>
        <v>0</v>
      </c>
      <c r="L4" s="1" t="s">
        <v>1</v>
      </c>
      <c r="M4">
        <f aca="true" t="shared" si="2" ref="M4:M35">B4</f>
        <v>0</v>
      </c>
      <c r="N4">
        <v>0.1554508667893865</v>
      </c>
      <c r="O4">
        <f aca="true" t="shared" si="3" ref="O4:O35">M4*N4</f>
        <v>0</v>
      </c>
      <c r="P4">
        <f>EXP(SUM(D2:D35)-D4+O4)-D39</f>
        <v>0</v>
      </c>
    </row>
    <row r="5" spans="1:16" ht="12.75">
      <c r="A5" s="1" t="s">
        <v>2</v>
      </c>
      <c r="B5">
        <v>0</v>
      </c>
      <c r="C5">
        <v>0.1988368</v>
      </c>
      <c r="D5">
        <f aca="true" t="shared" si="4" ref="D5:D35">B5*C5</f>
        <v>0</v>
      </c>
      <c r="F5" s="1" t="s">
        <v>2</v>
      </c>
      <c r="G5">
        <f t="shared" si="0"/>
        <v>0</v>
      </c>
      <c r="H5">
        <v>0.18270370540059275</v>
      </c>
      <c r="I5" s="22">
        <f t="shared" si="1"/>
        <v>0</v>
      </c>
      <c r="J5">
        <f>EXP(SUM(D2:D35)-D5+I5)-D39</f>
        <v>0</v>
      </c>
      <c r="L5" s="1" t="s">
        <v>2</v>
      </c>
      <c r="M5">
        <f t="shared" si="2"/>
        <v>0</v>
      </c>
      <c r="N5">
        <v>0.16499562365420967</v>
      </c>
      <c r="O5">
        <f t="shared" si="3"/>
        <v>0</v>
      </c>
      <c r="P5">
        <f>EXP(SUM(D2:D35)-D5+O5)-D39</f>
        <v>0</v>
      </c>
    </row>
    <row r="6" spans="1:16" ht="12.75">
      <c r="A6" s="1" t="s">
        <v>3</v>
      </c>
      <c r="B6">
        <v>0</v>
      </c>
      <c r="C6">
        <v>0.159807</v>
      </c>
      <c r="D6">
        <f t="shared" si="4"/>
        <v>0</v>
      </c>
      <c r="F6" s="1" t="s">
        <v>3</v>
      </c>
      <c r="G6">
        <f t="shared" si="0"/>
        <v>0</v>
      </c>
      <c r="H6">
        <v>0.16846962668138377</v>
      </c>
      <c r="I6" s="22">
        <f t="shared" si="1"/>
        <v>0</v>
      </c>
      <c r="J6">
        <f>EXP(SUM(D2:D35)-D6+I6)-D39</f>
        <v>0</v>
      </c>
      <c r="L6" s="1" t="s">
        <v>3</v>
      </c>
      <c r="M6">
        <f t="shared" si="2"/>
        <v>0</v>
      </c>
      <c r="N6">
        <v>0.1692545951751179</v>
      </c>
      <c r="O6">
        <f t="shared" si="3"/>
        <v>0</v>
      </c>
      <c r="P6">
        <f>EXP(SUM(D2:D35)-D6+O6)-D39</f>
        <v>0</v>
      </c>
    </row>
    <row r="7" spans="1:16" ht="12.75">
      <c r="A7" s="1" t="s">
        <v>4</v>
      </c>
      <c r="B7">
        <v>-1.4425096</v>
      </c>
      <c r="C7">
        <v>0.1074901</v>
      </c>
      <c r="D7">
        <f t="shared" si="4"/>
        <v>-0.15505550115496</v>
      </c>
      <c r="F7" s="1" t="s">
        <v>4</v>
      </c>
      <c r="G7">
        <f t="shared" si="0"/>
        <v>-1.4425096</v>
      </c>
      <c r="H7">
        <v>0.12624214218009894</v>
      </c>
      <c r="I7" s="22">
        <f t="shared" si="1"/>
        <v>-0.18210550201935763</v>
      </c>
      <c r="J7">
        <f>EXP(SUM(D2:D35)-D7+I7)-D39</f>
        <v>-0.0007493862963515452</v>
      </c>
      <c r="L7" s="1" t="s">
        <v>4</v>
      </c>
      <c r="M7">
        <f t="shared" si="2"/>
        <v>-1.4425096</v>
      </c>
      <c r="N7">
        <v>0.14269581577561996</v>
      </c>
      <c r="O7">
        <f t="shared" si="3"/>
        <v>-0.20584008413616323</v>
      </c>
      <c r="P7">
        <f>EXP(SUM(D2:D35)-D7+O7)-D39</f>
        <v>-0.0013904324144918614</v>
      </c>
    </row>
    <row r="8" spans="1:16" ht="12.75">
      <c r="A8" s="1" t="s">
        <v>5</v>
      </c>
      <c r="B8">
        <v>-3.7540233</v>
      </c>
      <c r="C8">
        <v>0.1670253</v>
      </c>
      <c r="D8">
        <f t="shared" si="4"/>
        <v>-0.62701686788949</v>
      </c>
      <c r="F8" s="1" t="s">
        <v>5</v>
      </c>
      <c r="G8">
        <f t="shared" si="0"/>
        <v>-3.7540233</v>
      </c>
      <c r="H8">
        <v>0.16368735558655337</v>
      </c>
      <c r="I8" s="22">
        <f t="shared" si="1"/>
        <v>-0.6144861467873065</v>
      </c>
      <c r="J8">
        <f>EXP(SUM(D2:D35)-D8+I8)-D39</f>
        <v>0.0003540780241681647</v>
      </c>
      <c r="L8" s="1" t="s">
        <v>5</v>
      </c>
      <c r="M8">
        <f t="shared" si="2"/>
        <v>-3.7540233</v>
      </c>
      <c r="N8">
        <v>0.16786212773925055</v>
      </c>
      <c r="O8">
        <f t="shared" si="3"/>
        <v>-0.6301583387207229</v>
      </c>
      <c r="P8">
        <f>EXP(SUM(D2:D35)-D8+O8)-D39</f>
        <v>-8.807448345853411E-05</v>
      </c>
    </row>
    <row r="9" spans="1:16" ht="12.75">
      <c r="A9" s="1" t="s">
        <v>6</v>
      </c>
      <c r="B9">
        <v>0</v>
      </c>
      <c r="C9">
        <v>0.0664448</v>
      </c>
      <c r="D9">
        <f t="shared" si="4"/>
        <v>0</v>
      </c>
      <c r="F9" s="1" t="s">
        <v>6</v>
      </c>
      <c r="G9">
        <f t="shared" si="0"/>
        <v>0</v>
      </c>
      <c r="H9">
        <v>0.0647788175973738</v>
      </c>
      <c r="I9" s="22">
        <f t="shared" si="1"/>
        <v>0</v>
      </c>
      <c r="J9">
        <f>EXP(SUM(D2:D35)-D9+I9)-D39</f>
        <v>0</v>
      </c>
      <c r="L9" s="1" t="s">
        <v>6</v>
      </c>
      <c r="M9">
        <f t="shared" si="2"/>
        <v>0</v>
      </c>
      <c r="N9">
        <v>0.06320058912082081</v>
      </c>
      <c r="O9">
        <f t="shared" si="3"/>
        <v>0</v>
      </c>
      <c r="P9">
        <f>EXP(SUM(D2:D35)-D9+O9)-D39</f>
        <v>0</v>
      </c>
    </row>
    <row r="10" spans="1:16" ht="12.75">
      <c r="A10" s="1" t="s">
        <v>7</v>
      </c>
      <c r="B10">
        <v>0</v>
      </c>
      <c r="C10">
        <v>0.1197581</v>
      </c>
      <c r="D10">
        <f t="shared" si="4"/>
        <v>0</v>
      </c>
      <c r="F10" s="1" t="s">
        <v>7</v>
      </c>
      <c r="G10">
        <f t="shared" si="0"/>
        <v>0</v>
      </c>
      <c r="H10">
        <v>0.11608160998509276</v>
      </c>
      <c r="I10" s="22">
        <f t="shared" si="1"/>
        <v>0</v>
      </c>
      <c r="J10">
        <f>EXP(SUM(D2:D35)-D10+I10)-D39</f>
        <v>0</v>
      </c>
      <c r="L10" s="1" t="s">
        <v>7</v>
      </c>
      <c r="M10">
        <f t="shared" si="2"/>
        <v>0</v>
      </c>
      <c r="N10">
        <v>0.11283081694882713</v>
      </c>
      <c r="O10">
        <f t="shared" si="3"/>
        <v>0</v>
      </c>
      <c r="P10">
        <f>EXP(SUM(D2:D35)-D10+O10)-D39</f>
        <v>0</v>
      </c>
    </row>
    <row r="11" spans="1:16" ht="12.75">
      <c r="A11" s="1" t="s">
        <v>8</v>
      </c>
      <c r="B11">
        <v>0</v>
      </c>
      <c r="C11">
        <v>0.1726351</v>
      </c>
      <c r="D11">
        <f t="shared" si="4"/>
        <v>0</v>
      </c>
      <c r="F11" s="1" t="s">
        <v>8</v>
      </c>
      <c r="G11">
        <f t="shared" si="0"/>
        <v>0</v>
      </c>
      <c r="H11">
        <v>0.17553576326843603</v>
      </c>
      <c r="I11" s="22">
        <f t="shared" si="1"/>
        <v>0</v>
      </c>
      <c r="J11">
        <f>EXP(SUM(D2:D35)-D11+I11)-D39</f>
        <v>0</v>
      </c>
      <c r="L11" s="1" t="s">
        <v>8</v>
      </c>
      <c r="M11">
        <f t="shared" si="2"/>
        <v>0</v>
      </c>
      <c r="N11">
        <v>0.17792852083220664</v>
      </c>
      <c r="O11">
        <f t="shared" si="3"/>
        <v>0</v>
      </c>
      <c r="P11">
        <f>EXP(SUM(D2:D35)-D11+O11)-D39</f>
        <v>0</v>
      </c>
    </row>
    <row r="12" spans="1:16" ht="12.75">
      <c r="A12" s="1" t="s">
        <v>9</v>
      </c>
      <c r="B12">
        <v>0</v>
      </c>
      <c r="C12">
        <v>0.0684366</v>
      </c>
      <c r="D12">
        <f t="shared" si="4"/>
        <v>0</v>
      </c>
      <c r="F12" s="1" t="s">
        <v>9</v>
      </c>
      <c r="G12">
        <f t="shared" si="0"/>
        <v>0</v>
      </c>
      <c r="H12">
        <v>0.06779755772605423</v>
      </c>
      <c r="I12" s="22">
        <f t="shared" si="1"/>
        <v>0</v>
      </c>
      <c r="J12">
        <f>EXP(SUM(D2:D35)-D12+I12)-D39</f>
        <v>0</v>
      </c>
      <c r="L12" s="1" t="s">
        <v>9</v>
      </c>
      <c r="M12">
        <f t="shared" si="2"/>
        <v>0</v>
      </c>
      <c r="N12">
        <v>0.06749673977414707</v>
      </c>
      <c r="O12">
        <f t="shared" si="3"/>
        <v>0</v>
      </c>
      <c r="P12">
        <f>EXP(SUM(D2:D35)-D12+O12)-D39</f>
        <v>0</v>
      </c>
    </row>
    <row r="13" spans="1:16" ht="12.75">
      <c r="A13" s="1" t="s">
        <v>10</v>
      </c>
      <c r="B13">
        <v>0</v>
      </c>
      <c r="C13">
        <v>0.1095454</v>
      </c>
      <c r="D13">
        <f t="shared" si="4"/>
        <v>0</v>
      </c>
      <c r="F13" s="1" t="s">
        <v>10</v>
      </c>
      <c r="G13">
        <f t="shared" si="0"/>
        <v>0</v>
      </c>
      <c r="H13">
        <v>0.11110239128333976</v>
      </c>
      <c r="I13" s="22">
        <f t="shared" si="1"/>
        <v>0</v>
      </c>
      <c r="J13">
        <f>EXP(SUM(D2:D35)-D13+I13)-D39</f>
        <v>0</v>
      </c>
      <c r="L13" s="1" t="s">
        <v>10</v>
      </c>
      <c r="M13">
        <f t="shared" si="2"/>
        <v>0</v>
      </c>
      <c r="N13">
        <v>0.11248765199885215</v>
      </c>
      <c r="O13">
        <f t="shared" si="3"/>
        <v>0</v>
      </c>
      <c r="P13">
        <f>EXP(SUM(D2:D35)-D13+O13)-D39</f>
        <v>0</v>
      </c>
    </row>
    <row r="14" spans="1:16" ht="12.75">
      <c r="A14" s="1" t="s">
        <v>11</v>
      </c>
      <c r="B14">
        <v>0</v>
      </c>
      <c r="C14">
        <v>0.1360279</v>
      </c>
      <c r="D14">
        <f t="shared" si="4"/>
        <v>0</v>
      </c>
      <c r="F14" s="1" t="s">
        <v>11</v>
      </c>
      <c r="G14">
        <f t="shared" si="0"/>
        <v>0</v>
      </c>
      <c r="H14">
        <v>0.1328297259583083</v>
      </c>
      <c r="I14" s="22">
        <f t="shared" si="1"/>
        <v>0</v>
      </c>
      <c r="J14">
        <f>EXP(SUM(D2:D35)-D14+I14)-D39</f>
        <v>0</v>
      </c>
      <c r="L14" s="1" t="s">
        <v>11</v>
      </c>
      <c r="M14">
        <f t="shared" si="2"/>
        <v>0</v>
      </c>
      <c r="N14">
        <v>0.13016724233473645</v>
      </c>
      <c r="O14">
        <f t="shared" si="3"/>
        <v>0</v>
      </c>
      <c r="P14">
        <f>EXP(SUM(D2:D35)-D14+O14)-D39</f>
        <v>0</v>
      </c>
    </row>
    <row r="15" spans="1:16" ht="12.75">
      <c r="A15" s="1" t="s">
        <v>12</v>
      </c>
      <c r="B15">
        <v>0</v>
      </c>
      <c r="C15">
        <v>0.0835363</v>
      </c>
      <c r="D15">
        <f t="shared" si="4"/>
        <v>0</v>
      </c>
      <c r="F15" s="1" t="s">
        <v>12</v>
      </c>
      <c r="G15">
        <f t="shared" si="0"/>
        <v>0</v>
      </c>
      <c r="H15">
        <v>0.0822211049281594</v>
      </c>
      <c r="I15" s="22">
        <f t="shared" si="1"/>
        <v>0</v>
      </c>
      <c r="J15">
        <f>EXP(SUM(D2:D35)-D15+I15)-D39</f>
        <v>0</v>
      </c>
      <c r="L15" s="1" t="s">
        <v>12</v>
      </c>
      <c r="M15">
        <f t="shared" si="2"/>
        <v>0</v>
      </c>
      <c r="N15">
        <v>0.08126904221775037</v>
      </c>
      <c r="O15">
        <f t="shared" si="3"/>
        <v>0</v>
      </c>
      <c r="P15">
        <f>EXP(SUM(D2:D35)-D15+O15)-D39</f>
        <v>0</v>
      </c>
    </row>
    <row r="16" spans="1:16" ht="12.75">
      <c r="A16" s="1" t="s">
        <v>13</v>
      </c>
      <c r="B16">
        <v>0</v>
      </c>
      <c r="C16">
        <v>0.0908347</v>
      </c>
      <c r="D16">
        <f t="shared" si="4"/>
        <v>0</v>
      </c>
      <c r="F16" s="1" t="s">
        <v>13</v>
      </c>
      <c r="G16">
        <v>0</v>
      </c>
      <c r="H16">
        <v>0.09516831379845973</v>
      </c>
      <c r="I16" s="22">
        <f t="shared" si="1"/>
        <v>0</v>
      </c>
      <c r="J16">
        <f>EXP(SUM(D2:D35)-D16+I16)-D39</f>
        <v>0</v>
      </c>
      <c r="L16" s="1" t="s">
        <v>13</v>
      </c>
      <c r="M16">
        <v>0</v>
      </c>
      <c r="N16">
        <v>0.09904285762853778</v>
      </c>
      <c r="O16">
        <f t="shared" si="3"/>
        <v>0</v>
      </c>
      <c r="P16">
        <f>EXP(SUM(D2:D35)-D16+O16)-D39</f>
        <v>0</v>
      </c>
    </row>
    <row r="17" spans="1:16" ht="12.75">
      <c r="A17" s="1" t="s">
        <v>14</v>
      </c>
      <c r="B17">
        <v>0</v>
      </c>
      <c r="C17">
        <v>0.1527812</v>
      </c>
      <c r="D17">
        <f t="shared" si="4"/>
        <v>0</v>
      </c>
      <c r="F17" s="1" t="s">
        <v>14</v>
      </c>
      <c r="G17">
        <f t="shared" si="0"/>
        <v>0</v>
      </c>
      <c r="H17">
        <v>0.15448471545477602</v>
      </c>
      <c r="I17" s="22">
        <f t="shared" si="1"/>
        <v>0</v>
      </c>
      <c r="J17">
        <f>EXP(SUM(D2:D35)-D17+I17)-D39</f>
        <v>0</v>
      </c>
      <c r="L17" s="1" t="s">
        <v>14</v>
      </c>
      <c r="M17">
        <f t="shared" si="2"/>
        <v>0</v>
      </c>
      <c r="N17">
        <v>0.1555765391441215</v>
      </c>
      <c r="O17">
        <f t="shared" si="3"/>
        <v>0</v>
      </c>
      <c r="P17">
        <f>EXP(SUM(D2:D35)-D17+O17)-D39</f>
        <v>0</v>
      </c>
    </row>
    <row r="18" spans="1:16" ht="12.75">
      <c r="A18" s="1" t="s">
        <v>15</v>
      </c>
      <c r="B18">
        <v>0</v>
      </c>
      <c r="C18">
        <v>0.4849161</v>
      </c>
      <c r="D18">
        <f t="shared" si="4"/>
        <v>0</v>
      </c>
      <c r="F18" s="1" t="s">
        <v>15</v>
      </c>
      <c r="G18">
        <f t="shared" si="0"/>
        <v>0</v>
      </c>
      <c r="H18">
        <v>0.4816245608911061</v>
      </c>
      <c r="I18" s="22">
        <f t="shared" si="1"/>
        <v>0</v>
      </c>
      <c r="J18">
        <f>EXP(SUM(D2:D35)-D18+I18)-D39</f>
        <v>0</v>
      </c>
      <c r="L18" s="1" t="s">
        <v>15</v>
      </c>
      <c r="M18">
        <f t="shared" si="2"/>
        <v>0</v>
      </c>
      <c r="N18">
        <v>0.47880925263334956</v>
      </c>
      <c r="O18">
        <f t="shared" si="3"/>
        <v>0</v>
      </c>
      <c r="P18">
        <f>EXP(SUM(D2:D35)-D18+O18)-D39</f>
        <v>0</v>
      </c>
    </row>
    <row r="19" spans="1:16" ht="12.75">
      <c r="A19" s="1" t="s">
        <v>16</v>
      </c>
      <c r="B19">
        <v>0</v>
      </c>
      <c r="C19">
        <v>0.7972253</v>
      </c>
      <c r="D19">
        <f t="shared" si="4"/>
        <v>0</v>
      </c>
      <c r="F19" s="1" t="s">
        <v>16</v>
      </c>
      <c r="G19">
        <f t="shared" si="0"/>
        <v>0</v>
      </c>
      <c r="H19">
        <v>0.8002305824197691</v>
      </c>
      <c r="I19" s="22">
        <f t="shared" si="1"/>
        <v>0</v>
      </c>
      <c r="J19">
        <f>EXP(SUM(D2:D35)-D19+I19)-D39</f>
        <v>0</v>
      </c>
      <c r="L19" s="1" t="s">
        <v>16</v>
      </c>
      <c r="M19">
        <f t="shared" si="2"/>
        <v>0</v>
      </c>
      <c r="N19">
        <v>0.8023531394562698</v>
      </c>
      <c r="O19">
        <f t="shared" si="3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4"/>
        <v>0</v>
      </c>
      <c r="F20" s="1" t="s">
        <v>17</v>
      </c>
      <c r="G20">
        <f t="shared" si="0"/>
        <v>0</v>
      </c>
      <c r="H20">
        <v>0.2525671</v>
      </c>
      <c r="I20" s="22">
        <f t="shared" si="1"/>
        <v>0</v>
      </c>
      <c r="J20">
        <v>0</v>
      </c>
      <c r="L20" s="1" t="s">
        <v>17</v>
      </c>
      <c r="M20">
        <f t="shared" si="2"/>
        <v>0</v>
      </c>
      <c r="N20">
        <v>0.2525671</v>
      </c>
      <c r="O20">
        <f t="shared" si="3"/>
        <v>0</v>
      </c>
      <c r="P20">
        <v>0</v>
      </c>
    </row>
    <row r="21" spans="1:16" ht="12.75">
      <c r="A21" s="1" t="s">
        <v>18</v>
      </c>
      <c r="B21">
        <v>0</v>
      </c>
      <c r="C21">
        <v>0.2944937</v>
      </c>
      <c r="D21">
        <f t="shared" si="4"/>
        <v>0</v>
      </c>
      <c r="F21" s="1" t="s">
        <v>18</v>
      </c>
      <c r="G21">
        <f t="shared" si="0"/>
        <v>0</v>
      </c>
      <c r="H21">
        <v>0.2944937</v>
      </c>
      <c r="I21" s="22">
        <f t="shared" si="1"/>
        <v>0</v>
      </c>
      <c r="J21">
        <v>0</v>
      </c>
      <c r="L21" s="1" t="s">
        <v>18</v>
      </c>
      <c r="M21">
        <f t="shared" si="2"/>
        <v>0</v>
      </c>
      <c r="N21">
        <v>0.2944937</v>
      </c>
      <c r="O21">
        <f t="shared" si="3"/>
        <v>0</v>
      </c>
      <c r="P21">
        <v>0</v>
      </c>
    </row>
    <row r="22" spans="1:16" ht="12.75">
      <c r="A22" s="1" t="s">
        <v>19</v>
      </c>
      <c r="B22">
        <v>0</v>
      </c>
      <c r="C22">
        <v>0.3804077</v>
      </c>
      <c r="D22">
        <f t="shared" si="4"/>
        <v>0</v>
      </c>
      <c r="F22" s="1" t="s">
        <v>19</v>
      </c>
      <c r="G22">
        <f t="shared" si="0"/>
        <v>0</v>
      </c>
      <c r="H22">
        <v>0.3804077</v>
      </c>
      <c r="I22" s="22">
        <f t="shared" si="1"/>
        <v>0</v>
      </c>
      <c r="J22">
        <v>0</v>
      </c>
      <c r="L22" s="1" t="s">
        <v>19</v>
      </c>
      <c r="M22">
        <f t="shared" si="2"/>
        <v>0</v>
      </c>
      <c r="N22">
        <v>0.3804077</v>
      </c>
      <c r="O22">
        <f t="shared" si="3"/>
        <v>0</v>
      </c>
      <c r="P22">
        <v>0</v>
      </c>
    </row>
    <row r="23" spans="1:16" ht="12.75">
      <c r="A23" s="1" t="s">
        <v>20</v>
      </c>
      <c r="B23">
        <v>0</v>
      </c>
      <c r="C23">
        <v>0.0655165</v>
      </c>
      <c r="D23">
        <f t="shared" si="4"/>
        <v>0</v>
      </c>
      <c r="F23" s="1" t="s">
        <v>20</v>
      </c>
      <c r="G23">
        <f t="shared" si="0"/>
        <v>0</v>
      </c>
      <c r="H23">
        <v>0.0655164</v>
      </c>
      <c r="I23" s="22">
        <f t="shared" si="1"/>
        <v>0</v>
      </c>
      <c r="J23">
        <v>0</v>
      </c>
      <c r="L23" s="1" t="s">
        <v>20</v>
      </c>
      <c r="M23">
        <f t="shared" si="2"/>
        <v>0</v>
      </c>
      <c r="N23">
        <v>0.0655165</v>
      </c>
      <c r="O23">
        <f t="shared" si="3"/>
        <v>0</v>
      </c>
      <c r="P23">
        <v>0</v>
      </c>
    </row>
    <row r="24" spans="1:16" ht="12.75">
      <c r="A24" s="1" t="s">
        <v>99</v>
      </c>
      <c r="B24">
        <v>0</v>
      </c>
      <c r="C24">
        <v>0.0070151</v>
      </c>
      <c r="D24">
        <f t="shared" si="4"/>
        <v>0</v>
      </c>
      <c r="F24" s="1" t="s">
        <v>99</v>
      </c>
      <c r="G24">
        <f t="shared" si="0"/>
        <v>0</v>
      </c>
      <c r="H24">
        <v>0.0070151</v>
      </c>
      <c r="I24" s="22">
        <f t="shared" si="1"/>
        <v>0</v>
      </c>
      <c r="J24">
        <v>0</v>
      </c>
      <c r="L24" s="1" t="s">
        <v>99</v>
      </c>
      <c r="M24">
        <f t="shared" si="2"/>
        <v>0</v>
      </c>
      <c r="N24">
        <v>0.0070151</v>
      </c>
      <c r="O24">
        <f t="shared" si="3"/>
        <v>0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4"/>
        <v>0</v>
      </c>
      <c r="F25" s="1" t="s">
        <v>21</v>
      </c>
      <c r="G25">
        <f t="shared" si="0"/>
        <v>0</v>
      </c>
      <c r="H25">
        <v>0.13257823232241348</v>
      </c>
      <c r="I25" s="22">
        <f t="shared" si="1"/>
        <v>0</v>
      </c>
      <c r="J25">
        <f>EXP(SUM(D2:D35)-D25+I25)-D39</f>
        <v>0</v>
      </c>
      <c r="L25" s="1" t="s">
        <v>21</v>
      </c>
      <c r="M25">
        <f t="shared" si="2"/>
        <v>0</v>
      </c>
      <c r="N25">
        <v>0.12184827968515614</v>
      </c>
      <c r="O25">
        <f t="shared" si="3"/>
        <v>0</v>
      </c>
      <c r="P25">
        <f>EXP(SUM(D2:D35)-D25+O25)-D39</f>
        <v>0</v>
      </c>
    </row>
    <row r="26" spans="1:16" ht="12.75">
      <c r="A26" s="1" t="s">
        <v>22</v>
      </c>
      <c r="B26">
        <v>0</v>
      </c>
      <c r="C26">
        <v>0.1867617</v>
      </c>
      <c r="D26">
        <f t="shared" si="4"/>
        <v>0</v>
      </c>
      <c r="F26" s="1" t="s">
        <v>22</v>
      </c>
      <c r="G26">
        <f t="shared" si="0"/>
        <v>0</v>
      </c>
      <c r="H26">
        <v>0.18337535461868393</v>
      </c>
      <c r="I26" s="22">
        <f t="shared" si="1"/>
        <v>0</v>
      </c>
      <c r="J26">
        <f>EXP(SUM(D2:D35)-D26+I26)-D39</f>
        <v>0</v>
      </c>
      <c r="L26" s="1" t="s">
        <v>22</v>
      </c>
      <c r="M26">
        <f t="shared" si="2"/>
        <v>0</v>
      </c>
      <c r="N26">
        <v>0.17772664614264755</v>
      </c>
      <c r="O26">
        <f t="shared" si="3"/>
        <v>0</v>
      </c>
      <c r="P26">
        <f>EXP(SUM(D2:D35)-D26+O26)-D39</f>
        <v>0</v>
      </c>
    </row>
    <row r="27" spans="1:16" ht="12.75">
      <c r="A27" s="1" t="s">
        <v>23</v>
      </c>
      <c r="B27">
        <v>0</v>
      </c>
      <c r="C27">
        <v>0.1703963</v>
      </c>
      <c r="D27">
        <f t="shared" si="4"/>
        <v>0</v>
      </c>
      <c r="F27" s="1" t="s">
        <v>23</v>
      </c>
      <c r="G27">
        <f t="shared" si="0"/>
        <v>0</v>
      </c>
      <c r="H27">
        <v>0.18027828134078586</v>
      </c>
      <c r="I27" s="22">
        <f t="shared" si="1"/>
        <v>0</v>
      </c>
      <c r="J27">
        <f>EXP(SUM(D2:D35)-D27+I27)-D39</f>
        <v>0</v>
      </c>
      <c r="L27" s="1" t="s">
        <v>23</v>
      </c>
      <c r="M27">
        <f t="shared" si="2"/>
        <v>0</v>
      </c>
      <c r="N27">
        <v>0.19192445798203916</v>
      </c>
      <c r="O27">
        <f t="shared" si="3"/>
        <v>0</v>
      </c>
      <c r="P27">
        <f>EXP(SUM(D2:D35)-D27+O27)-D39</f>
        <v>0</v>
      </c>
    </row>
    <row r="28" spans="1:16" ht="12.75">
      <c r="A28" s="1" t="s">
        <v>24</v>
      </c>
      <c r="B28">
        <v>3.1417119</v>
      </c>
      <c r="C28">
        <v>0.0619755</v>
      </c>
      <c r="D28">
        <f t="shared" si="4"/>
        <v>0.19470916585845</v>
      </c>
      <c r="F28" s="1" t="s">
        <v>24</v>
      </c>
      <c r="G28">
        <f t="shared" si="0"/>
        <v>3.1417119</v>
      </c>
      <c r="H28">
        <v>0.06572783171811679</v>
      </c>
      <c r="I28" s="22">
        <f t="shared" si="1"/>
        <v>0.20649791107000495</v>
      </c>
      <c r="J28">
        <f>EXP(SUM(D2:D35)-D28+I28)-D39</f>
        <v>0.00033298835509627117</v>
      </c>
      <c r="L28" s="1" t="s">
        <v>24</v>
      </c>
      <c r="M28">
        <f t="shared" si="2"/>
        <v>3.1417119</v>
      </c>
      <c r="N28">
        <v>0.0704603161901572</v>
      </c>
      <c r="O28">
        <f t="shared" si="3"/>
        <v>0.22136601385237953</v>
      </c>
      <c r="P28">
        <f>EXP(SUM(D2:D35)-D28+O28)-D39</f>
        <v>0.0007585935945248062</v>
      </c>
    </row>
    <row r="29" spans="1:16" ht="12.75">
      <c r="A29" s="1" t="s">
        <v>45</v>
      </c>
      <c r="B29">
        <v>0</v>
      </c>
      <c r="C29">
        <v>0.4380403</v>
      </c>
      <c r="D29">
        <f t="shared" si="4"/>
        <v>0</v>
      </c>
      <c r="F29" s="1" t="s">
        <v>45</v>
      </c>
      <c r="G29">
        <f t="shared" si="0"/>
        <v>0</v>
      </c>
      <c r="H29">
        <v>0.4380403</v>
      </c>
      <c r="I29" s="22">
        <f t="shared" si="1"/>
        <v>0</v>
      </c>
      <c r="J29">
        <f>EXP(SUM(D2:D35)-D29+I29)-D39</f>
        <v>0</v>
      </c>
      <c r="L29" s="1" t="s">
        <v>45</v>
      </c>
      <c r="M29">
        <f t="shared" si="2"/>
        <v>0</v>
      </c>
      <c r="N29">
        <v>0.4380403</v>
      </c>
      <c r="O29">
        <f t="shared" si="3"/>
        <v>0</v>
      </c>
      <c r="P29">
        <f>EXP(SUM(D2:D35)-D29+O29)-D39</f>
        <v>0</v>
      </c>
    </row>
    <row r="30" spans="1:16" ht="12.75">
      <c r="A30" s="1" t="s">
        <v>25</v>
      </c>
      <c r="B30">
        <v>0</v>
      </c>
      <c r="C30">
        <v>0.6799062</v>
      </c>
      <c r="D30">
        <f t="shared" si="4"/>
        <v>0</v>
      </c>
      <c r="F30" s="1" t="s">
        <v>25</v>
      </c>
      <c r="G30">
        <f t="shared" si="0"/>
        <v>0</v>
      </c>
      <c r="H30">
        <v>0.6543054144879965</v>
      </c>
      <c r="I30" s="22">
        <f t="shared" si="1"/>
        <v>0</v>
      </c>
      <c r="J30">
        <f>EXP(SUM(D2:D35)-D30+I30)-D39</f>
        <v>0</v>
      </c>
      <c r="L30" s="1" t="s">
        <v>25</v>
      </c>
      <c r="M30">
        <f t="shared" si="2"/>
        <v>0</v>
      </c>
      <c r="N30">
        <v>0.6318867632937732</v>
      </c>
      <c r="O30">
        <f t="shared" si="3"/>
        <v>0</v>
      </c>
      <c r="P30">
        <f>EXP(SUM(D2:D35)-D30+O30)-D39</f>
        <v>0</v>
      </c>
    </row>
    <row r="31" spans="1:16" ht="12.75">
      <c r="A31" s="1" t="s">
        <v>27</v>
      </c>
      <c r="B31">
        <v>0</v>
      </c>
      <c r="C31">
        <v>0.1291957</v>
      </c>
      <c r="D31">
        <f t="shared" si="4"/>
        <v>0</v>
      </c>
      <c r="F31" s="1" t="s">
        <v>27</v>
      </c>
      <c r="G31">
        <f t="shared" si="0"/>
        <v>0</v>
      </c>
      <c r="H31">
        <v>0.1300003321858992</v>
      </c>
      <c r="I31" s="22">
        <f t="shared" si="1"/>
        <v>0</v>
      </c>
      <c r="J31">
        <f>EXP(SUM(D2:D35)-D31+I31)-D39</f>
        <v>0</v>
      </c>
      <c r="L31" s="1" t="s">
        <v>27</v>
      </c>
      <c r="M31">
        <f t="shared" si="2"/>
        <v>0</v>
      </c>
      <c r="N31">
        <v>0.13132077378572343</v>
      </c>
      <c r="O31">
        <f t="shared" si="3"/>
        <v>0</v>
      </c>
      <c r="P31">
        <f>EXP(SUM(D2:D35)-D31+O31)-D39</f>
        <v>0</v>
      </c>
    </row>
    <row r="32" spans="1:16" ht="12.75">
      <c r="A32" s="1" t="s">
        <v>29</v>
      </c>
      <c r="B32">
        <v>0</v>
      </c>
      <c r="C32">
        <v>0.0066244</v>
      </c>
      <c r="D32">
        <f t="shared" si="4"/>
        <v>0</v>
      </c>
      <c r="F32" s="1" t="s">
        <v>29</v>
      </c>
      <c r="G32">
        <f t="shared" si="0"/>
        <v>0</v>
      </c>
      <c r="H32">
        <v>0.006680734659628135</v>
      </c>
      <c r="I32" s="22">
        <f t="shared" si="1"/>
        <v>0</v>
      </c>
      <c r="J32">
        <f>EXP(SUM(D2:D35)-D32+I32)-D39</f>
        <v>0</v>
      </c>
      <c r="L32" s="1" t="s">
        <v>29</v>
      </c>
      <c r="M32">
        <f t="shared" si="2"/>
        <v>0</v>
      </c>
      <c r="N32">
        <v>0.006738764475600395</v>
      </c>
      <c r="O32">
        <f t="shared" si="3"/>
        <v>0</v>
      </c>
      <c r="P32">
        <f>EXP(SUM(D2:D35)-D32+O32)-D39</f>
        <v>0</v>
      </c>
    </row>
    <row r="33" spans="1:16" ht="12.75">
      <c r="A33" s="1" t="s">
        <v>28</v>
      </c>
      <c r="B33">
        <v>0</v>
      </c>
      <c r="C33">
        <v>0.0307949</v>
      </c>
      <c r="D33">
        <f t="shared" si="4"/>
        <v>0</v>
      </c>
      <c r="F33" s="1" t="s">
        <v>28</v>
      </c>
      <c r="G33">
        <f t="shared" si="0"/>
        <v>0</v>
      </c>
      <c r="H33">
        <v>0.034897569020303776</v>
      </c>
      <c r="I33" s="22">
        <f t="shared" si="1"/>
        <v>0</v>
      </c>
      <c r="J33">
        <f>EXP(SUM(D2:D35)-D33+I33)-D39</f>
        <v>0</v>
      </c>
      <c r="L33" s="1" t="s">
        <v>28</v>
      </c>
      <c r="M33">
        <f t="shared" si="2"/>
        <v>0</v>
      </c>
      <c r="N33">
        <v>0.03917478516452222</v>
      </c>
      <c r="O33">
        <f t="shared" si="3"/>
        <v>0</v>
      </c>
      <c r="P33">
        <f>EXP(SUM(D2:D35)-D33+O33)-D39</f>
        <v>0</v>
      </c>
    </row>
    <row r="34" spans="1:16" ht="12.75">
      <c r="A34" s="1" t="s">
        <v>26</v>
      </c>
      <c r="B34">
        <v>0</v>
      </c>
      <c r="C34">
        <v>0.1534788</v>
      </c>
      <c r="D34">
        <f t="shared" si="4"/>
        <v>0</v>
      </c>
      <c r="F34" s="1" t="s">
        <v>26</v>
      </c>
      <c r="G34">
        <f t="shared" si="0"/>
        <v>0</v>
      </c>
      <c r="H34">
        <v>0.17411594964617247</v>
      </c>
      <c r="I34" s="22">
        <f t="shared" si="1"/>
        <v>0</v>
      </c>
      <c r="J34">
        <f>EXP(SUM(D2:D35)-D34+I34)-D39</f>
        <v>0</v>
      </c>
      <c r="L34" s="1" t="s">
        <v>26</v>
      </c>
      <c r="M34">
        <f t="shared" si="2"/>
        <v>0</v>
      </c>
      <c r="N34">
        <v>0.19087891328038056</v>
      </c>
      <c r="O34">
        <f t="shared" si="3"/>
        <v>0</v>
      </c>
      <c r="P34">
        <f>EXP(SUM(D2:D35)-D34+O34)-D39</f>
        <v>0</v>
      </c>
    </row>
    <row r="35" spans="1:16" ht="12.75">
      <c r="A35" s="1" t="s">
        <v>30</v>
      </c>
      <c r="B35">
        <v>0</v>
      </c>
      <c r="C35">
        <v>0.4787332</v>
      </c>
      <c r="D35">
        <f t="shared" si="4"/>
        <v>0</v>
      </c>
      <c r="F35" s="1" t="s">
        <v>30</v>
      </c>
      <c r="G35">
        <f t="shared" si="0"/>
        <v>0</v>
      </c>
      <c r="H35">
        <v>0.47997295364058407</v>
      </c>
      <c r="I35" s="22">
        <f t="shared" si="1"/>
        <v>0</v>
      </c>
      <c r="J35">
        <f>EXP(SUM(D2:D35)-D35+I35)-D39</f>
        <v>0</v>
      </c>
      <c r="L35" s="1" t="s">
        <v>30</v>
      </c>
      <c r="M35">
        <f t="shared" si="2"/>
        <v>0</v>
      </c>
      <c r="N35">
        <v>0.4807140311018071</v>
      </c>
      <c r="O35">
        <f t="shared" si="3"/>
        <v>0</v>
      </c>
      <c r="P35">
        <f>EXP(SUM(D2:D35)-D35+O35)-D39</f>
        <v>0</v>
      </c>
    </row>
    <row r="36" spans="1:12" ht="12.75">
      <c r="A36" s="1"/>
      <c r="F36" s="1"/>
      <c r="L36" s="1"/>
    </row>
    <row r="37" spans="3:14" ht="28.5" customHeight="1">
      <c r="C37" s="2" t="s">
        <v>131</v>
      </c>
      <c r="D37">
        <f>EXP(B2+SUM(D3:D35))</f>
        <v>0.0034689712345070357</v>
      </c>
      <c r="H37" s="2"/>
      <c r="N37" s="2"/>
    </row>
    <row r="39" spans="3:15" ht="30.75" customHeight="1">
      <c r="C39" s="2" t="s">
        <v>132</v>
      </c>
      <c r="D39">
        <f>EXP(SUM(D2:D35))</f>
        <v>0.028080126265893724</v>
      </c>
      <c r="H39" s="2" t="s">
        <v>132</v>
      </c>
      <c r="I39">
        <f>EXP(SUM(I2:I35))</f>
        <v>0.02800355709589374</v>
      </c>
      <c r="N39" s="2" t="s">
        <v>132</v>
      </c>
      <c r="O39">
        <f>EXP(SUM(O2:O35))</f>
        <v>0.02732474959252553</v>
      </c>
    </row>
    <row r="40" spans="3:14" ht="29.25" customHeight="1">
      <c r="C40" s="2" t="s">
        <v>133</v>
      </c>
      <c r="D40">
        <v>0.02808</v>
      </c>
      <c r="H40" s="2"/>
      <c r="N40" s="2"/>
    </row>
    <row r="41" spans="3:16" ht="28.5" customHeight="1">
      <c r="C41" s="2" t="s">
        <v>134</v>
      </c>
      <c r="D41" s="18">
        <f>D40*Normalization!C38</f>
        <v>5953910.7888</v>
      </c>
      <c r="H41" s="2" t="s">
        <v>134</v>
      </c>
      <c r="I41" s="15">
        <f>I39*Normalization!I38</f>
        <v>6340800.794554944</v>
      </c>
      <c r="J41" s="18"/>
      <c r="N41" s="2" t="s">
        <v>134</v>
      </c>
      <c r="O41" s="15">
        <f>O39*Normalization!L38</f>
        <v>6550432.339996297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35" t="s">
        <v>153</v>
      </c>
      <c r="I47" s="36"/>
      <c r="J47" s="36"/>
      <c r="K47" s="36"/>
      <c r="L47" s="36"/>
    </row>
    <row r="48" spans="8:12" ht="12.75">
      <c r="H48" s="43" t="s">
        <v>157</v>
      </c>
      <c r="I48" s="46">
        <v>0.4333613798459729</v>
      </c>
      <c r="J48" s="60">
        <f>J7</f>
        <v>-0.0007493862963515452</v>
      </c>
      <c r="K48" s="46">
        <v>0.8208157628537771</v>
      </c>
      <c r="L48" s="60">
        <f>P7</f>
        <v>-0.0013904324144918614</v>
      </c>
    </row>
    <row r="49" spans="8:12" ht="12.75">
      <c r="H49" s="43" t="s">
        <v>158</v>
      </c>
      <c r="I49" s="46">
        <v>-0.33</v>
      </c>
      <c r="J49" s="60">
        <f>J8</f>
        <v>0.0003540780241681647</v>
      </c>
      <c r="K49" s="46">
        <v>0.08</v>
      </c>
      <c r="L49" s="60">
        <f>P8</f>
        <v>-8.807448345853411E-05</v>
      </c>
    </row>
    <row r="50" spans="8:12" ht="12.75">
      <c r="H50" s="47" t="s">
        <v>159</v>
      </c>
      <c r="I50" s="48"/>
      <c r="J50" s="60">
        <f>SUM(J48:J49)</f>
        <v>-0.00039530827218338047</v>
      </c>
      <c r="K50" s="48"/>
      <c r="L50" s="60">
        <f>SUM(L48:L49)</f>
        <v>-0.0014785068979503956</v>
      </c>
    </row>
    <row r="51" spans="8:12" ht="12.75">
      <c r="H51" s="49" t="s">
        <v>171</v>
      </c>
      <c r="I51" s="48"/>
      <c r="J51" s="54"/>
      <c r="K51" s="48"/>
      <c r="L51" s="61"/>
    </row>
    <row r="52" spans="8:12" ht="12.75">
      <c r="H52" s="50" t="s">
        <v>174</v>
      </c>
      <c r="I52" s="62">
        <v>0.12</v>
      </c>
      <c r="J52" s="60">
        <f>J28</f>
        <v>0.00033298835509627117</v>
      </c>
      <c r="K52" s="62">
        <v>0.2</v>
      </c>
      <c r="L52" s="60">
        <f>P28</f>
        <v>0.0007585935945248062</v>
      </c>
    </row>
    <row r="53" spans="8:12" ht="12.75">
      <c r="H53" s="35" t="s">
        <v>180</v>
      </c>
      <c r="I53" s="36"/>
      <c r="J53" s="60">
        <f>I39-D40</f>
        <v>-7.644290410626156E-05</v>
      </c>
      <c r="K53" s="36"/>
      <c r="L53" s="60">
        <f>O39-D40</f>
        <v>-0.0007552504074744698</v>
      </c>
    </row>
    <row r="57" spans="3:5" ht="12.75">
      <c r="C57" s="15"/>
      <c r="D57" s="15"/>
      <c r="E57" s="15"/>
    </row>
    <row r="59" spans="3:5" ht="12.75">
      <c r="C59" s="57"/>
      <c r="D59" s="57"/>
      <c r="E59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C60">
      <selection activeCell="E82" sqref="C79:E82"/>
    </sheetView>
  </sheetViews>
  <sheetFormatPr defaultColWidth="9.140625" defaultRowHeight="12.75"/>
  <cols>
    <col min="2" max="2" width="10.57421875" style="0" bestFit="1" customWidth="1"/>
    <col min="3" max="3" width="14.57421875" style="0" customWidth="1"/>
    <col min="4" max="5" width="12.140625" style="0" customWidth="1"/>
    <col min="7" max="7" width="10.57421875" style="0" bestFit="1" customWidth="1"/>
    <col min="8" max="8" width="24.421875" style="0" customWidth="1"/>
    <col min="9" max="9" width="12.57421875" style="0" bestFit="1" customWidth="1"/>
    <col min="10" max="10" width="12.421875" style="0" customWidth="1"/>
    <col min="11" max="12" width="12.57421875" style="0" customWidth="1"/>
    <col min="13" max="13" width="10.57421875" style="0" bestFit="1" customWidth="1"/>
    <col min="14" max="14" width="14.140625" style="0" customWidth="1"/>
    <col min="15" max="15" width="12.57421875" style="0" bestFit="1" customWidth="1"/>
    <col min="16" max="16" width="10.28125" style="0" customWidth="1"/>
  </cols>
  <sheetData>
    <row r="1" spans="1:16" s="24" customFormat="1" ht="25.5">
      <c r="A1" s="4">
        <v>2000</v>
      </c>
      <c r="B1" s="4" t="s">
        <v>89</v>
      </c>
      <c r="C1" s="4" t="s">
        <v>90</v>
      </c>
      <c r="D1" s="4" t="s">
        <v>91</v>
      </c>
      <c r="E1" s="4"/>
      <c r="F1" s="4">
        <v>2005</v>
      </c>
      <c r="G1" s="4" t="s">
        <v>89</v>
      </c>
      <c r="H1" s="4" t="s">
        <v>90</v>
      </c>
      <c r="I1" s="4" t="s">
        <v>91</v>
      </c>
      <c r="J1" s="4" t="s">
        <v>106</v>
      </c>
      <c r="K1" s="4"/>
      <c r="L1" s="4">
        <v>2010</v>
      </c>
      <c r="M1" s="4" t="s">
        <v>89</v>
      </c>
      <c r="N1" s="4" t="s">
        <v>90</v>
      </c>
      <c r="O1" s="4" t="s">
        <v>91</v>
      </c>
      <c r="P1" s="4" t="s">
        <v>106</v>
      </c>
    </row>
    <row r="2" spans="1:15" ht="15" customHeight="1">
      <c r="A2" s="4" t="s">
        <v>92</v>
      </c>
      <c r="B2" s="21">
        <v>-2.761735</v>
      </c>
      <c r="C2" s="19" t="s">
        <v>93</v>
      </c>
      <c r="D2" s="21">
        <v>-1.816235</v>
      </c>
      <c r="E2" s="4"/>
      <c r="F2" s="4" t="s">
        <v>92</v>
      </c>
      <c r="G2" s="21"/>
      <c r="H2" s="4"/>
      <c r="I2" s="21">
        <f>D2</f>
        <v>-1.816235</v>
      </c>
      <c r="J2" s="21"/>
      <c r="K2" s="4"/>
      <c r="L2" s="4" t="s">
        <v>92</v>
      </c>
      <c r="M2" s="21"/>
      <c r="N2" s="4"/>
      <c r="O2" s="21">
        <f>D2</f>
        <v>-1.816235</v>
      </c>
    </row>
    <row r="3" spans="1:16" ht="12.75">
      <c r="A3" s="1" t="s">
        <v>0</v>
      </c>
      <c r="B3">
        <v>0</v>
      </c>
      <c r="C3">
        <v>0.202847</v>
      </c>
      <c r="D3">
        <f>B3*C3</f>
        <v>0</v>
      </c>
      <c r="F3" s="1" t="s">
        <v>0</v>
      </c>
      <c r="G3">
        <f>B3</f>
        <v>0</v>
      </c>
      <c r="H3">
        <v>0.2033072339577393</v>
      </c>
      <c r="I3" s="22">
        <f>G3*H3</f>
        <v>0</v>
      </c>
      <c r="J3" s="26">
        <f>EXP(SUM(D2:D35)-D3+I3)-D39</f>
        <v>0</v>
      </c>
      <c r="L3" s="1" t="s">
        <v>0</v>
      </c>
      <c r="M3">
        <f>B3</f>
        <v>0</v>
      </c>
      <c r="N3">
        <v>0.19974097086641537</v>
      </c>
      <c r="O3">
        <f>M3*N3</f>
        <v>0</v>
      </c>
      <c r="P3">
        <f>EXP(SUM(D2:D35)-D3+O3)-D39</f>
        <v>0</v>
      </c>
    </row>
    <row r="4" spans="1:16" ht="12.75">
      <c r="A4" s="1" t="s">
        <v>1</v>
      </c>
      <c r="B4">
        <v>0</v>
      </c>
      <c r="C4">
        <v>0.1639938</v>
      </c>
      <c r="D4">
        <f aca="true" t="shared" si="0" ref="D4:D35">B4*C4</f>
        <v>0</v>
      </c>
      <c r="F4" s="1" t="s">
        <v>1</v>
      </c>
      <c r="G4">
        <f aca="true" t="shared" si="1" ref="G4:G35">B4</f>
        <v>0</v>
      </c>
      <c r="H4">
        <v>0.15558993619363196</v>
      </c>
      <c r="I4" s="22">
        <f aca="true" t="shared" si="2" ref="I4:I35">G4*H4</f>
        <v>0</v>
      </c>
      <c r="J4" s="26">
        <f>EXP(SUM(D2:D35)-D4+I4)-D39</f>
        <v>0</v>
      </c>
      <c r="L4" s="1" t="s">
        <v>1</v>
      </c>
      <c r="M4">
        <f aca="true" t="shared" si="3" ref="M4:M35">B4</f>
        <v>0</v>
      </c>
      <c r="N4">
        <v>0.1554508667893865</v>
      </c>
      <c r="O4">
        <f aca="true" t="shared" si="4" ref="O4:O35">M4*N4</f>
        <v>0</v>
      </c>
      <c r="P4">
        <f>EXP(SUM(D2:D35)-D4+O4)-D39</f>
        <v>0</v>
      </c>
    </row>
    <row r="5" spans="1:16" ht="12.75">
      <c r="A5" s="1" t="s">
        <v>2</v>
      </c>
      <c r="B5">
        <v>-0.225664</v>
      </c>
      <c r="C5">
        <v>0.1988368</v>
      </c>
      <c r="D5">
        <f t="shared" si="0"/>
        <v>-0.0448703076352</v>
      </c>
      <c r="F5" s="1" t="s">
        <v>2</v>
      </c>
      <c r="G5">
        <f t="shared" si="1"/>
        <v>-0.225664</v>
      </c>
      <c r="H5">
        <v>0.18270370540059275</v>
      </c>
      <c r="I5" s="22">
        <f t="shared" si="2"/>
        <v>-0.04122964897551936</v>
      </c>
      <c r="J5">
        <f>EXP(SUM(D2:D35)-D5+I5)-D39</f>
        <v>0.004592098353058072</v>
      </c>
      <c r="L5" s="1" t="s">
        <v>2</v>
      </c>
      <c r="M5">
        <f t="shared" si="3"/>
        <v>-0.225664</v>
      </c>
      <c r="N5">
        <v>0.16499562365420967</v>
      </c>
      <c r="O5">
        <f t="shared" si="4"/>
        <v>-0.03723357241630357</v>
      </c>
      <c r="P5">
        <f>EXP(SUM(D2:D35)-D5+O5)-D39</f>
        <v>0.009651782003472942</v>
      </c>
    </row>
    <row r="6" spans="1:16" ht="12.75">
      <c r="A6" s="1" t="s">
        <v>3</v>
      </c>
      <c r="B6">
        <v>-0.438496</v>
      </c>
      <c r="C6">
        <v>0.159807</v>
      </c>
      <c r="D6">
        <f t="shared" si="0"/>
        <v>-0.07007473027200001</v>
      </c>
      <c r="F6" s="1" t="s">
        <v>3</v>
      </c>
      <c r="G6">
        <f t="shared" si="1"/>
        <v>-0.438496</v>
      </c>
      <c r="H6">
        <v>0.16846962668138377</v>
      </c>
      <c r="I6" s="22">
        <f t="shared" si="2"/>
        <v>-0.07387325742128005</v>
      </c>
      <c r="J6">
        <f>EXP(SUM(D2:D35)-D6+I6)-D39</f>
        <v>-0.004773435693147476</v>
      </c>
      <c r="L6" s="1" t="s">
        <v>3</v>
      </c>
      <c r="M6">
        <f t="shared" si="3"/>
        <v>-0.438496</v>
      </c>
      <c r="N6">
        <v>0.1692545951751179</v>
      </c>
      <c r="O6">
        <f t="shared" si="4"/>
        <v>-0.0742174629659085</v>
      </c>
      <c r="P6">
        <f>EXP(SUM(D2:D35)-D6+O6)-D39</f>
        <v>-0.005205087796376517</v>
      </c>
    </row>
    <row r="7" spans="1:16" ht="12.75">
      <c r="A7" s="1" t="s">
        <v>4</v>
      </c>
      <c r="B7">
        <v>-0.410361</v>
      </c>
      <c r="C7">
        <v>0.1074901</v>
      </c>
      <c r="D7">
        <f t="shared" si="0"/>
        <v>-0.0441097449261</v>
      </c>
      <c r="F7" s="1" t="s">
        <v>4</v>
      </c>
      <c r="G7">
        <f t="shared" si="1"/>
        <v>-0.410361</v>
      </c>
      <c r="H7">
        <v>0.12624214218009894</v>
      </c>
      <c r="I7" s="22">
        <f t="shared" si="2"/>
        <v>-0.05180485170716758</v>
      </c>
      <c r="J7">
        <f>EXP(SUM(D2:D35)-D7+I7)-D39</f>
        <v>-0.009651285679978638</v>
      </c>
      <c r="L7" s="1" t="s">
        <v>4</v>
      </c>
      <c r="M7">
        <f t="shared" si="3"/>
        <v>-0.410361</v>
      </c>
      <c r="N7">
        <v>0.14269581577561996</v>
      </c>
      <c r="O7">
        <f t="shared" si="4"/>
        <v>-0.05855679765749918</v>
      </c>
      <c r="P7">
        <f>EXP(SUM(D2:D35)-D7+O7)-D39</f>
        <v>-0.018058693090523104</v>
      </c>
    </row>
    <row r="8" spans="1:16" ht="12.75">
      <c r="A8" s="1" t="s">
        <v>5</v>
      </c>
      <c r="B8">
        <v>-0.877351</v>
      </c>
      <c r="C8">
        <v>0.1670253</v>
      </c>
      <c r="D8">
        <f t="shared" si="0"/>
        <v>-0.1465398139803</v>
      </c>
      <c r="F8" s="1" t="s">
        <v>5</v>
      </c>
      <c r="G8">
        <f t="shared" si="1"/>
        <v>-0.877351</v>
      </c>
      <c r="H8">
        <v>0.16368735558655337</v>
      </c>
      <c r="I8" s="22">
        <f t="shared" si="2"/>
        <v>-0.1436112651112182</v>
      </c>
      <c r="J8">
        <f>EXP(SUM(D2:D35)-D8+I8)-D39</f>
        <v>0.0036925720413032437</v>
      </c>
      <c r="L8" s="1" t="s">
        <v>5</v>
      </c>
      <c r="M8">
        <f t="shared" si="3"/>
        <v>-0.877351</v>
      </c>
      <c r="N8">
        <v>0.16786212773925055</v>
      </c>
      <c r="O8">
        <f t="shared" si="4"/>
        <v>-0.1472740056341592</v>
      </c>
      <c r="P8">
        <f>EXP(SUM(D2:D35)-D8+O8)-D39</f>
        <v>-0.0009240393060609975</v>
      </c>
    </row>
    <row r="9" spans="1:16" ht="12.75">
      <c r="A9" s="1" t="s">
        <v>6</v>
      </c>
      <c r="B9">
        <v>1.442694</v>
      </c>
      <c r="C9">
        <v>0.0664448</v>
      </c>
      <c r="D9">
        <f t="shared" si="0"/>
        <v>0.09585951429119999</v>
      </c>
      <c r="F9" s="1" t="s">
        <v>6</v>
      </c>
      <c r="G9">
        <f t="shared" si="1"/>
        <v>1.442694</v>
      </c>
      <c r="H9">
        <v>0.0647788175973738</v>
      </c>
      <c r="I9" s="22">
        <f t="shared" si="2"/>
        <v>0.0934560114748256</v>
      </c>
      <c r="J9">
        <f>EXP(SUM(D2:D35)-D9+I9)-D39</f>
        <v>-0.0030224786785060243</v>
      </c>
      <c r="L9" s="1" t="s">
        <v>6</v>
      </c>
      <c r="M9">
        <f t="shared" si="3"/>
        <v>1.442694</v>
      </c>
      <c r="N9">
        <v>0.06320058912082081</v>
      </c>
      <c r="O9">
        <f t="shared" si="4"/>
        <v>0.09117911072107346</v>
      </c>
      <c r="P9">
        <f>EXP(SUM(D2:D35)-D9+O9)-D39</f>
        <v>-0.005879058499259848</v>
      </c>
    </row>
    <row r="10" spans="1:16" ht="12.75">
      <c r="A10" s="1" t="s">
        <v>7</v>
      </c>
      <c r="B10">
        <v>1.353988</v>
      </c>
      <c r="C10">
        <v>0.1197581</v>
      </c>
      <c r="D10">
        <f t="shared" si="0"/>
        <v>0.1621510303028</v>
      </c>
      <c r="F10" s="1" t="s">
        <v>7</v>
      </c>
      <c r="G10">
        <f t="shared" si="1"/>
        <v>1.353988</v>
      </c>
      <c r="H10">
        <v>0.11608160998509276</v>
      </c>
      <c r="I10" s="22">
        <f t="shared" si="2"/>
        <v>0.15717310694049577</v>
      </c>
      <c r="J10">
        <f>EXP(SUM(D2:D35)-D10+I10)-D39</f>
        <v>-0.006251843993264616</v>
      </c>
      <c r="L10" s="1" t="s">
        <v>7</v>
      </c>
      <c r="M10">
        <f t="shared" si="3"/>
        <v>1.353988</v>
      </c>
      <c r="N10">
        <v>0.11283081694882713</v>
      </c>
      <c r="O10">
        <f t="shared" si="4"/>
        <v>0.15277157217890855</v>
      </c>
      <c r="P10">
        <f>EXP(SUM(D2:D35)-D10+O10)-D39</f>
        <v>-0.011753928302924876</v>
      </c>
    </row>
    <row r="11" spans="1:16" ht="12.75">
      <c r="A11" s="1" t="s">
        <v>8</v>
      </c>
      <c r="B11">
        <v>2.134857</v>
      </c>
      <c r="C11">
        <v>0.1726351</v>
      </c>
      <c r="D11">
        <f t="shared" si="0"/>
        <v>0.36855125168069996</v>
      </c>
      <c r="F11" s="1" t="s">
        <v>8</v>
      </c>
      <c r="G11">
        <f t="shared" si="1"/>
        <v>2.134857</v>
      </c>
      <c r="H11">
        <v>0.17553576326843603</v>
      </c>
      <c r="I11" s="22">
        <f t="shared" si="2"/>
        <v>0.3747437529639635</v>
      </c>
      <c r="J11">
        <f>EXP(SUM(D2:D35)-D11+I11)-D39</f>
        <v>0.007820813035176677</v>
      </c>
      <c r="L11" s="1" t="s">
        <v>8</v>
      </c>
      <c r="M11">
        <f t="shared" si="3"/>
        <v>2.134857</v>
      </c>
      <c r="N11">
        <v>0.17792852083220664</v>
      </c>
      <c r="O11">
        <f t="shared" si="4"/>
        <v>0.37985194819828216</v>
      </c>
      <c r="P11">
        <f>EXP(SUM(D2:D35)-D11+O11)-D39</f>
        <v>0.014308755343140911</v>
      </c>
    </row>
    <row r="12" spans="1:16" ht="12.75">
      <c r="A12" s="1" t="s">
        <v>9</v>
      </c>
      <c r="B12">
        <v>1.416868</v>
      </c>
      <c r="C12">
        <v>0.0684366</v>
      </c>
      <c r="D12">
        <f t="shared" si="0"/>
        <v>0.0969656285688</v>
      </c>
      <c r="F12" s="1" t="s">
        <v>9</v>
      </c>
      <c r="G12">
        <f t="shared" si="1"/>
        <v>1.416868</v>
      </c>
      <c r="H12">
        <v>0.06779755772605423</v>
      </c>
      <c r="I12" s="22">
        <f t="shared" si="2"/>
        <v>0.096060190020199</v>
      </c>
      <c r="J12">
        <f>EXP(SUM(D2:D35)-D12+I12)-D39</f>
        <v>-0.0011394697539865994</v>
      </c>
      <c r="L12" s="1" t="s">
        <v>9</v>
      </c>
      <c r="M12">
        <f t="shared" si="3"/>
        <v>1.416868</v>
      </c>
      <c r="N12">
        <v>0.06749673977414707</v>
      </c>
      <c r="O12">
        <f t="shared" si="4"/>
        <v>0.0956339706903162</v>
      </c>
      <c r="P12">
        <f>EXP(SUM(D2:D35)-D12+O12)-D39</f>
        <v>-0.0016754981363342747</v>
      </c>
    </row>
    <row r="13" spans="1:16" ht="12.75">
      <c r="A13" s="1" t="s">
        <v>10</v>
      </c>
      <c r="B13">
        <v>1.835152</v>
      </c>
      <c r="C13">
        <v>0.1095454</v>
      </c>
      <c r="D13">
        <f t="shared" si="0"/>
        <v>0.2010324599008</v>
      </c>
      <c r="F13" s="1" t="s">
        <v>10</v>
      </c>
      <c r="G13">
        <f t="shared" si="1"/>
        <v>1.835152</v>
      </c>
      <c r="H13">
        <v>0.11110239128333976</v>
      </c>
      <c r="I13" s="22">
        <f t="shared" si="2"/>
        <v>0.20388977556840351</v>
      </c>
      <c r="J13">
        <f>EXP(SUM(D2:D35)-D13+I13)-D39</f>
        <v>0.003602626576961754</v>
      </c>
      <c r="L13" s="1" t="s">
        <v>10</v>
      </c>
      <c r="M13">
        <f t="shared" si="3"/>
        <v>1.835152</v>
      </c>
      <c r="N13">
        <v>0.11248765199885215</v>
      </c>
      <c r="O13">
        <f t="shared" si="4"/>
        <v>0.2064319395409975</v>
      </c>
      <c r="P13">
        <f>EXP(SUM(D2:D35)-D13+O13)-D39</f>
        <v>0.006816561190236214</v>
      </c>
    </row>
    <row r="14" spans="1:16" ht="12.75">
      <c r="A14" s="1" t="s">
        <v>11</v>
      </c>
      <c r="B14">
        <v>0.320673</v>
      </c>
      <c r="C14">
        <v>0.1360279</v>
      </c>
      <c r="D14">
        <f t="shared" si="0"/>
        <v>0.0436204747767</v>
      </c>
      <c r="F14" s="1" t="s">
        <v>11</v>
      </c>
      <c r="G14">
        <f t="shared" si="1"/>
        <v>0.320673</v>
      </c>
      <c r="H14">
        <v>0.1328297259583083</v>
      </c>
      <c r="I14" s="22">
        <f t="shared" si="2"/>
        <v>0.0425949067122286</v>
      </c>
      <c r="J14">
        <f>EXP(SUM(D2:D35)-D14+I14)-D39</f>
        <v>-0.0012905719702609453</v>
      </c>
      <c r="L14" s="1" t="s">
        <v>11</v>
      </c>
      <c r="M14">
        <f t="shared" si="3"/>
        <v>0.320673</v>
      </c>
      <c r="N14">
        <v>0.13016724233473645</v>
      </c>
      <c r="O14">
        <f t="shared" si="4"/>
        <v>0.04174112010120694</v>
      </c>
      <c r="P14">
        <f>EXP(SUM(D2:D35)-D14+O14)-D39</f>
        <v>-0.0023639655101597157</v>
      </c>
    </row>
    <row r="15" spans="1:16" ht="12.75">
      <c r="A15" s="1" t="s">
        <v>12</v>
      </c>
      <c r="B15">
        <v>0</v>
      </c>
      <c r="C15">
        <v>0.0835363</v>
      </c>
      <c r="D15">
        <f t="shared" si="0"/>
        <v>0</v>
      </c>
      <c r="F15" s="1" t="s">
        <v>12</v>
      </c>
      <c r="G15">
        <f t="shared" si="1"/>
        <v>0</v>
      </c>
      <c r="H15">
        <v>0.0822211049281594</v>
      </c>
      <c r="I15" s="22">
        <f t="shared" si="2"/>
        <v>0</v>
      </c>
      <c r="J15">
        <f>EXP(SUM(D2:D35)-D15+I15)-D39</f>
        <v>0</v>
      </c>
      <c r="L15" s="1" t="s">
        <v>12</v>
      </c>
      <c r="M15">
        <f t="shared" si="3"/>
        <v>0</v>
      </c>
      <c r="N15">
        <v>0.08126904221775037</v>
      </c>
      <c r="O15">
        <f t="shared" si="4"/>
        <v>0</v>
      </c>
      <c r="P15">
        <f>EXP(SUM(D2:D35)-D15+O15)-D39</f>
        <v>0</v>
      </c>
    </row>
    <row r="16" spans="1:16" ht="12.75">
      <c r="A16" s="1" t="s">
        <v>13</v>
      </c>
      <c r="B16">
        <v>0.935221</v>
      </c>
      <c r="C16">
        <v>0.0908347</v>
      </c>
      <c r="D16">
        <f t="shared" si="0"/>
        <v>0.0849505189687</v>
      </c>
      <c r="F16" s="1" t="s">
        <v>13</v>
      </c>
      <c r="G16">
        <f t="shared" si="1"/>
        <v>0.935221</v>
      </c>
      <c r="H16">
        <v>0.09516831379845973</v>
      </c>
      <c r="I16" s="22">
        <f t="shared" si="2"/>
        <v>0.0890034055989093</v>
      </c>
      <c r="J16">
        <f>EXP(SUM(D2:D35)-D16+I16)-D39</f>
        <v>0.005113111295180994</v>
      </c>
      <c r="L16" s="1" t="s">
        <v>13</v>
      </c>
      <c r="M16">
        <f t="shared" si="3"/>
        <v>0.935221</v>
      </c>
      <c r="N16">
        <v>0.09904285762853778</v>
      </c>
      <c r="O16">
        <f t="shared" si="4"/>
        <v>0.09262696035421872</v>
      </c>
      <c r="P16">
        <f>EXP(SUM(D2:D35)-D16+O16)-D39</f>
        <v>0.009702157993556337</v>
      </c>
    </row>
    <row r="17" spans="1:16" ht="12.75">
      <c r="A17" s="1" t="s">
        <v>14</v>
      </c>
      <c r="B17">
        <v>1.663419</v>
      </c>
      <c r="C17">
        <v>0.1527812</v>
      </c>
      <c r="D17">
        <f t="shared" si="0"/>
        <v>0.2541391509228</v>
      </c>
      <c r="F17" s="1" t="s">
        <v>14</v>
      </c>
      <c r="G17">
        <f t="shared" si="1"/>
        <v>1.663419</v>
      </c>
      <c r="H17">
        <v>0.15448471545477602</v>
      </c>
      <c r="I17" s="22">
        <f t="shared" si="2"/>
        <v>0.2569728108970681</v>
      </c>
      <c r="J17">
        <f>EXP(SUM(D2:D35)-D17+I17)-D39</f>
        <v>0.003572758182300406</v>
      </c>
      <c r="L17" s="1" t="s">
        <v>14</v>
      </c>
      <c r="M17">
        <f t="shared" si="3"/>
        <v>1.663419</v>
      </c>
      <c r="N17">
        <v>0.1555765391441215</v>
      </c>
      <c r="O17">
        <f t="shared" si="4"/>
        <v>0.25878897116657545</v>
      </c>
      <c r="P17">
        <f>EXP(SUM(D2:D35)-D17+O17)-D39</f>
        <v>0.005867953596673248</v>
      </c>
    </row>
    <row r="18" spans="1:16" ht="12.75">
      <c r="A18" s="1" t="s">
        <v>15</v>
      </c>
      <c r="B18">
        <v>1.373426</v>
      </c>
      <c r="C18">
        <v>0.4849161</v>
      </c>
      <c r="D18">
        <f t="shared" si="0"/>
        <v>0.6659963795586</v>
      </c>
      <c r="F18" s="1" t="s">
        <v>15</v>
      </c>
      <c r="G18">
        <f t="shared" si="1"/>
        <v>1.373426</v>
      </c>
      <c r="H18">
        <v>0.4816245608911061</v>
      </c>
      <c r="I18" s="22">
        <f t="shared" si="2"/>
        <v>0.6614756941664284</v>
      </c>
      <c r="J18">
        <f>EXP(SUM(D2:D35)-D18+I18)-D39</f>
        <v>-0.005678889519070696</v>
      </c>
      <c r="L18" s="1" t="s">
        <v>15</v>
      </c>
      <c r="M18">
        <f t="shared" si="3"/>
        <v>1.373426</v>
      </c>
      <c r="N18">
        <v>0.47880925263334956</v>
      </c>
      <c r="O18">
        <f t="shared" si="4"/>
        <v>0.6576090766072108</v>
      </c>
      <c r="P18">
        <f>EXP(SUM(D2:D35)-D18+O18)-D39</f>
        <v>-0.010515810308501017</v>
      </c>
    </row>
    <row r="19" spans="1:16" ht="12.75">
      <c r="A19" s="1" t="s">
        <v>16</v>
      </c>
      <c r="B19">
        <v>0</v>
      </c>
      <c r="C19">
        <v>0.7972253</v>
      </c>
      <c r="D19">
        <f t="shared" si="0"/>
        <v>0</v>
      </c>
      <c r="F19" s="1" t="s">
        <v>16</v>
      </c>
      <c r="G19">
        <f t="shared" si="1"/>
        <v>0</v>
      </c>
      <c r="H19">
        <v>0.8002305824197691</v>
      </c>
      <c r="I19" s="22">
        <f t="shared" si="2"/>
        <v>0</v>
      </c>
      <c r="J19">
        <f>EXP(SUM(D2:D35)-D19+I19)-D39</f>
        <v>0</v>
      </c>
      <c r="L19" s="1" t="s">
        <v>16</v>
      </c>
      <c r="M19">
        <f t="shared" si="3"/>
        <v>0</v>
      </c>
      <c r="N19">
        <v>0.8023531394562698</v>
      </c>
      <c r="O19">
        <f t="shared" si="4"/>
        <v>0</v>
      </c>
      <c r="P19">
        <f>EXP(SUM(D2:D35)-D19+O19)-D39</f>
        <v>0</v>
      </c>
    </row>
    <row r="20" spans="1:16" ht="12.75">
      <c r="A20" s="1" t="s">
        <v>17</v>
      </c>
      <c r="B20">
        <v>0</v>
      </c>
      <c r="C20">
        <v>0.2525671</v>
      </c>
      <c r="D20">
        <f t="shared" si="0"/>
        <v>0</v>
      </c>
      <c r="F20" s="1" t="s">
        <v>17</v>
      </c>
      <c r="G20">
        <f t="shared" si="1"/>
        <v>0</v>
      </c>
      <c r="H20">
        <v>0.2525671</v>
      </c>
      <c r="I20" s="22">
        <f t="shared" si="2"/>
        <v>0</v>
      </c>
      <c r="J20">
        <v>0</v>
      </c>
      <c r="L20" s="1" t="s">
        <v>17</v>
      </c>
      <c r="M20">
        <f t="shared" si="3"/>
        <v>0</v>
      </c>
      <c r="N20">
        <v>0.2525671</v>
      </c>
      <c r="O20">
        <f t="shared" si="4"/>
        <v>0</v>
      </c>
      <c r="P20">
        <v>0</v>
      </c>
    </row>
    <row r="21" spans="1:16" ht="12.75">
      <c r="A21" s="1" t="s">
        <v>18</v>
      </c>
      <c r="B21">
        <v>0.600269</v>
      </c>
      <c r="C21">
        <v>0.2944937</v>
      </c>
      <c r="D21">
        <f t="shared" si="0"/>
        <v>0.17677543880530003</v>
      </c>
      <c r="F21" s="1" t="s">
        <v>18</v>
      </c>
      <c r="G21">
        <f t="shared" si="1"/>
        <v>0.600269</v>
      </c>
      <c r="H21">
        <v>0.2944937</v>
      </c>
      <c r="I21" s="22">
        <f t="shared" si="2"/>
        <v>0.17677543880530003</v>
      </c>
      <c r="J21">
        <v>0</v>
      </c>
      <c r="L21" s="1" t="s">
        <v>18</v>
      </c>
      <c r="M21">
        <f t="shared" si="3"/>
        <v>0.600269</v>
      </c>
      <c r="N21">
        <v>0.2944937</v>
      </c>
      <c r="O21">
        <f t="shared" si="4"/>
        <v>0.17677543880530003</v>
      </c>
      <c r="P21">
        <v>0</v>
      </c>
    </row>
    <row r="22" spans="1:16" ht="12.75">
      <c r="A22" s="1" t="s">
        <v>19</v>
      </c>
      <c r="B22">
        <v>0.481915</v>
      </c>
      <c r="C22">
        <v>0.3804077</v>
      </c>
      <c r="D22">
        <f t="shared" si="0"/>
        <v>0.1833241767455</v>
      </c>
      <c r="F22" s="1" t="s">
        <v>19</v>
      </c>
      <c r="G22">
        <f t="shared" si="1"/>
        <v>0.481915</v>
      </c>
      <c r="H22">
        <v>0.3804077</v>
      </c>
      <c r="I22" s="22">
        <f t="shared" si="2"/>
        <v>0.1833241767455</v>
      </c>
      <c r="J22">
        <v>0</v>
      </c>
      <c r="L22" s="1" t="s">
        <v>19</v>
      </c>
      <c r="M22">
        <f t="shared" si="3"/>
        <v>0.481915</v>
      </c>
      <c r="N22">
        <v>0.3804077</v>
      </c>
      <c r="O22">
        <f t="shared" si="4"/>
        <v>0.1833241767455</v>
      </c>
      <c r="P22">
        <v>0</v>
      </c>
    </row>
    <row r="23" spans="1:16" ht="12.75">
      <c r="A23" s="1" t="s">
        <v>20</v>
      </c>
      <c r="B23">
        <v>0.313825</v>
      </c>
      <c r="C23">
        <v>0.0655165</v>
      </c>
      <c r="D23">
        <f t="shared" si="0"/>
        <v>0.020560715612500002</v>
      </c>
      <c r="F23" s="1" t="s">
        <v>20</v>
      </c>
      <c r="G23">
        <f t="shared" si="1"/>
        <v>0.313825</v>
      </c>
      <c r="H23">
        <v>0.0655164</v>
      </c>
      <c r="I23" s="22">
        <f t="shared" si="2"/>
        <v>0.02056068423</v>
      </c>
      <c r="J23">
        <v>0</v>
      </c>
      <c r="L23" s="1" t="s">
        <v>20</v>
      </c>
      <c r="M23">
        <f t="shared" si="3"/>
        <v>0.313825</v>
      </c>
      <c r="N23">
        <v>0.0655165</v>
      </c>
      <c r="O23">
        <f t="shared" si="4"/>
        <v>0.020560715612500002</v>
      </c>
      <c r="P23">
        <v>0</v>
      </c>
    </row>
    <row r="24" spans="1:16" ht="12.75">
      <c r="A24" s="1" t="s">
        <v>99</v>
      </c>
      <c r="B24">
        <v>1.786262</v>
      </c>
      <c r="C24">
        <v>0.0070151</v>
      </c>
      <c r="D24">
        <f t="shared" si="0"/>
        <v>0.0125308065562</v>
      </c>
      <c r="F24" s="1" t="s">
        <v>99</v>
      </c>
      <c r="G24">
        <f t="shared" si="1"/>
        <v>1.786262</v>
      </c>
      <c r="H24">
        <v>0.0070151</v>
      </c>
      <c r="I24" s="22">
        <f t="shared" si="2"/>
        <v>0.0125308065562</v>
      </c>
      <c r="J24">
        <v>0</v>
      </c>
      <c r="L24" s="1" t="s">
        <v>99</v>
      </c>
      <c r="M24">
        <f t="shared" si="3"/>
        <v>1.786262</v>
      </c>
      <c r="N24">
        <v>0.0070151</v>
      </c>
      <c r="O24">
        <f t="shared" si="4"/>
        <v>0.0125308065562</v>
      </c>
      <c r="P24">
        <v>0</v>
      </c>
    </row>
    <row r="25" spans="1:16" ht="12.75">
      <c r="A25" s="1" t="s">
        <v>21</v>
      </c>
      <c r="B25">
        <v>0</v>
      </c>
      <c r="C25">
        <v>0.1428263</v>
      </c>
      <c r="D25">
        <f t="shared" si="0"/>
        <v>0</v>
      </c>
      <c r="F25" s="1" t="s">
        <v>21</v>
      </c>
      <c r="G25">
        <f t="shared" si="1"/>
        <v>0</v>
      </c>
      <c r="H25">
        <v>0.13257823232241348</v>
      </c>
      <c r="I25" s="22">
        <f t="shared" si="2"/>
        <v>0</v>
      </c>
      <c r="J25">
        <f>EXP(SUM(D2:D35)-D25+I25)-D39</f>
        <v>0</v>
      </c>
      <c r="L25" s="1" t="s">
        <v>21</v>
      </c>
      <c r="M25">
        <f t="shared" si="3"/>
        <v>0</v>
      </c>
      <c r="N25">
        <v>0.12184827968515614</v>
      </c>
      <c r="O25">
        <f t="shared" si="4"/>
        <v>0</v>
      </c>
      <c r="P25">
        <f>EXP(SUM(D2:D35)-D25+O25)-D39</f>
        <v>0</v>
      </c>
    </row>
    <row r="26" spans="1:16" ht="12.75">
      <c r="A26" s="1" t="s">
        <v>22</v>
      </c>
      <c r="B26">
        <v>0.374579</v>
      </c>
      <c r="C26">
        <v>0.1867617</v>
      </c>
      <c r="D26">
        <f t="shared" si="0"/>
        <v>0.0699570108243</v>
      </c>
      <c r="F26" s="1" t="s">
        <v>22</v>
      </c>
      <c r="G26">
        <f t="shared" si="1"/>
        <v>0.374579</v>
      </c>
      <c r="H26">
        <v>0.18337535461868393</v>
      </c>
      <c r="I26" s="22">
        <f t="shared" si="2"/>
        <v>0.068688556957712</v>
      </c>
      <c r="J26">
        <f>EXP(SUM(D2:D35)-D26+I26)-D39</f>
        <v>-0.001596024980466737</v>
      </c>
      <c r="L26" s="1" t="s">
        <v>22</v>
      </c>
      <c r="M26">
        <f t="shared" si="3"/>
        <v>0.374579</v>
      </c>
      <c r="N26">
        <v>0.17772664614264755</v>
      </c>
      <c r="O26">
        <f t="shared" si="4"/>
        <v>0.06657266938546677</v>
      </c>
      <c r="P26">
        <f>EXP(SUM(D2:D35)-D26+O26)-D39</f>
        <v>-0.004253827734341797</v>
      </c>
    </row>
    <row r="27" spans="1:16" ht="12.75">
      <c r="A27" s="1" t="s">
        <v>23</v>
      </c>
      <c r="B27">
        <v>0.311198</v>
      </c>
      <c r="C27">
        <v>0.1703963</v>
      </c>
      <c r="D27">
        <f t="shared" si="0"/>
        <v>0.053026987767399995</v>
      </c>
      <c r="F27" s="1" t="s">
        <v>23</v>
      </c>
      <c r="G27">
        <f t="shared" si="1"/>
        <v>0.311198</v>
      </c>
      <c r="H27">
        <v>0.18027828134078586</v>
      </c>
      <c r="I27" s="22">
        <f t="shared" si="2"/>
        <v>0.056102240596689876</v>
      </c>
      <c r="J27">
        <f>EXP(SUM(D2:D35)-D27+I27)-D39</f>
        <v>0.003877833878681569</v>
      </c>
      <c r="L27" s="1" t="s">
        <v>23</v>
      </c>
      <c r="M27">
        <f t="shared" si="3"/>
        <v>0.311198</v>
      </c>
      <c r="N27">
        <v>0.19192445798203916</v>
      </c>
      <c r="O27">
        <f t="shared" si="4"/>
        <v>0.05972650747509462</v>
      </c>
      <c r="P27">
        <f>EXP(SUM(D2:D35)-D27+O27)-D39</f>
        <v>0.00846329898210052</v>
      </c>
    </row>
    <row r="28" spans="1:16" ht="12.75">
      <c r="A28" s="1" t="s">
        <v>24</v>
      </c>
      <c r="B28">
        <v>0.818228</v>
      </c>
      <c r="C28">
        <v>0.0619755</v>
      </c>
      <c r="D28">
        <f t="shared" si="0"/>
        <v>0.050710089414</v>
      </c>
      <c r="F28" s="1" t="s">
        <v>24</v>
      </c>
      <c r="G28">
        <f t="shared" si="1"/>
        <v>0.818228</v>
      </c>
      <c r="H28">
        <v>0.06572783171811679</v>
      </c>
      <c r="I28" s="22">
        <f t="shared" si="2"/>
        <v>0.05378035229105126</v>
      </c>
      <c r="J28">
        <f>EXP(SUM(D2:D35)-D28+I28)-D39</f>
        <v>0.0038715319818281024</v>
      </c>
      <c r="L28" s="1" t="s">
        <v>24</v>
      </c>
      <c r="M28">
        <f t="shared" si="3"/>
        <v>0.818228</v>
      </c>
      <c r="N28">
        <v>0.0704603161901572</v>
      </c>
      <c r="O28">
        <f t="shared" si="4"/>
        <v>0.057652603595639944</v>
      </c>
      <c r="P28">
        <f>EXP(SUM(D2:D35)-D28+O28)-D39</f>
        <v>0.008771333331666797</v>
      </c>
    </row>
    <row r="29" spans="1:16" ht="12.75">
      <c r="A29" s="1" t="s">
        <v>45</v>
      </c>
      <c r="B29">
        <v>0</v>
      </c>
      <c r="C29">
        <v>0.4380403</v>
      </c>
      <c r="D29">
        <f t="shared" si="0"/>
        <v>0</v>
      </c>
      <c r="F29" s="1" t="s">
        <v>45</v>
      </c>
      <c r="G29">
        <f t="shared" si="1"/>
        <v>0</v>
      </c>
      <c r="H29">
        <v>0.4380403</v>
      </c>
      <c r="I29" s="22">
        <f t="shared" si="2"/>
        <v>0</v>
      </c>
      <c r="J29">
        <f>EXP(SUM(D2:D35)-D29+I29)-D39</f>
        <v>0</v>
      </c>
      <c r="L29" s="1" t="s">
        <v>45</v>
      </c>
      <c r="M29">
        <f t="shared" si="3"/>
        <v>0</v>
      </c>
      <c r="N29">
        <v>0.4380403</v>
      </c>
      <c r="O29">
        <f t="shared" si="4"/>
        <v>0</v>
      </c>
      <c r="P29">
        <f>EXP(SUM(D2:D35)-D29+O29)-D39</f>
        <v>0</v>
      </c>
    </row>
    <row r="30" spans="1:16" ht="12.75">
      <c r="A30" s="1" t="s">
        <v>25</v>
      </c>
      <c r="B30">
        <v>-0.665021</v>
      </c>
      <c r="C30">
        <v>0.6799062</v>
      </c>
      <c r="D30">
        <f t="shared" si="0"/>
        <v>-0.4521519010302</v>
      </c>
      <c r="F30" s="1" t="s">
        <v>25</v>
      </c>
      <c r="G30">
        <f t="shared" si="1"/>
        <v>-0.665021</v>
      </c>
      <c r="H30">
        <v>0.6543054144879965</v>
      </c>
      <c r="I30" s="22">
        <f t="shared" si="2"/>
        <v>-0.4351268410482219</v>
      </c>
      <c r="J30">
        <f>EXP(SUM(D2:D35)-D30+I30)-D39</f>
        <v>0.021618783908009975</v>
      </c>
      <c r="L30" s="1" t="s">
        <v>25</v>
      </c>
      <c r="M30">
        <f t="shared" si="3"/>
        <v>-0.665021</v>
      </c>
      <c r="N30">
        <v>0.6318867632937732</v>
      </c>
      <c r="O30">
        <f t="shared" si="4"/>
        <v>-0.42021796721238835</v>
      </c>
      <c r="P30">
        <f>EXP(SUM(D2:D35)-D30+O30)-D39</f>
        <v>0.04085504186129674</v>
      </c>
    </row>
    <row r="31" spans="1:16" ht="12.75">
      <c r="A31" s="1" t="s">
        <v>27</v>
      </c>
      <c r="B31">
        <v>-1.049296</v>
      </c>
      <c r="C31">
        <v>0.1291957</v>
      </c>
      <c r="D31">
        <f t="shared" si="0"/>
        <v>-0.1355645312272</v>
      </c>
      <c r="F31" s="1" t="s">
        <v>27</v>
      </c>
      <c r="G31">
        <f t="shared" si="1"/>
        <v>-1.049296</v>
      </c>
      <c r="H31">
        <v>0.1300003321858992</v>
      </c>
      <c r="I31" s="22">
        <f t="shared" si="2"/>
        <v>-0.1364088285613353</v>
      </c>
      <c r="J31">
        <f>EXP(SUM(D2:D35)-D31+I31)-D39</f>
        <v>-0.0010625576785501245</v>
      </c>
      <c r="L31" s="1" t="s">
        <v>27</v>
      </c>
      <c r="M31">
        <f t="shared" si="3"/>
        <v>-1.049296</v>
      </c>
      <c r="N31">
        <v>0.13132077378572343</v>
      </c>
      <c r="O31">
        <f t="shared" si="4"/>
        <v>-0.13779436265026446</v>
      </c>
      <c r="P31">
        <f>EXP(SUM(D2:D35)-D31+O31)-D39</f>
        <v>-0.0028043249734504005</v>
      </c>
    </row>
    <row r="32" spans="1:16" ht="12.75">
      <c r="A32" s="1" t="s">
        <v>29</v>
      </c>
      <c r="B32">
        <v>0</v>
      </c>
      <c r="C32">
        <v>0.0066244</v>
      </c>
      <c r="D32">
        <f t="shared" si="0"/>
        <v>0</v>
      </c>
      <c r="F32" s="1" t="s">
        <v>29</v>
      </c>
      <c r="G32">
        <f t="shared" si="1"/>
        <v>0</v>
      </c>
      <c r="H32">
        <v>0.006680734659628135</v>
      </c>
      <c r="I32" s="22">
        <f t="shared" si="2"/>
        <v>0</v>
      </c>
      <c r="J32">
        <f>EXP(SUM(D2:D35)-D32+I32)-D39</f>
        <v>0</v>
      </c>
      <c r="L32" s="1" t="s">
        <v>29</v>
      </c>
      <c r="M32">
        <f t="shared" si="3"/>
        <v>0</v>
      </c>
      <c r="N32">
        <v>0.006738764475600395</v>
      </c>
      <c r="O32">
        <f t="shared" si="4"/>
        <v>0</v>
      </c>
      <c r="P32">
        <f>EXP(SUM(D2:D35)-D32+O32)-D39</f>
        <v>0</v>
      </c>
    </row>
    <row r="33" spans="1:16" ht="12.75">
      <c r="A33" s="1" t="s">
        <v>28</v>
      </c>
      <c r="B33">
        <v>0</v>
      </c>
      <c r="C33">
        <v>0.0307949</v>
      </c>
      <c r="D33">
        <f t="shared" si="0"/>
        <v>0</v>
      </c>
      <c r="F33" s="1" t="s">
        <v>28</v>
      </c>
      <c r="G33">
        <f t="shared" si="1"/>
        <v>0</v>
      </c>
      <c r="H33">
        <v>0.034897569020303776</v>
      </c>
      <c r="I33" s="22">
        <f t="shared" si="2"/>
        <v>0</v>
      </c>
      <c r="J33">
        <f>EXP(SUM(D2:D35)-D33+I33)-D39</f>
        <v>0</v>
      </c>
      <c r="L33" s="1" t="s">
        <v>28</v>
      </c>
      <c r="M33">
        <f t="shared" si="3"/>
        <v>0</v>
      </c>
      <c r="N33">
        <v>0.03917478516452222</v>
      </c>
      <c r="O33">
        <f t="shared" si="4"/>
        <v>0</v>
      </c>
      <c r="P33">
        <f>EXP(SUM(D2:D35)-D33+O33)-D39</f>
        <v>0</v>
      </c>
    </row>
    <row r="34" spans="1:16" ht="12.75">
      <c r="A34" s="1" t="s">
        <v>26</v>
      </c>
      <c r="B34">
        <v>-1.388818</v>
      </c>
      <c r="C34">
        <v>0.1534788</v>
      </c>
      <c r="D34">
        <f t="shared" si="0"/>
        <v>-0.2131541200584</v>
      </c>
      <c r="F34" s="1" t="s">
        <v>26</v>
      </c>
      <c r="G34">
        <f t="shared" si="1"/>
        <v>-1.388818</v>
      </c>
      <c r="H34">
        <v>0.17411594964617247</v>
      </c>
      <c r="I34" s="22">
        <f t="shared" si="2"/>
        <v>-0.24181536495569797</v>
      </c>
      <c r="J34">
        <f>EXP(SUM(D2:D35)-D34+I34)-D39</f>
        <v>-0.035573502293396286</v>
      </c>
      <c r="L34" s="1" t="s">
        <v>26</v>
      </c>
      <c r="M34">
        <f t="shared" si="3"/>
        <v>-1.388818</v>
      </c>
      <c r="N34">
        <v>0.19087891328038056</v>
      </c>
      <c r="O34">
        <f t="shared" si="4"/>
        <v>-0.26509607058423157</v>
      </c>
      <c r="P34">
        <f>EXP(SUM(D2:D35)-D34+O34)-D39</f>
        <v>-0.06372772914396041</v>
      </c>
    </row>
    <row r="35" spans="1:16" ht="12.75">
      <c r="A35" s="1" t="s">
        <v>30</v>
      </c>
      <c r="B35">
        <v>1.280254</v>
      </c>
      <c r="C35">
        <v>0.4787332</v>
      </c>
      <c r="D35">
        <f t="shared" si="0"/>
        <v>0.6129000942328</v>
      </c>
      <c r="F35" s="1" t="s">
        <v>30</v>
      </c>
      <c r="G35">
        <f t="shared" si="1"/>
        <v>1.280254</v>
      </c>
      <c r="H35">
        <v>0.47997295364058407</v>
      </c>
      <c r="I35" s="22">
        <f t="shared" si="2"/>
        <v>0.6144872937901723</v>
      </c>
      <c r="J35">
        <f>EXP(SUM(D2:D35)-D35+I35)-D39</f>
        <v>0.0019999385662643476</v>
      </c>
      <c r="L35" s="1" t="s">
        <v>30</v>
      </c>
      <c r="M35">
        <f t="shared" si="3"/>
        <v>1.280254</v>
      </c>
      <c r="N35">
        <v>0.4807140311018071</v>
      </c>
      <c r="O35">
        <f t="shared" si="4"/>
        <v>0.6154360611742129</v>
      </c>
      <c r="P35">
        <f>EXP(SUM(D2:D35)-D35+O35)-D39</f>
        <v>0.0031969423327973256</v>
      </c>
    </row>
    <row r="36" spans="1:12" ht="12.75">
      <c r="A36" s="1"/>
      <c r="F36" s="1"/>
      <c r="L36" s="1"/>
    </row>
    <row r="37" spans="3:14" ht="30.75" customHeight="1">
      <c r="C37" s="2" t="s">
        <v>131</v>
      </c>
      <c r="D37">
        <f>EXP(B2+SUM(D3:D35))</f>
        <v>0.4891195111929449</v>
      </c>
      <c r="H37" s="2"/>
      <c r="N37" s="2"/>
    </row>
    <row r="39" spans="3:15" ht="27.75" customHeight="1">
      <c r="C39" s="2" t="s">
        <v>132</v>
      </c>
      <c r="D39">
        <f>EXP(SUM(D2:D35))</f>
        <v>1.2590425860647274</v>
      </c>
      <c r="H39" s="2" t="s">
        <v>132</v>
      </c>
      <c r="I39">
        <f>EXP(SUM(I2:I35))</f>
        <v>1.247964902474697</v>
      </c>
      <c r="N39" s="2" t="s">
        <v>132</v>
      </c>
      <c r="O39">
        <f>EXP(SUM(O2:O35))</f>
        <v>1.2368754606287318</v>
      </c>
    </row>
    <row r="40" spans="3:14" ht="29.25" customHeight="1">
      <c r="C40" s="2" t="s">
        <v>133</v>
      </c>
      <c r="D40">
        <v>1.2590400000000002</v>
      </c>
      <c r="H40" s="2"/>
      <c r="N40" s="2"/>
    </row>
    <row r="41" spans="3:16" ht="28.5" customHeight="1">
      <c r="C41" s="2" t="s">
        <v>134</v>
      </c>
      <c r="D41" s="18">
        <f>D40*Normalization!C38</f>
        <v>266959111.09440005</v>
      </c>
      <c r="H41" s="2" t="s">
        <v>134</v>
      </c>
      <c r="I41" s="15">
        <f>I39*Normalization!I38</f>
        <v>282574703.56680393</v>
      </c>
      <c r="J41" s="18"/>
      <c r="N41" s="2" t="s">
        <v>134</v>
      </c>
      <c r="O41" s="15">
        <f>O39*Normalization!L38</f>
        <v>296510275.0682304</v>
      </c>
      <c r="P41" s="18"/>
    </row>
    <row r="44" spans="8:12" ht="12.75">
      <c r="H44" s="28" t="s">
        <v>149</v>
      </c>
      <c r="I44" s="76" t="s">
        <v>106</v>
      </c>
      <c r="J44" s="77"/>
      <c r="K44" s="77"/>
      <c r="L44" s="77"/>
    </row>
    <row r="45" spans="8:12" ht="12.75">
      <c r="H45" s="28"/>
      <c r="I45" s="76" t="s">
        <v>150</v>
      </c>
      <c r="J45" s="76"/>
      <c r="K45" s="76" t="s">
        <v>151</v>
      </c>
      <c r="L45" s="76"/>
    </row>
    <row r="46" spans="8:12" ht="38.25">
      <c r="H46" s="28"/>
      <c r="I46" s="44" t="s">
        <v>152</v>
      </c>
      <c r="J46" s="44" t="s">
        <v>187</v>
      </c>
      <c r="K46" s="44" t="s">
        <v>152</v>
      </c>
      <c r="L46" s="44" t="s">
        <v>187</v>
      </c>
    </row>
    <row r="47" spans="8:12" ht="12.75">
      <c r="H47" s="45" t="s">
        <v>153</v>
      </c>
      <c r="I47" s="36"/>
      <c r="J47" s="36"/>
      <c r="K47" s="36"/>
      <c r="L47" s="36"/>
    </row>
    <row r="48" spans="8:12" ht="12.75">
      <c r="H48" s="43" t="s">
        <v>155</v>
      </c>
      <c r="I48" s="46">
        <v>-1.613309459940726</v>
      </c>
      <c r="J48" s="52">
        <f>J5</f>
        <v>0.004592098353058072</v>
      </c>
      <c r="K48" s="46">
        <v>-3.384117634579034</v>
      </c>
      <c r="L48" s="52">
        <v>0.008014861949333874</v>
      </c>
    </row>
    <row r="49" spans="8:12" ht="12.75">
      <c r="H49" s="43" t="s">
        <v>156</v>
      </c>
      <c r="I49" s="46">
        <v>0.8662626681383762</v>
      </c>
      <c r="J49" s="52">
        <f>J6</f>
        <v>-0.004773435693147476</v>
      </c>
      <c r="K49" s="46">
        <v>0.9447595175117895</v>
      </c>
      <c r="L49" s="52">
        <v>-0.004322316864088904</v>
      </c>
    </row>
    <row r="50" spans="8:12" ht="12.75">
      <c r="H50" s="43" t="s">
        <v>157</v>
      </c>
      <c r="I50" s="46">
        <v>1.8752042180098933</v>
      </c>
      <c r="J50" s="52">
        <f>J7</f>
        <v>-0.009651285679978638</v>
      </c>
      <c r="K50" s="46">
        <v>3.5205715775619955</v>
      </c>
      <c r="L50" s="52">
        <v>-0.014995980229749684</v>
      </c>
    </row>
    <row r="51" spans="8:12" ht="12.75">
      <c r="H51" s="43" t="s">
        <v>158</v>
      </c>
      <c r="I51" s="46">
        <v>-0.33379444134466196</v>
      </c>
      <c r="J51" s="52">
        <f>J8</f>
        <v>0.0036925720413032437</v>
      </c>
      <c r="K51" s="46">
        <v>0.08368277392505619</v>
      </c>
      <c r="L51" s="52">
        <v>-0.0007673243626071802</v>
      </c>
    </row>
    <row r="52" spans="8:12" ht="12.75">
      <c r="H52" s="47" t="s">
        <v>159</v>
      </c>
      <c r="I52" s="48"/>
      <c r="J52" s="52">
        <f>SUM(J48:J51)</f>
        <v>-0.0061400509787647994</v>
      </c>
      <c r="K52" s="48"/>
      <c r="L52" s="52">
        <f>SUM(L48:L51)</f>
        <v>-0.012070759507111894</v>
      </c>
    </row>
    <row r="53" spans="8:12" ht="12.75">
      <c r="H53" s="35" t="s">
        <v>160</v>
      </c>
      <c r="I53" s="36"/>
      <c r="J53" s="36"/>
      <c r="K53" s="36"/>
      <c r="L53" s="36"/>
    </row>
    <row r="54" spans="8:12" ht="12.75">
      <c r="H54" s="43" t="s">
        <v>161</v>
      </c>
      <c r="I54" s="46">
        <v>-0.16659824026261927</v>
      </c>
      <c r="J54" s="52">
        <f aca="true" t="shared" si="5" ref="J54:J59">J9</f>
        <v>-0.0030224786785060243</v>
      </c>
      <c r="K54" s="46">
        <v>-0.3244210879179185</v>
      </c>
      <c r="L54" s="52">
        <f aca="true" t="shared" si="6" ref="L54:L59">P9</f>
        <v>-0.005879058499259848</v>
      </c>
    </row>
    <row r="55" spans="8:12" ht="12.75">
      <c r="H55" s="43" t="s">
        <v>162</v>
      </c>
      <c r="I55" s="46">
        <v>-0.36764900149072466</v>
      </c>
      <c r="J55" s="52">
        <f t="shared" si="5"/>
        <v>-0.006251843993264616</v>
      </c>
      <c r="K55" s="46">
        <v>-0.6927283051172878</v>
      </c>
      <c r="L55" s="52">
        <f t="shared" si="6"/>
        <v>-0.011753928302924876</v>
      </c>
    </row>
    <row r="56" spans="8:12" ht="12.75">
      <c r="H56" s="43" t="s">
        <v>163</v>
      </c>
      <c r="I56" s="46">
        <v>0.2900663268436021</v>
      </c>
      <c r="J56" s="52">
        <f t="shared" si="5"/>
        <v>0.007820813035176677</v>
      </c>
      <c r="K56" s="46">
        <v>0.529342083220663</v>
      </c>
      <c r="L56" s="52">
        <f t="shared" si="6"/>
        <v>0.014308755343140911</v>
      </c>
    </row>
    <row r="57" spans="8:12" ht="12.75">
      <c r="H57" s="43" t="s">
        <v>164</v>
      </c>
      <c r="I57" s="46">
        <v>-0.06390422739457752</v>
      </c>
      <c r="J57" s="52">
        <f t="shared" si="5"/>
        <v>-0.0011394697539865994</v>
      </c>
      <c r="K57" s="46">
        <v>-0.09398602258529343</v>
      </c>
      <c r="L57" s="52">
        <f t="shared" si="6"/>
        <v>-0.0016754981363342747</v>
      </c>
    </row>
    <row r="58" spans="8:12" ht="12.75">
      <c r="H58" s="43" t="s">
        <v>165</v>
      </c>
      <c r="I58" s="46">
        <v>0.1556991283339762</v>
      </c>
      <c r="J58" s="52">
        <f t="shared" si="5"/>
        <v>0.003602626576961754</v>
      </c>
      <c r="K58" s="46">
        <v>0.29422519988521467</v>
      </c>
      <c r="L58" s="52">
        <f t="shared" si="6"/>
        <v>0.006816561190236214</v>
      </c>
    </row>
    <row r="59" spans="8:12" ht="12.75">
      <c r="H59" s="43" t="s">
        <v>181</v>
      </c>
      <c r="I59" s="46">
        <f>(H14-C14)*100</f>
        <v>-0.31981740416917037</v>
      </c>
      <c r="J59" s="52">
        <f t="shared" si="5"/>
        <v>-0.0012905719702609453</v>
      </c>
      <c r="K59" s="46">
        <f>(N14-C14)*100</f>
        <v>-0.5860657665263558</v>
      </c>
      <c r="L59" s="52">
        <f t="shared" si="6"/>
        <v>-0.0023639655101597157</v>
      </c>
    </row>
    <row r="60" spans="8:12" ht="12.75">
      <c r="H60" s="43" t="s">
        <v>166</v>
      </c>
      <c r="I60" s="46">
        <v>0.4333613798459729</v>
      </c>
      <c r="J60" s="53">
        <f>J16</f>
        <v>0.005113111295180994</v>
      </c>
      <c r="K60" s="46">
        <v>0.8208157628537771</v>
      </c>
      <c r="L60" s="52">
        <f>P16</f>
        <v>0.009702157993556337</v>
      </c>
    </row>
    <row r="61" spans="8:12" ht="12.75">
      <c r="H61" s="43" t="s">
        <v>167</v>
      </c>
      <c r="I61" s="46">
        <v>0.17035154547760112</v>
      </c>
      <c r="J61" s="52">
        <f>J17</f>
        <v>0.003572758182300406</v>
      </c>
      <c r="K61" s="46">
        <v>0.27953391441215003</v>
      </c>
      <c r="L61" s="52">
        <f>P17</f>
        <v>0.005867953596673248</v>
      </c>
    </row>
    <row r="62" spans="8:12" ht="12.75">
      <c r="H62" s="47" t="s">
        <v>168</v>
      </c>
      <c r="I62" s="48"/>
      <c r="J62" s="52">
        <f>SUM(J54:J61)</f>
        <v>0.008404944693601646</v>
      </c>
      <c r="K62" s="48"/>
      <c r="L62" s="52">
        <f>SUM(L54:L61)</f>
        <v>0.015022977674927995</v>
      </c>
    </row>
    <row r="63" spans="8:12" ht="12.75">
      <c r="H63" s="49" t="s">
        <v>169</v>
      </c>
      <c r="I63" s="46">
        <v>-0.3291539108893904</v>
      </c>
      <c r="J63" s="52">
        <f>J18</f>
        <v>-0.005678889519070696</v>
      </c>
      <c r="K63" s="46">
        <v>-0.6106847366650459</v>
      </c>
      <c r="L63" s="52">
        <f>P18</f>
        <v>-0.010515810308501017</v>
      </c>
    </row>
    <row r="64" spans="8:12" ht="12.75">
      <c r="H64" s="49" t="s">
        <v>171</v>
      </c>
      <c r="I64" s="36"/>
      <c r="J64" s="36"/>
      <c r="K64" s="36"/>
      <c r="L64" s="36"/>
    </row>
    <row r="65" spans="8:12" ht="12.75">
      <c r="H65" s="50" t="s">
        <v>172</v>
      </c>
      <c r="I65" s="46">
        <v>-0.3386345381316075</v>
      </c>
      <c r="J65" s="52">
        <f>J26</f>
        <v>-0.001596024980466737</v>
      </c>
      <c r="K65" s="46">
        <v>-0.9035053857352454</v>
      </c>
      <c r="L65" s="52">
        <f>P26</f>
        <v>-0.004253827734341797</v>
      </c>
    </row>
    <row r="66" spans="8:12" ht="12.75">
      <c r="H66" s="50" t="s">
        <v>173</v>
      </c>
      <c r="I66" s="46">
        <v>0.9881981340785856</v>
      </c>
      <c r="J66" s="52">
        <f>J27</f>
        <v>0.003877833878681569</v>
      </c>
      <c r="K66" s="46">
        <v>2.1528157982039167</v>
      </c>
      <c r="L66" s="52">
        <f>P27</f>
        <v>0.00846329898210052</v>
      </c>
    </row>
    <row r="67" spans="8:12" ht="12.75">
      <c r="H67" s="50" t="s">
        <v>174</v>
      </c>
      <c r="I67" s="46">
        <v>0.3752331718116786</v>
      </c>
      <c r="J67" s="52">
        <f>J28</f>
        <v>0.0038715319818281024</v>
      </c>
      <c r="K67" s="46">
        <v>0.8484816190157202</v>
      </c>
      <c r="L67" s="52">
        <f>P28</f>
        <v>0.008771333331666797</v>
      </c>
    </row>
    <row r="68" spans="8:12" ht="12.75">
      <c r="H68" s="51" t="s">
        <v>175</v>
      </c>
      <c r="I68" s="48"/>
      <c r="J68" s="52">
        <f>SUM(J65:J67)</f>
        <v>0.0061533408800429346</v>
      </c>
      <c r="K68" s="48"/>
      <c r="L68" s="52">
        <f>SUM(L65:L67)</f>
        <v>0.01298080457942552</v>
      </c>
    </row>
    <row r="69" spans="8:12" ht="12.75">
      <c r="H69" s="49" t="s">
        <v>176</v>
      </c>
      <c r="I69" s="36"/>
      <c r="J69" s="36"/>
      <c r="K69" s="36"/>
      <c r="L69" s="36"/>
    </row>
    <row r="70" spans="8:12" ht="12.75">
      <c r="H70" s="50" t="s">
        <v>177</v>
      </c>
      <c r="I70" s="46">
        <f>(H30-C30)*100</f>
        <v>-2.560078551200351</v>
      </c>
      <c r="J70" s="52">
        <f>J30</f>
        <v>0.021618783908009975</v>
      </c>
      <c r="K70" s="46">
        <f>(N30-C30)*100</f>
        <v>-4.801943670622677</v>
      </c>
      <c r="L70" s="52">
        <f>P30</f>
        <v>0.04085504186129674</v>
      </c>
    </row>
    <row r="71" spans="8:12" ht="12.75">
      <c r="H71" s="50" t="s">
        <v>183</v>
      </c>
      <c r="I71" s="46">
        <f>(H33-C33)*100</f>
        <v>0.4102669020303776</v>
      </c>
      <c r="J71" s="52">
        <f>J31</f>
        <v>-0.0010625576785501245</v>
      </c>
      <c r="K71" s="46">
        <f>(N33-C33)*100</f>
        <v>0.8379885164522218</v>
      </c>
      <c r="L71" s="52">
        <f>P31</f>
        <v>-0.0028043249734504005</v>
      </c>
    </row>
    <row r="72" spans="8:12" ht="12.75">
      <c r="H72" s="50" t="s">
        <v>52</v>
      </c>
      <c r="I72" s="46">
        <v>2.06</v>
      </c>
      <c r="J72" s="52">
        <f>J34</f>
        <v>-0.035573502293396286</v>
      </c>
      <c r="K72" s="46">
        <v>3.74</v>
      </c>
      <c r="L72" s="52">
        <f>P34</f>
        <v>-0.06372772914396041</v>
      </c>
    </row>
    <row r="73" spans="8:12" ht="12.75">
      <c r="H73" s="51" t="s">
        <v>182</v>
      </c>
      <c r="I73" s="48"/>
      <c r="J73" s="52">
        <f>SUM(J70:J72)</f>
        <v>-0.015017276063936436</v>
      </c>
      <c r="K73" s="48"/>
      <c r="L73" s="52">
        <f>SUM(L70:L72)</f>
        <v>-0.025677012256114073</v>
      </c>
    </row>
    <row r="74" spans="8:12" ht="12.75">
      <c r="H74" s="49" t="s">
        <v>178</v>
      </c>
      <c r="I74" s="48"/>
      <c r="J74" s="54"/>
      <c r="K74" s="48"/>
      <c r="L74" s="54"/>
    </row>
    <row r="75" spans="8:12" ht="12.75">
      <c r="H75" s="50" t="s">
        <v>179</v>
      </c>
      <c r="I75" s="62">
        <v>0.12</v>
      </c>
      <c r="J75" s="52">
        <f>J35</f>
        <v>0.0019999385662643476</v>
      </c>
      <c r="K75" s="62">
        <v>0.2</v>
      </c>
      <c r="L75" s="52">
        <f>P35</f>
        <v>0.0031969423327973256</v>
      </c>
    </row>
    <row r="76" spans="8:12" ht="12.75">
      <c r="H76" s="35" t="s">
        <v>180</v>
      </c>
      <c r="I76" s="36"/>
      <c r="J76" s="52">
        <f>I39-D40</f>
        <v>-0.011075097525303113</v>
      </c>
      <c r="K76" s="36"/>
      <c r="L76" s="52">
        <f>O39-D40</f>
        <v>-0.022164539371268388</v>
      </c>
    </row>
    <row r="80" spans="3:5" ht="12.75">
      <c r="C80" s="15"/>
      <c r="D80" s="15"/>
      <c r="E80" s="15"/>
    </row>
    <row r="82" spans="3:5" ht="12.75">
      <c r="C82" s="57"/>
      <c r="D82" s="57"/>
      <c r="E82" s="57"/>
    </row>
  </sheetData>
  <mergeCells count="3">
    <mergeCell ref="I44:L44"/>
    <mergeCell ref="I45:J45"/>
    <mergeCell ref="K45:L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</dc:creator>
  <cp:keywords/>
  <dc:description/>
  <cp:lastModifiedBy>NOS</cp:lastModifiedBy>
  <cp:lastPrinted>2005-02-14T20:47:37Z</cp:lastPrinted>
  <dcterms:created xsi:type="dcterms:W3CDTF">2004-11-04T18:45:51Z</dcterms:created>
  <dcterms:modified xsi:type="dcterms:W3CDTF">2005-03-18T15:32:37Z</dcterms:modified>
  <cp:category/>
  <cp:version/>
  <cp:contentType/>
  <cp:contentStatus/>
</cp:coreProperties>
</file>