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9720" windowHeight="4395" activeTab="0"/>
  </bookViews>
  <sheets>
    <sheet name="Sheet1" sheetId="1" r:id="rId1"/>
    <sheet name="Sheet3" sheetId="2" r:id="rId2"/>
    <sheet name="Sheet4" sheetId="3" r:id="rId3"/>
    <sheet name="Sheet5" sheetId="4" r:id="rId4"/>
    <sheet name="Sheet6" sheetId="5" r:id="rId5"/>
    <sheet name="Sheet7" sheetId="6" r:id="rId6"/>
    <sheet name="Sheet8" sheetId="7" r:id="rId7"/>
    <sheet name="Sheet9" sheetId="8" r:id="rId8"/>
    <sheet name="Sheet10" sheetId="9" r:id="rId9"/>
  </sheets>
  <definedNames>
    <definedName name="_xlnm.Print_Area" localSheetId="0">'Sheet1'!$A$1:$T$74</definedName>
  </definedNames>
  <calcPr fullCalcOnLoad="1"/>
</workbook>
</file>

<file path=xl/sharedStrings.xml><?xml version="1.0" encoding="utf-8"?>
<sst xmlns="http://schemas.openxmlformats.org/spreadsheetml/2006/main" count="77" uniqueCount="29">
  <si>
    <t>Appendix table 3. Doctoral degrees in science and engineering in selected Asia countries, by field: 1975-97</t>
  </si>
  <si>
    <t>Page 1 of 2</t>
  </si>
  <si>
    <t>Country/degree field</t>
  </si>
  <si>
    <t>China</t>
  </si>
  <si>
    <t>Total Ph.D.......................................................................…  ........................................................................…</t>
  </si>
  <si>
    <t xml:space="preserve">    Total S&amp;E.......................................................................… </t>
  </si>
  <si>
    <t>NA</t>
  </si>
  <si>
    <t xml:space="preserve">        Natural sciences.......................................................................…</t>
  </si>
  <si>
    <t xml:space="preserve">        Mathematics/computer sciences.......................................................................…</t>
  </si>
  <si>
    <t xml:space="preserve">        Agricultural sciences.......................................................................…</t>
  </si>
  <si>
    <t xml:space="preserve">        Social sciences.......................................................................…</t>
  </si>
  <si>
    <t xml:space="preserve">        Engineering.......................................................................…</t>
  </si>
  <si>
    <t xml:space="preserve">        Non-S&amp;E.......................................................................…</t>
  </si>
  <si>
    <t>India</t>
  </si>
  <si>
    <t xml:space="preserve">Total Ph.D.......................................................................… </t>
  </si>
  <si>
    <t>Japan</t>
  </si>
  <si>
    <t>Korea</t>
  </si>
  <si>
    <t>See explanatory information and SOURCE at end of table.</t>
  </si>
  <si>
    <t>Appendix table 3. Doctoral degrees in science and engineering in selected Asia countries, by field: 1975-97 (Continued)</t>
  </si>
  <si>
    <t>Page 2 of 2</t>
  </si>
  <si>
    <t>Taiwan</t>
  </si>
  <si>
    <t>Total Asia, by S&amp;E field</t>
  </si>
  <si>
    <t>Summary, S&amp;E doctoral degrees, by country</t>
  </si>
  <si>
    <t>Total Asia.......................................................................…</t>
  </si>
  <si>
    <t xml:space="preserve">    China.......................................................................…</t>
  </si>
  <si>
    <t xml:space="preserve">    India.......................................................................…</t>
  </si>
  <si>
    <t xml:space="preserve">    Japan.......................................................................…</t>
  </si>
  <si>
    <t xml:space="preserve">    Korea.......................................................................…</t>
  </si>
  <si>
    <t xml:space="preserve">    Taiwan.......................................................................…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</si>
</sst>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s>
  <fonts count="11">
    <font>
      <sz val="10"/>
      <name val="Arial"/>
      <family val="0"/>
    </font>
    <font>
      <sz val="9"/>
      <name val="Arial Narrow"/>
      <family val="2"/>
    </font>
    <font>
      <sz val="8"/>
      <name val="Arial Narrow"/>
      <family val="2"/>
    </font>
    <font>
      <b/>
      <sz val="10"/>
      <color indexed="9"/>
      <name val="Arial Narrow"/>
      <family val="2"/>
    </font>
    <font>
      <sz val="8.5"/>
      <name val="Arial Narrow"/>
      <family val="2"/>
    </font>
    <font>
      <b/>
      <sz val="8.5"/>
      <name val="Arial Narrow"/>
      <family val="2"/>
    </font>
    <font>
      <sz val="8.5"/>
      <name val="Arial"/>
      <family val="0"/>
    </font>
    <font>
      <b/>
      <sz val="8.5"/>
      <color indexed="9"/>
      <name val="Arial Narrow"/>
      <family val="2"/>
    </font>
    <font>
      <sz val="8.5"/>
      <color indexed="9"/>
      <name val="Arial Narrow"/>
      <family val="2"/>
    </font>
    <font>
      <i/>
      <sz val="8.5"/>
      <name val="Arial Narrow"/>
      <family val="2"/>
    </font>
    <font>
      <sz val="11"/>
      <name val="Times New Roman"/>
      <family val="1"/>
    </font>
  </fonts>
  <fills count="3">
    <fill>
      <patternFill/>
    </fill>
    <fill>
      <patternFill patternType="gray125"/>
    </fill>
    <fill>
      <patternFill patternType="solid">
        <fgColor indexed="8"/>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3" fillId="2" borderId="0" xfId="0" applyFont="1" applyFill="1" applyAlignment="1">
      <alignment horizontal="centerContinuous" vertical="center"/>
    </xf>
    <xf numFmtId="0" fontId="1" fillId="0" borderId="0" xfId="0" applyFont="1" applyAlignment="1">
      <alignment vertical="center"/>
    </xf>
    <xf numFmtId="0" fontId="1" fillId="0" borderId="1" xfId="0" applyFont="1" applyBorder="1" applyAlignment="1">
      <alignment vertical="center"/>
    </xf>
    <xf numFmtId="0" fontId="0" fillId="0" borderId="0" xfId="0" applyBorder="1" applyAlignment="1">
      <alignment vertical="center"/>
    </xf>
    <xf numFmtId="0" fontId="1" fillId="0" borderId="0" xfId="0" applyFont="1" applyFill="1" applyAlignment="1">
      <alignment vertical="center"/>
    </xf>
    <xf numFmtId="0" fontId="1" fillId="0" borderId="0" xfId="0" applyFont="1" applyBorder="1" applyAlignment="1">
      <alignment vertical="center"/>
    </xf>
    <xf numFmtId="0" fontId="2" fillId="0" borderId="0" xfId="0" applyFont="1" applyAlignment="1">
      <alignment vertical="center"/>
    </xf>
    <xf numFmtId="0" fontId="0" fillId="0" borderId="0" xfId="0" applyAlignment="1">
      <alignment vertical="center"/>
    </xf>
    <xf numFmtId="3" fontId="0" fillId="0" borderId="0" xfId="0" applyNumberFormat="1" applyAlignment="1">
      <alignment vertical="center"/>
    </xf>
    <xf numFmtId="0" fontId="4" fillId="0" borderId="0" xfId="0" applyFont="1" applyAlignment="1">
      <alignment vertical="center"/>
    </xf>
    <xf numFmtId="3" fontId="4" fillId="0" borderId="0" xfId="0" applyNumberFormat="1" applyFont="1" applyAlignment="1">
      <alignment vertical="center"/>
    </xf>
    <xf numFmtId="3" fontId="4" fillId="0" borderId="0" xfId="0" applyNumberFormat="1" applyFont="1" applyAlignment="1">
      <alignment horizontal="right" vertical="center"/>
    </xf>
    <xf numFmtId="0" fontId="4" fillId="0" borderId="2" xfId="0" applyFont="1" applyBorder="1" applyAlignment="1">
      <alignment horizontal="center" vertical="center"/>
    </xf>
    <xf numFmtId="0" fontId="5" fillId="0" borderId="3" xfId="0" applyFont="1" applyBorder="1" applyAlignment="1">
      <alignment horizontal="centerContinuous" vertical="center"/>
    </xf>
    <xf numFmtId="0" fontId="5" fillId="0" borderId="4" xfId="0" applyFont="1" applyBorder="1" applyAlignment="1">
      <alignment horizontal="centerContinuous" vertical="center"/>
    </xf>
    <xf numFmtId="0" fontId="5" fillId="0" borderId="5" xfId="0" applyFont="1" applyBorder="1" applyAlignment="1">
      <alignment horizontal="centerContinuous" vertical="center"/>
    </xf>
    <xf numFmtId="0" fontId="4" fillId="0" borderId="0" xfId="0" applyFont="1" applyBorder="1" applyAlignment="1">
      <alignment horizontal="left" vertical="center"/>
    </xf>
    <xf numFmtId="3" fontId="4" fillId="0" borderId="6" xfId="0" applyNumberFormat="1" applyFont="1" applyBorder="1" applyAlignment="1" applyProtection="1">
      <alignment vertical="center"/>
      <protection/>
    </xf>
    <xf numFmtId="3" fontId="4" fillId="0" borderId="7" xfId="0" applyNumberFormat="1" applyFont="1" applyBorder="1" applyAlignment="1" applyProtection="1">
      <alignment vertical="center"/>
      <protection/>
    </xf>
    <xf numFmtId="3" fontId="4" fillId="0" borderId="7" xfId="0" applyNumberFormat="1" applyFont="1" applyBorder="1" applyAlignment="1">
      <alignment vertical="center"/>
    </xf>
    <xf numFmtId="3" fontId="4" fillId="0" borderId="8" xfId="0" applyNumberFormat="1" applyFont="1" applyBorder="1" applyAlignment="1" applyProtection="1">
      <alignment vertical="center"/>
      <protection/>
    </xf>
    <xf numFmtId="3" fontId="4" fillId="0" borderId="9" xfId="0" applyNumberFormat="1" applyFont="1" applyBorder="1" applyAlignment="1" applyProtection="1">
      <alignment vertical="center"/>
      <protection/>
    </xf>
    <xf numFmtId="3" fontId="4" fillId="0" borderId="10" xfId="0" applyNumberFormat="1" applyFont="1" applyBorder="1" applyAlignment="1" applyProtection="1">
      <alignment vertical="center"/>
      <protection/>
    </xf>
    <xf numFmtId="3" fontId="4" fillId="0" borderId="10" xfId="0" applyNumberFormat="1" applyFont="1" applyBorder="1" applyAlignment="1">
      <alignment horizontal="right" vertical="center"/>
    </xf>
    <xf numFmtId="3" fontId="4" fillId="0" borderId="10" xfId="0" applyNumberFormat="1" applyFont="1" applyBorder="1" applyAlignment="1">
      <alignment vertical="center"/>
    </xf>
    <xf numFmtId="3" fontId="4" fillId="0" borderId="11" xfId="0" applyNumberFormat="1" applyFont="1" applyBorder="1" applyAlignment="1">
      <alignment vertical="center"/>
    </xf>
    <xf numFmtId="0" fontId="4" fillId="0" borderId="1" xfId="0" applyFont="1" applyBorder="1" applyAlignment="1">
      <alignment horizontal="left" vertical="center"/>
    </xf>
    <xf numFmtId="3" fontId="4" fillId="0" borderId="12" xfId="0" applyNumberFormat="1" applyFont="1" applyBorder="1" applyAlignment="1" applyProtection="1">
      <alignment vertical="center"/>
      <protection/>
    </xf>
    <xf numFmtId="3" fontId="4" fillId="0" borderId="13" xfId="0" applyNumberFormat="1" applyFont="1" applyBorder="1" applyAlignment="1" applyProtection="1">
      <alignment vertical="center"/>
      <protection/>
    </xf>
    <xf numFmtId="3" fontId="4" fillId="0" borderId="13" xfId="0" applyNumberFormat="1" applyFont="1" applyBorder="1" applyAlignment="1">
      <alignment horizontal="right" vertical="center"/>
    </xf>
    <xf numFmtId="3" fontId="4" fillId="0" borderId="13" xfId="0" applyNumberFormat="1" applyFont="1" applyBorder="1" applyAlignment="1">
      <alignment vertical="center"/>
    </xf>
    <xf numFmtId="3" fontId="4" fillId="0" borderId="14" xfId="0" applyNumberFormat="1" applyFont="1" applyBorder="1" applyAlignment="1">
      <alignment vertical="center"/>
    </xf>
    <xf numFmtId="3" fontId="4" fillId="0" borderId="9" xfId="0" applyNumberFormat="1" applyFont="1" applyBorder="1" applyAlignment="1">
      <alignment vertical="center"/>
    </xf>
    <xf numFmtId="3" fontId="4" fillId="0" borderId="9" xfId="0" applyNumberFormat="1" applyFont="1" applyBorder="1" applyAlignment="1">
      <alignment horizontal="right" vertical="center"/>
    </xf>
    <xf numFmtId="3" fontId="4" fillId="0" borderId="11" xfId="0" applyNumberFormat="1" applyFont="1" applyBorder="1" applyAlignment="1">
      <alignment horizontal="right" vertical="center"/>
    </xf>
    <xf numFmtId="3" fontId="4" fillId="0" borderId="11" xfId="0" applyNumberFormat="1" applyFont="1" applyBorder="1" applyAlignment="1" applyProtection="1">
      <alignment vertical="center"/>
      <protection/>
    </xf>
    <xf numFmtId="3" fontId="4" fillId="0" borderId="12" xfId="0" applyNumberFormat="1" applyFont="1" applyBorder="1" applyAlignment="1">
      <alignment vertical="center"/>
    </xf>
    <xf numFmtId="3" fontId="4" fillId="0" borderId="6" xfId="0" applyNumberFormat="1" applyFont="1" applyBorder="1" applyAlignment="1">
      <alignment vertical="center"/>
    </xf>
    <xf numFmtId="3" fontId="4" fillId="0" borderId="8" xfId="0" applyNumberFormat="1" applyFont="1" applyBorder="1" applyAlignment="1">
      <alignment vertical="center"/>
    </xf>
    <xf numFmtId="0" fontId="4" fillId="0" borderId="0" xfId="0" applyFont="1" applyBorder="1" applyAlignment="1">
      <alignment vertical="center"/>
    </xf>
    <xf numFmtId="3" fontId="6" fillId="0" borderId="0" xfId="0" applyNumberFormat="1" applyFont="1" applyBorder="1" applyAlignment="1">
      <alignment vertical="center"/>
    </xf>
    <xf numFmtId="0" fontId="7" fillId="2" borderId="0" xfId="0" applyFont="1" applyFill="1" applyAlignment="1">
      <alignment horizontal="centerContinuous" vertical="center"/>
    </xf>
    <xf numFmtId="0" fontId="8" fillId="0" borderId="0" xfId="0" applyFont="1" applyFill="1" applyBorder="1" applyAlignment="1">
      <alignment horizontal="centerContinuous" vertical="center"/>
    </xf>
    <xf numFmtId="3" fontId="8" fillId="0" borderId="0" xfId="0" applyNumberFormat="1" applyFont="1" applyFill="1" applyBorder="1" applyAlignment="1">
      <alignment horizontal="centerContinuous" vertical="center"/>
    </xf>
    <xf numFmtId="0" fontId="4" fillId="0" borderId="0" xfId="0" applyFont="1" applyFill="1" applyAlignment="1">
      <alignment vertical="center"/>
    </xf>
    <xf numFmtId="3" fontId="4" fillId="0" borderId="0" xfId="0" applyNumberFormat="1" applyFont="1" applyFill="1" applyBorder="1" applyAlignment="1">
      <alignment horizontal="right" vertical="center"/>
    </xf>
    <xf numFmtId="0" fontId="4" fillId="0" borderId="15" xfId="0" applyFont="1" applyBorder="1" applyAlignment="1">
      <alignment horizontal="left" vertical="center"/>
    </xf>
    <xf numFmtId="3" fontId="4" fillId="0" borderId="12" xfId="0" applyNumberFormat="1" applyFont="1" applyBorder="1" applyAlignment="1">
      <alignment horizontal="right" vertical="center"/>
    </xf>
    <xf numFmtId="3" fontId="4" fillId="0" borderId="14" xfId="0" applyNumberFormat="1" applyFont="1" applyBorder="1" applyAlignment="1">
      <alignment horizontal="right" vertical="center"/>
    </xf>
    <xf numFmtId="0" fontId="5" fillId="0" borderId="0" xfId="0" applyFont="1" applyBorder="1" applyAlignment="1">
      <alignment vertical="center"/>
    </xf>
    <xf numFmtId="3" fontId="4" fillId="0" borderId="0" xfId="0" applyNumberFormat="1" applyFont="1" applyBorder="1" applyAlignment="1">
      <alignment horizontal="right" vertical="center"/>
    </xf>
    <xf numFmtId="0" fontId="5" fillId="0" borderId="0" xfId="0" applyFont="1" applyAlignment="1">
      <alignment vertical="center"/>
    </xf>
    <xf numFmtId="0" fontId="10" fillId="0" borderId="0" xfId="0" applyFont="1" applyAlignment="1">
      <alignment horizontal="center" vertical="center" textRotation="180"/>
    </xf>
    <xf numFmtId="0" fontId="4"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6" xfId="0" applyNumberFormat="1"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304800</xdr:colOff>
      <xdr:row>68</xdr:row>
      <xdr:rowOff>0</xdr:rowOff>
    </xdr:from>
    <xdr:to>
      <xdr:col>22</xdr:col>
      <xdr:colOff>428625</xdr:colOff>
      <xdr:row>73</xdr:row>
      <xdr:rowOff>152400</xdr:rowOff>
    </xdr:to>
    <xdr:sp>
      <xdr:nvSpPr>
        <xdr:cNvPr id="1" name="Text 2"/>
        <xdr:cNvSpPr txBox="1">
          <a:spLocks noChangeArrowheads="1"/>
        </xdr:cNvSpPr>
      </xdr:nvSpPr>
      <xdr:spPr>
        <a:xfrm>
          <a:off x="304800" y="10620375"/>
          <a:ext cx="9134475" cy="981075"/>
        </a:xfrm>
        <a:prstGeom prst="rect">
          <a:avLst/>
        </a:prstGeom>
        <a:noFill/>
        <a:ln w="9525" cmpd="sng">
          <a:noFill/>
        </a:ln>
      </xdr:spPr>
      <xdr:txBody>
        <a:bodyPr vertOverflow="clip" wrap="square"/>
        <a:p>
          <a:pPr algn="l">
            <a:defRPr/>
          </a:pPr>
          <a:r>
            <a:rPr lang="en-US" cap="none" sz="850" b="1" i="0" u="none" baseline="0">
              <a:latin typeface="Arial Narrow"/>
              <a:ea typeface="Arial Narrow"/>
              <a:cs typeface="Arial Narrow"/>
            </a:rPr>
            <a:t>NA =             </a:t>
          </a:r>
          <a:r>
            <a:rPr lang="en-US" cap="none" sz="850" b="0" i="0" u="none" baseline="0">
              <a:latin typeface="Arial Narrow"/>
              <a:ea typeface="Arial Narrow"/>
              <a:cs typeface="Arial Narrow"/>
            </a:rPr>
            <a:t>not available
</a:t>
          </a:r>
          <a:r>
            <a:rPr lang="en-US" cap="none" sz="850" b="1" i="0" u="none" baseline="0">
              <a:latin typeface="Arial Narrow"/>
              <a:ea typeface="Arial Narrow"/>
              <a:cs typeface="Arial Narrow"/>
            </a:rPr>
            <a:t>NOTES:</a:t>
          </a:r>
          <a:r>
            <a:rPr lang="en-US" cap="none" sz="850" b="0" i="0" u="none" baseline="0">
              <a:latin typeface="Arial Narrow"/>
              <a:ea typeface="Arial Narrow"/>
              <a:cs typeface="Arial Narrow"/>
            </a:rPr>
            <a:t>        Natural sciences include physical, biological, earth, atmospheric, and oceanographic sciences. Japanese data include "thesis" doctorates, called Ronbun Hakase, earned by employees 
                      in industry. In Japanese higher education data, mathematics is included in natural sciences; computer science is included in engineering.</a:t>
          </a:r>
          <a:r>
            <a:rPr lang="en-US" cap="none" sz="850" b="1" i="0" u="none" baseline="0">
              <a:latin typeface="Arial Narrow"/>
              <a:ea typeface="Arial Narrow"/>
              <a:cs typeface="Arial Narrow"/>
            </a:rPr>
            <a:t>
SOURCES:  China</a:t>
          </a:r>
          <a:r>
            <a:rPr lang="en-US" cap="none" sz="850" b="0" i="0" u="none" baseline="0">
              <a:latin typeface="Arial Narrow"/>
              <a:ea typeface="Arial Narrow"/>
              <a:cs typeface="Arial Narrow"/>
            </a:rPr>
            <a:t>—National Research Center for Science and Technology for Development, unpublished tabulations; </a:t>
          </a:r>
          <a:r>
            <a:rPr lang="en-US" cap="none" sz="850" b="1" i="0" u="none" baseline="0">
              <a:latin typeface="Arial Narrow"/>
              <a:ea typeface="Arial Narrow"/>
              <a:cs typeface="Arial Narrow"/>
            </a:rPr>
            <a:t> India</a:t>
          </a:r>
          <a:r>
            <a:rPr lang="en-US" cap="none" sz="850" b="0" i="0" u="none" baseline="0">
              <a:latin typeface="Arial Narrow"/>
              <a:ea typeface="Arial Narrow"/>
              <a:cs typeface="Arial Narrow"/>
            </a:rPr>
            <a:t>—Department of Science and Technology, </a:t>
          </a:r>
          <a:r>
            <a:rPr lang="en-US" cap="none" sz="850" b="0" i="1" u="none" baseline="0">
              <a:latin typeface="Arial Narrow"/>
              <a:ea typeface="Arial Narrow"/>
              <a:cs typeface="Arial Narrow"/>
            </a:rPr>
            <a:t>Research and Development 
                     Statistics 1994-95</a:t>
          </a:r>
          <a:r>
            <a:rPr lang="en-US" cap="none" sz="850" b="0" i="0" u="none" baseline="0">
              <a:latin typeface="Arial Narrow"/>
              <a:ea typeface="Arial Narrow"/>
              <a:cs typeface="Arial Narrow"/>
            </a:rPr>
            <a:t> (New Delhi:1966); </a:t>
          </a:r>
          <a:r>
            <a:rPr lang="en-US" cap="none" sz="850" b="1" i="0" u="none" baseline="0">
              <a:latin typeface="Arial Narrow"/>
              <a:ea typeface="Arial Narrow"/>
              <a:cs typeface="Arial Narrow"/>
            </a:rPr>
            <a:t>Japan</a:t>
          </a:r>
          <a:r>
            <a:rPr lang="en-US" cap="none" sz="850" b="0" i="0" u="none" baseline="0">
              <a:latin typeface="Arial Narrow"/>
              <a:ea typeface="Arial Narrow"/>
              <a:cs typeface="Arial Narrow"/>
            </a:rPr>
            <a:t>—Ministry of Education, Science, and Culture (Monbusho), </a:t>
          </a:r>
          <a:r>
            <a:rPr lang="en-US" cap="none" sz="850" b="0" i="1" u="none" baseline="0">
              <a:latin typeface="Arial Narrow"/>
              <a:ea typeface="Arial Narrow"/>
              <a:cs typeface="Arial Narrow"/>
            </a:rPr>
            <a:t>Monbusho Survey of Education</a:t>
          </a:r>
          <a:r>
            <a:rPr lang="en-US" cap="none" sz="850" b="0" i="0" u="none" baseline="0">
              <a:latin typeface="Arial Narrow"/>
              <a:ea typeface="Arial Narrow"/>
              <a:cs typeface="Arial Narrow"/>
            </a:rPr>
            <a:t> (Tokyo: annual series); </a:t>
          </a:r>
          <a:r>
            <a:rPr lang="en-US" cap="none" sz="850" b="1" i="0" u="none" baseline="0">
              <a:latin typeface="Arial Narrow"/>
              <a:ea typeface="Arial Narrow"/>
              <a:cs typeface="Arial Narrow"/>
            </a:rPr>
            <a:t>South Korea</a:t>
          </a:r>
          <a:r>
            <a:rPr lang="en-US" cap="none" sz="850" b="0" i="0" u="none" baseline="0">
              <a:latin typeface="Arial Narrow"/>
              <a:ea typeface="Arial Narrow"/>
              <a:cs typeface="Arial Narrow"/>
            </a:rPr>
            <a:t>—Ministry 
                     of Education, </a:t>
          </a:r>
          <a:r>
            <a:rPr lang="en-US" cap="none" sz="850" b="0" i="1" u="none" baseline="0">
              <a:latin typeface="Arial Narrow"/>
              <a:ea typeface="Arial Narrow"/>
              <a:cs typeface="Arial Narrow"/>
            </a:rPr>
            <a:t>Statistical Yearbook of Education </a:t>
          </a:r>
          <a:r>
            <a:rPr lang="en-US" cap="none" sz="850" b="0" i="0" u="none" baseline="0">
              <a:latin typeface="Arial Narrow"/>
              <a:ea typeface="Arial Narrow"/>
              <a:cs typeface="Arial Narrow"/>
            </a:rPr>
            <a:t>(Seoul:1998); </a:t>
          </a:r>
          <a:r>
            <a:rPr lang="en-US" cap="none" sz="850" b="1" i="0" u="none" baseline="0">
              <a:latin typeface="Arial Narrow"/>
              <a:ea typeface="Arial Narrow"/>
              <a:cs typeface="Arial Narrow"/>
            </a:rPr>
            <a:t>Taiwan</a:t>
          </a:r>
          <a:r>
            <a:rPr lang="en-US" cap="none" sz="850" b="0" i="0" u="none" baseline="0">
              <a:latin typeface="Arial Narrow"/>
              <a:ea typeface="Arial Narrow"/>
              <a:cs typeface="Arial Narrow"/>
            </a:rPr>
            <a:t>—Ministry of Education, </a:t>
          </a:r>
          <a:r>
            <a:rPr lang="en-US" cap="none" sz="850" b="0" i="1" u="none" baseline="0">
              <a:latin typeface="Arial Narrow"/>
              <a:ea typeface="Arial Narrow"/>
              <a:cs typeface="Arial Narrow"/>
            </a:rPr>
            <a:t>Educational Statistics of the Republic of China: 1998 </a:t>
          </a:r>
          <a:r>
            <a:rPr lang="en-US" cap="none" sz="850" b="0" i="0" u="none" baseline="0">
              <a:latin typeface="Arial Narrow"/>
              <a:ea typeface="Arial Narrow"/>
              <a:cs typeface="Arial Narrow"/>
            </a:rPr>
            <a:t>(Taipei:1998).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4"/>
  <sheetViews>
    <sheetView showGridLines="0" tabSelected="1" workbookViewId="0" topLeftCell="G67">
      <selection activeCell="T80" sqref="T80"/>
    </sheetView>
  </sheetViews>
  <sheetFormatPr defaultColWidth="9.140625" defaultRowHeight="12.75"/>
  <cols>
    <col min="1" max="1" width="4.8515625" style="8" customWidth="1"/>
    <col min="2" max="2" width="23.57421875" style="8" customWidth="1"/>
    <col min="3" max="4" width="4.28125" style="9" customWidth="1"/>
    <col min="5" max="18" width="5.00390625" style="9" customWidth="1"/>
    <col min="19" max="19" width="4.8515625" style="9" customWidth="1"/>
    <col min="20" max="20" width="5.00390625" style="9" customWidth="1"/>
    <col min="21" max="16384" width="9.140625" style="8" customWidth="1"/>
  </cols>
  <sheetData>
    <row r="1" spans="2:20" s="2" customFormat="1" ht="13.5">
      <c r="B1" s="1" t="s">
        <v>0</v>
      </c>
      <c r="C1" s="1"/>
      <c r="D1" s="1"/>
      <c r="E1" s="1"/>
      <c r="F1" s="1"/>
      <c r="G1" s="1"/>
      <c r="H1" s="1"/>
      <c r="I1" s="1"/>
      <c r="J1" s="1"/>
      <c r="K1" s="1"/>
      <c r="L1" s="1"/>
      <c r="M1" s="1"/>
      <c r="N1" s="1"/>
      <c r="O1" s="1"/>
      <c r="P1" s="1"/>
      <c r="Q1" s="1"/>
      <c r="R1" s="1"/>
      <c r="S1" s="1"/>
      <c r="T1" s="1"/>
    </row>
    <row r="2" spans="2:20" s="2" customFormat="1" ht="13.5">
      <c r="B2" s="10"/>
      <c r="C2" s="11"/>
      <c r="D2" s="11"/>
      <c r="E2" s="11"/>
      <c r="F2" s="11"/>
      <c r="G2" s="11"/>
      <c r="H2" s="11"/>
      <c r="I2" s="11"/>
      <c r="J2" s="11"/>
      <c r="K2" s="11"/>
      <c r="L2" s="11"/>
      <c r="M2" s="11"/>
      <c r="N2" s="11"/>
      <c r="O2" s="11"/>
      <c r="P2" s="11"/>
      <c r="Q2" s="11"/>
      <c r="R2" s="11"/>
      <c r="S2" s="10"/>
      <c r="T2" s="12" t="s">
        <v>1</v>
      </c>
    </row>
    <row r="3" spans="2:20" s="2" customFormat="1" ht="13.5">
      <c r="B3" s="13" t="s">
        <v>2</v>
      </c>
      <c r="C3" s="54">
        <v>1975</v>
      </c>
      <c r="D3" s="56">
        <v>1977</v>
      </c>
      <c r="E3" s="56">
        <v>1979</v>
      </c>
      <c r="F3" s="56">
        <v>1981</v>
      </c>
      <c r="G3" s="56">
        <v>1983</v>
      </c>
      <c r="H3" s="56">
        <v>1985</v>
      </c>
      <c r="I3" s="56">
        <v>1986</v>
      </c>
      <c r="J3" s="56">
        <v>1987</v>
      </c>
      <c r="K3" s="56">
        <v>1988</v>
      </c>
      <c r="L3" s="56">
        <v>1989</v>
      </c>
      <c r="M3" s="56">
        <v>1990</v>
      </c>
      <c r="N3" s="56">
        <v>1991</v>
      </c>
      <c r="O3" s="56">
        <v>1992</v>
      </c>
      <c r="P3" s="56">
        <v>1993</v>
      </c>
      <c r="Q3" s="56">
        <v>1994</v>
      </c>
      <c r="R3" s="56">
        <v>1995</v>
      </c>
      <c r="S3" s="56">
        <v>1996</v>
      </c>
      <c r="T3" s="55">
        <v>1997</v>
      </c>
    </row>
    <row r="4" spans="2:20" s="2" customFormat="1" ht="13.5">
      <c r="B4" s="14"/>
      <c r="C4" s="15" t="s">
        <v>3</v>
      </c>
      <c r="D4" s="16"/>
      <c r="E4" s="16"/>
      <c r="F4" s="16"/>
      <c r="G4" s="16"/>
      <c r="H4" s="16"/>
      <c r="I4" s="16"/>
      <c r="J4" s="16"/>
      <c r="K4" s="16"/>
      <c r="L4" s="16"/>
      <c r="M4" s="16"/>
      <c r="N4" s="16"/>
      <c r="O4" s="16"/>
      <c r="P4" s="16"/>
      <c r="Q4" s="16"/>
      <c r="R4" s="16"/>
      <c r="S4" s="16"/>
      <c r="T4" s="16"/>
    </row>
    <row r="5" spans="2:20" s="2" customFormat="1" ht="12" customHeight="1">
      <c r="B5" s="17" t="s">
        <v>4</v>
      </c>
      <c r="C5" s="18">
        <v>0</v>
      </c>
      <c r="D5" s="19">
        <v>0</v>
      </c>
      <c r="E5" s="19">
        <v>0</v>
      </c>
      <c r="F5" s="19">
        <v>0</v>
      </c>
      <c r="G5" s="19">
        <v>19</v>
      </c>
      <c r="H5" s="19">
        <v>234</v>
      </c>
      <c r="I5" s="19">
        <v>307</v>
      </c>
      <c r="J5" s="19">
        <v>622</v>
      </c>
      <c r="K5" s="19">
        <v>1682</v>
      </c>
      <c r="L5" s="19">
        <v>1904</v>
      </c>
      <c r="M5" s="19">
        <v>2127</v>
      </c>
      <c r="N5" s="19">
        <v>2556</v>
      </c>
      <c r="O5" s="19">
        <v>2540</v>
      </c>
      <c r="P5" s="19">
        <v>2114</v>
      </c>
      <c r="Q5" s="19">
        <v>3590</v>
      </c>
      <c r="R5" s="19">
        <v>4364</v>
      </c>
      <c r="S5" s="20">
        <f>SUM(78+234+135+49+143+117+1479+167+97+2195+256)</f>
        <v>4950</v>
      </c>
      <c r="T5" s="21">
        <f>SUM(95+325+198+75+200+146+1678+210+124+2643+348)</f>
        <v>6042</v>
      </c>
    </row>
    <row r="6" spans="2:20" s="2" customFormat="1" ht="12" customHeight="1">
      <c r="B6" s="17" t="s">
        <v>5</v>
      </c>
      <c r="C6" s="22">
        <v>0</v>
      </c>
      <c r="D6" s="23">
        <v>0</v>
      </c>
      <c r="E6" s="23">
        <v>0</v>
      </c>
      <c r="F6" s="23">
        <v>0</v>
      </c>
      <c r="G6" s="24" t="s">
        <v>6</v>
      </c>
      <c r="H6" s="25">
        <f>SUM(H7:H11)</f>
        <v>125</v>
      </c>
      <c r="I6" s="25">
        <f aca="true" t="shared" si="0" ref="I6:T6">SUM(I7:I11)</f>
        <v>127</v>
      </c>
      <c r="J6" s="25">
        <f t="shared" si="0"/>
        <v>218</v>
      </c>
      <c r="K6" s="25">
        <f t="shared" si="0"/>
        <v>797</v>
      </c>
      <c r="L6" s="25">
        <f t="shared" si="0"/>
        <v>1024</v>
      </c>
      <c r="M6" s="25">
        <f t="shared" si="0"/>
        <v>1069</v>
      </c>
      <c r="N6" s="25">
        <f t="shared" si="0"/>
        <v>1197.715185115162</v>
      </c>
      <c r="O6" s="25">
        <f t="shared" si="0"/>
        <v>1357</v>
      </c>
      <c r="P6" s="25">
        <f t="shared" si="0"/>
        <v>1894.875262578676</v>
      </c>
      <c r="Q6" s="25">
        <f t="shared" si="0"/>
        <v>2740.915126009027</v>
      </c>
      <c r="R6" s="25">
        <f t="shared" si="0"/>
        <v>3416.640591692231</v>
      </c>
      <c r="S6" s="25">
        <f t="shared" si="0"/>
        <v>4428</v>
      </c>
      <c r="T6" s="26">
        <f t="shared" si="0"/>
        <v>5328</v>
      </c>
    </row>
    <row r="7" spans="2:20" s="2" customFormat="1" ht="12" customHeight="1">
      <c r="B7" s="17" t="s">
        <v>7</v>
      </c>
      <c r="C7" s="22">
        <v>0</v>
      </c>
      <c r="D7" s="23">
        <v>0</v>
      </c>
      <c r="E7" s="23">
        <v>0</v>
      </c>
      <c r="F7" s="23">
        <v>0</v>
      </c>
      <c r="G7" s="24" t="s">
        <v>6</v>
      </c>
      <c r="H7" s="23">
        <v>33</v>
      </c>
      <c r="I7" s="23">
        <v>27</v>
      </c>
      <c r="J7" s="23">
        <v>52</v>
      </c>
      <c r="K7" s="23">
        <v>165</v>
      </c>
      <c r="L7" s="23">
        <v>141</v>
      </c>
      <c r="M7" s="23">
        <v>209</v>
      </c>
      <c r="N7" s="23">
        <f>(1+RATE(2,,-M7,O7))*M7</f>
        <v>252.0634840670104</v>
      </c>
      <c r="O7" s="23">
        <v>304</v>
      </c>
      <c r="P7" s="23">
        <f>(1+RATE(2,,-$O7,$Q7))*O7</f>
        <v>528.2726568732971</v>
      </c>
      <c r="Q7" s="23">
        <v>918</v>
      </c>
      <c r="R7" s="23">
        <v>1191</v>
      </c>
      <c r="S7" s="23">
        <v>1479</v>
      </c>
      <c r="T7" s="26">
        <v>1678</v>
      </c>
    </row>
    <row r="8" spans="2:20" s="2" customFormat="1" ht="12" customHeight="1">
      <c r="B8" s="17" t="s">
        <v>8</v>
      </c>
      <c r="C8" s="22">
        <v>0</v>
      </c>
      <c r="D8" s="23">
        <v>0</v>
      </c>
      <c r="E8" s="23">
        <v>0</v>
      </c>
      <c r="F8" s="23">
        <v>0</v>
      </c>
      <c r="G8" s="24" t="s">
        <v>6</v>
      </c>
      <c r="H8" s="23">
        <v>23</v>
      </c>
      <c r="I8" s="23">
        <v>10</v>
      </c>
      <c r="J8" s="23">
        <v>31</v>
      </c>
      <c r="K8" s="23">
        <v>75</v>
      </c>
      <c r="L8" s="23">
        <v>78</v>
      </c>
      <c r="M8" s="23">
        <v>89</v>
      </c>
      <c r="N8" s="23">
        <f>(1+RATE(2,,-M8,O8))*M8</f>
        <v>94.81033698917108</v>
      </c>
      <c r="O8" s="23">
        <v>101</v>
      </c>
      <c r="P8" s="23">
        <v>103.39343686782325</v>
      </c>
      <c r="Q8" s="23">
        <v>138.91512600902695</v>
      </c>
      <c r="R8" s="23">
        <v>186.64059169223077</v>
      </c>
      <c r="S8" s="23">
        <v>264</v>
      </c>
      <c r="T8" s="26">
        <v>334</v>
      </c>
    </row>
    <row r="9" spans="2:20" s="2" customFormat="1" ht="12" customHeight="1">
      <c r="B9" s="17" t="s">
        <v>9</v>
      </c>
      <c r="C9" s="22">
        <v>0</v>
      </c>
      <c r="D9" s="23">
        <v>0</v>
      </c>
      <c r="E9" s="23">
        <v>0</v>
      </c>
      <c r="F9" s="23">
        <v>0</v>
      </c>
      <c r="G9" s="24" t="s">
        <v>6</v>
      </c>
      <c r="H9" s="23">
        <v>1</v>
      </c>
      <c r="I9" s="23">
        <v>0</v>
      </c>
      <c r="J9" s="23">
        <v>8</v>
      </c>
      <c r="K9" s="23">
        <v>55</v>
      </c>
      <c r="L9" s="23">
        <v>56</v>
      </c>
      <c r="M9" s="23">
        <v>20</v>
      </c>
      <c r="N9" s="23">
        <f>(1+RATE(2,,-M9,O9))*M9</f>
        <v>36.87817782915008</v>
      </c>
      <c r="O9" s="23">
        <v>68</v>
      </c>
      <c r="P9" s="23">
        <f>(1+RATE(2,,-$O9,$Q9))*O9</f>
        <v>92.19544457289642</v>
      </c>
      <c r="Q9" s="23">
        <v>125</v>
      </c>
      <c r="R9" s="23">
        <v>182</v>
      </c>
      <c r="S9" s="23">
        <v>256</v>
      </c>
      <c r="T9" s="26">
        <v>348</v>
      </c>
    </row>
    <row r="10" spans="2:20" s="2" customFormat="1" ht="12" customHeight="1">
      <c r="B10" s="17" t="s">
        <v>10</v>
      </c>
      <c r="C10" s="22">
        <v>0</v>
      </c>
      <c r="D10" s="23">
        <v>0</v>
      </c>
      <c r="E10" s="23">
        <v>0</v>
      </c>
      <c r="F10" s="23">
        <v>0</v>
      </c>
      <c r="G10" s="24" t="s">
        <v>6</v>
      </c>
      <c r="H10" s="23">
        <v>0</v>
      </c>
      <c r="I10" s="23">
        <v>1</v>
      </c>
      <c r="J10" s="23">
        <v>0</v>
      </c>
      <c r="K10" s="23">
        <v>26</v>
      </c>
      <c r="L10" s="23">
        <v>23</v>
      </c>
      <c r="M10" s="23">
        <v>36</v>
      </c>
      <c r="N10" s="23">
        <f>(1+RATE(2,,-M10,O10))*M10</f>
        <v>46.861498055438915</v>
      </c>
      <c r="O10" s="23">
        <v>61</v>
      </c>
      <c r="P10" s="23">
        <f>(1+RATE(2,,-$O10,$Q10))*O10</f>
        <v>101.83319694480694</v>
      </c>
      <c r="Q10" s="23">
        <v>170</v>
      </c>
      <c r="R10" s="23">
        <v>198</v>
      </c>
      <c r="S10" s="23">
        <v>234</v>
      </c>
      <c r="T10" s="26">
        <v>325</v>
      </c>
    </row>
    <row r="11" spans="2:20" s="2" customFormat="1" ht="12" customHeight="1">
      <c r="B11" s="17" t="s">
        <v>11</v>
      </c>
      <c r="C11" s="22">
        <v>0</v>
      </c>
      <c r="D11" s="23">
        <v>0</v>
      </c>
      <c r="E11" s="23">
        <v>0</v>
      </c>
      <c r="F11" s="23">
        <v>0</v>
      </c>
      <c r="G11" s="24" t="s">
        <v>6</v>
      </c>
      <c r="H11" s="23">
        <v>68</v>
      </c>
      <c r="I11" s="23">
        <v>89</v>
      </c>
      <c r="J11" s="23">
        <v>127</v>
      </c>
      <c r="K11" s="23">
        <v>476</v>
      </c>
      <c r="L11" s="23">
        <v>726</v>
      </c>
      <c r="M11" s="23">
        <v>715</v>
      </c>
      <c r="N11" s="23">
        <f>(1+RATE(2,,-M11,O11))*M11</f>
        <v>767.1016881743917</v>
      </c>
      <c r="O11" s="23">
        <v>823</v>
      </c>
      <c r="P11" s="23">
        <f>(1+RATE(2,,-$O11,$Q11))*O11</f>
        <v>1069.1805273198522</v>
      </c>
      <c r="Q11" s="23">
        <v>1389</v>
      </c>
      <c r="R11" s="23">
        <v>1659</v>
      </c>
      <c r="S11" s="23">
        <v>2195</v>
      </c>
      <c r="T11" s="26">
        <v>2643</v>
      </c>
    </row>
    <row r="12" spans="2:20" s="2" customFormat="1" ht="12" customHeight="1">
      <c r="B12" s="27" t="s">
        <v>12</v>
      </c>
      <c r="C12" s="28">
        <v>0</v>
      </c>
      <c r="D12" s="29">
        <v>0</v>
      </c>
      <c r="E12" s="29">
        <v>0</v>
      </c>
      <c r="F12" s="29">
        <v>0</v>
      </c>
      <c r="G12" s="30" t="s">
        <v>6</v>
      </c>
      <c r="H12" s="31">
        <f>SUM(H5-H6)</f>
        <v>109</v>
      </c>
      <c r="I12" s="31">
        <f aca="true" t="shared" si="1" ref="I12:T12">SUM(I5-I6)</f>
        <v>180</v>
      </c>
      <c r="J12" s="31">
        <f t="shared" si="1"/>
        <v>404</v>
      </c>
      <c r="K12" s="31">
        <f t="shared" si="1"/>
        <v>885</v>
      </c>
      <c r="L12" s="31">
        <f t="shared" si="1"/>
        <v>880</v>
      </c>
      <c r="M12" s="31">
        <f t="shared" si="1"/>
        <v>1058</v>
      </c>
      <c r="N12" s="31">
        <f t="shared" si="1"/>
        <v>1358.284814884838</v>
      </c>
      <c r="O12" s="31">
        <f t="shared" si="1"/>
        <v>1183</v>
      </c>
      <c r="P12" s="31">
        <f t="shared" si="1"/>
        <v>219.12473742132397</v>
      </c>
      <c r="Q12" s="31">
        <f t="shared" si="1"/>
        <v>849.0848739909729</v>
      </c>
      <c r="R12" s="31">
        <f t="shared" si="1"/>
        <v>947.3594083077692</v>
      </c>
      <c r="S12" s="31">
        <f t="shared" si="1"/>
        <v>522</v>
      </c>
      <c r="T12" s="32">
        <f t="shared" si="1"/>
        <v>714</v>
      </c>
    </row>
    <row r="13" spans="2:20" s="2" customFormat="1" ht="13.5">
      <c r="B13" s="14"/>
      <c r="C13" s="16" t="s">
        <v>13</v>
      </c>
      <c r="D13" s="16"/>
      <c r="E13" s="16"/>
      <c r="F13" s="16"/>
      <c r="G13" s="16"/>
      <c r="H13" s="16"/>
      <c r="I13" s="16"/>
      <c r="J13" s="16"/>
      <c r="K13" s="16"/>
      <c r="L13" s="16"/>
      <c r="M13" s="16"/>
      <c r="N13" s="16"/>
      <c r="O13" s="16"/>
      <c r="P13" s="16"/>
      <c r="Q13" s="16"/>
      <c r="R13" s="16"/>
      <c r="S13" s="16"/>
      <c r="T13" s="16"/>
    </row>
    <row r="14" spans="2:20" s="2" customFormat="1" ht="12" customHeight="1">
      <c r="B14" s="17" t="s">
        <v>14</v>
      </c>
      <c r="C14" s="18">
        <v>2015</v>
      </c>
      <c r="D14" s="19">
        <v>2710.4594156916555</v>
      </c>
      <c r="E14" s="19">
        <v>3645.9504933556077</v>
      </c>
      <c r="F14" s="19">
        <v>4904.3180366557535</v>
      </c>
      <c r="G14" s="19">
        <v>6597</v>
      </c>
      <c r="H14" s="19">
        <v>7139</v>
      </c>
      <c r="I14" s="19">
        <v>7346</v>
      </c>
      <c r="J14" s="19">
        <v>7603</v>
      </c>
      <c r="K14" s="19">
        <v>7598</v>
      </c>
      <c r="L14" s="19">
        <v>8284</v>
      </c>
      <c r="M14" s="19">
        <v>8586</v>
      </c>
      <c r="N14" s="19">
        <v>8374</v>
      </c>
      <c r="O14" s="19">
        <v>8383</v>
      </c>
      <c r="P14" s="19">
        <f>(1+RATE(2,,-O14,Q14))*O14</f>
        <v>8719.73680796175</v>
      </c>
      <c r="Q14" s="19">
        <v>9070</v>
      </c>
      <c r="R14" s="19">
        <v>9070</v>
      </c>
      <c r="S14" s="19">
        <v>9070</v>
      </c>
      <c r="T14" s="21">
        <v>9070</v>
      </c>
    </row>
    <row r="15" spans="2:20" s="2" customFormat="1" ht="12" customHeight="1">
      <c r="B15" s="17" t="s">
        <v>5</v>
      </c>
      <c r="C15" s="33">
        <f aca="true" t="shared" si="2" ref="C15:T15">SUM(C16:C20)</f>
        <v>1909</v>
      </c>
      <c r="D15" s="25">
        <v>2408</v>
      </c>
      <c r="E15" s="25">
        <f t="shared" si="2"/>
        <v>2917</v>
      </c>
      <c r="F15" s="25">
        <f t="shared" si="2"/>
        <v>3355.8257899509804</v>
      </c>
      <c r="G15" s="25">
        <f t="shared" si="2"/>
        <v>3886.196479436334</v>
      </c>
      <c r="H15" s="25">
        <f t="shared" si="2"/>
        <v>3976</v>
      </c>
      <c r="I15" s="25">
        <f t="shared" si="2"/>
        <v>4052.009927708881</v>
      </c>
      <c r="J15" s="25">
        <f t="shared" si="2"/>
        <v>4123</v>
      </c>
      <c r="K15" s="25">
        <f t="shared" si="2"/>
        <v>4208.43923154516</v>
      </c>
      <c r="L15" s="25">
        <f t="shared" si="2"/>
        <v>4209.489430447183</v>
      </c>
      <c r="M15" s="25">
        <f t="shared" si="2"/>
        <v>4166.119428120223</v>
      </c>
      <c r="N15" s="25">
        <f t="shared" si="2"/>
        <v>4212.327719273363</v>
      </c>
      <c r="O15" s="25">
        <f t="shared" si="2"/>
        <v>4182.740501841143</v>
      </c>
      <c r="P15" s="25">
        <f t="shared" si="2"/>
        <v>4021.001529893134</v>
      </c>
      <c r="Q15" s="25">
        <f t="shared" si="2"/>
        <v>4000</v>
      </c>
      <c r="R15" s="25">
        <f t="shared" si="2"/>
        <v>4000</v>
      </c>
      <c r="S15" s="25">
        <f t="shared" si="2"/>
        <v>4000</v>
      </c>
      <c r="T15" s="26">
        <f t="shared" si="2"/>
        <v>4000</v>
      </c>
    </row>
    <row r="16" spans="2:20" s="2" customFormat="1" ht="12" customHeight="1">
      <c r="B16" s="17" t="s">
        <v>7</v>
      </c>
      <c r="C16" s="33">
        <v>1484</v>
      </c>
      <c r="D16" s="25">
        <v>1837.096182161023</v>
      </c>
      <c r="E16" s="25">
        <v>2261</v>
      </c>
      <c r="F16" s="25">
        <v>2516.196383433843</v>
      </c>
      <c r="G16" s="25">
        <v>2800.196479436334</v>
      </c>
      <c r="H16" s="25">
        <v>2892</v>
      </c>
      <c r="I16" s="25">
        <v>2922</v>
      </c>
      <c r="J16" s="25">
        <v>2937</v>
      </c>
      <c r="K16" s="25">
        <v>3038</v>
      </c>
      <c r="L16" s="25">
        <v>3044</v>
      </c>
      <c r="M16" s="25">
        <v>2976</v>
      </c>
      <c r="N16" s="25">
        <v>2950</v>
      </c>
      <c r="O16" s="25">
        <v>3044</v>
      </c>
      <c r="P16" s="23">
        <f>(1+RATE(2,,-O16,Q16))*O16</f>
        <v>2996.6314421363204</v>
      </c>
      <c r="Q16" s="25">
        <v>2950</v>
      </c>
      <c r="R16" s="25">
        <v>2950</v>
      </c>
      <c r="S16" s="25">
        <v>2950</v>
      </c>
      <c r="T16" s="26">
        <v>2950</v>
      </c>
    </row>
    <row r="17" spans="2:20" s="2" customFormat="1" ht="12" customHeight="1">
      <c r="B17" s="17" t="s">
        <v>8</v>
      </c>
      <c r="C17" s="34">
        <v>0</v>
      </c>
      <c r="D17" s="24">
        <v>0</v>
      </c>
      <c r="E17" s="24">
        <v>0</v>
      </c>
      <c r="F17" s="24">
        <v>0</v>
      </c>
      <c r="G17" s="24">
        <v>0</v>
      </c>
      <c r="H17" s="24">
        <v>0</v>
      </c>
      <c r="I17" s="24">
        <v>0</v>
      </c>
      <c r="J17" s="24">
        <v>0</v>
      </c>
      <c r="K17" s="24">
        <v>0</v>
      </c>
      <c r="L17" s="24">
        <v>0</v>
      </c>
      <c r="M17" s="24">
        <v>0</v>
      </c>
      <c r="N17" s="24">
        <v>0</v>
      </c>
      <c r="O17" s="24">
        <v>0</v>
      </c>
      <c r="P17" s="24">
        <v>0</v>
      </c>
      <c r="Q17" s="24">
        <v>0</v>
      </c>
      <c r="R17" s="24">
        <v>0</v>
      </c>
      <c r="S17" s="24">
        <v>0</v>
      </c>
      <c r="T17" s="35">
        <v>0</v>
      </c>
    </row>
    <row r="18" spans="2:20" s="2" customFormat="1" ht="12" customHeight="1">
      <c r="B18" s="17" t="s">
        <v>9</v>
      </c>
      <c r="C18" s="22">
        <v>289</v>
      </c>
      <c r="D18" s="23">
        <v>317</v>
      </c>
      <c r="E18" s="23">
        <v>480</v>
      </c>
      <c r="F18" s="23">
        <v>557.553968679322</v>
      </c>
      <c r="G18" s="23">
        <v>575</v>
      </c>
      <c r="H18" s="23">
        <v>575</v>
      </c>
      <c r="I18" s="23">
        <v>576</v>
      </c>
      <c r="J18" s="23">
        <v>583</v>
      </c>
      <c r="K18" s="23">
        <v>576</v>
      </c>
      <c r="L18" s="23">
        <f>(1+RATE(2,,-K18,M18))*K18</f>
        <v>579.4894304471825</v>
      </c>
      <c r="M18" s="23">
        <v>583</v>
      </c>
      <c r="N18" s="23">
        <f>(1+RATE(2,,-M18,O18))*M18</f>
        <v>633.3277192733633</v>
      </c>
      <c r="O18" s="23">
        <v>688</v>
      </c>
      <c r="P18" s="23">
        <f>(1+RATE(2,,-O18,Q18))*O18</f>
        <v>701.3700877568133</v>
      </c>
      <c r="Q18" s="23">
        <v>715</v>
      </c>
      <c r="R18" s="23">
        <v>715</v>
      </c>
      <c r="S18" s="23">
        <v>715</v>
      </c>
      <c r="T18" s="36">
        <v>715</v>
      </c>
    </row>
    <row r="19" spans="2:20" s="2" customFormat="1" ht="12" customHeight="1">
      <c r="B19" s="17" t="s">
        <v>10</v>
      </c>
      <c r="C19" s="3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35">
        <v>0</v>
      </c>
    </row>
    <row r="20" spans="2:20" s="2" customFormat="1" ht="12" customHeight="1">
      <c r="B20" s="17" t="s">
        <v>11</v>
      </c>
      <c r="C20" s="22">
        <v>136</v>
      </c>
      <c r="D20" s="23">
        <v>174</v>
      </c>
      <c r="E20" s="23">
        <v>176</v>
      </c>
      <c r="F20" s="23">
        <v>282.0754378378157</v>
      </c>
      <c r="G20" s="23">
        <v>511</v>
      </c>
      <c r="H20" s="23">
        <v>509</v>
      </c>
      <c r="I20" s="23">
        <f>(1+RATE(2,,-H20,J20))*H20</f>
        <v>554.0099277088814</v>
      </c>
      <c r="J20" s="23">
        <v>603</v>
      </c>
      <c r="K20" s="23">
        <f>(1+RATE(2,,-J20,L20))*J20</f>
        <v>594.4392315451597</v>
      </c>
      <c r="L20" s="23">
        <v>586</v>
      </c>
      <c r="M20" s="23">
        <f>(1+RATE(2,,-L20,N20))*L20</f>
        <v>607.1194281202235</v>
      </c>
      <c r="N20" s="23">
        <v>629</v>
      </c>
      <c r="O20" s="23">
        <f>(1+RATE(2,,-N20,P20))*N20</f>
        <v>450.74050184114293</v>
      </c>
      <c r="P20" s="23">
        <v>323</v>
      </c>
      <c r="Q20" s="23">
        <v>335</v>
      </c>
      <c r="R20" s="23">
        <v>335</v>
      </c>
      <c r="S20" s="23">
        <v>335</v>
      </c>
      <c r="T20" s="36">
        <v>335</v>
      </c>
    </row>
    <row r="21" spans="1:20" s="2" customFormat="1" ht="12" customHeight="1">
      <c r="A21" s="53">
        <v>20</v>
      </c>
      <c r="B21" s="27" t="s">
        <v>12</v>
      </c>
      <c r="C21" s="37">
        <f>SUM(C14-C15)</f>
        <v>106</v>
      </c>
      <c r="D21" s="31">
        <f aca="true" t="shared" si="3" ref="D21:T21">SUM(D14-D15)</f>
        <v>302.4594156916555</v>
      </c>
      <c r="E21" s="31">
        <f t="shared" si="3"/>
        <v>728.9504933556077</v>
      </c>
      <c r="F21" s="31">
        <f t="shared" si="3"/>
        <v>1548.4922467047732</v>
      </c>
      <c r="G21" s="31">
        <f t="shared" si="3"/>
        <v>2710.803520563666</v>
      </c>
      <c r="H21" s="31">
        <f t="shared" si="3"/>
        <v>3163</v>
      </c>
      <c r="I21" s="31">
        <f t="shared" si="3"/>
        <v>3293.990072291119</v>
      </c>
      <c r="J21" s="31">
        <f t="shared" si="3"/>
        <v>3480</v>
      </c>
      <c r="K21" s="31">
        <f t="shared" si="3"/>
        <v>3389.5607684548404</v>
      </c>
      <c r="L21" s="31">
        <f t="shared" si="3"/>
        <v>4074.5105695528173</v>
      </c>
      <c r="M21" s="31">
        <f t="shared" si="3"/>
        <v>4419.880571879777</v>
      </c>
      <c r="N21" s="31">
        <f t="shared" si="3"/>
        <v>4161.672280726637</v>
      </c>
      <c r="O21" s="31">
        <f t="shared" si="3"/>
        <v>4200.259498158857</v>
      </c>
      <c r="P21" s="31">
        <f t="shared" si="3"/>
        <v>4698.735278068616</v>
      </c>
      <c r="Q21" s="31">
        <f t="shared" si="3"/>
        <v>5070</v>
      </c>
      <c r="R21" s="31">
        <f t="shared" si="3"/>
        <v>5070</v>
      </c>
      <c r="S21" s="31">
        <f t="shared" si="3"/>
        <v>5070</v>
      </c>
      <c r="T21" s="32">
        <f t="shared" si="3"/>
        <v>5070</v>
      </c>
    </row>
    <row r="22" spans="1:20" s="2" customFormat="1" ht="13.5">
      <c r="A22" s="53"/>
      <c r="B22" s="14"/>
      <c r="C22" s="16" t="s">
        <v>15</v>
      </c>
      <c r="D22" s="16"/>
      <c r="E22" s="16"/>
      <c r="F22" s="16"/>
      <c r="G22" s="16"/>
      <c r="H22" s="16"/>
      <c r="I22" s="16"/>
      <c r="J22" s="16"/>
      <c r="K22" s="16"/>
      <c r="L22" s="16"/>
      <c r="M22" s="16"/>
      <c r="N22" s="16"/>
      <c r="O22" s="16"/>
      <c r="P22" s="16"/>
      <c r="Q22" s="16"/>
      <c r="R22" s="16"/>
      <c r="S22" s="16"/>
      <c r="T22" s="16"/>
    </row>
    <row r="23" spans="2:20" s="2" customFormat="1" ht="12" customHeight="1">
      <c r="B23" s="17" t="s">
        <v>14</v>
      </c>
      <c r="C23" s="38">
        <v>4592</v>
      </c>
      <c r="D23" s="20">
        <v>5322</v>
      </c>
      <c r="E23" s="20">
        <v>5812</v>
      </c>
      <c r="F23" s="20">
        <v>6599</v>
      </c>
      <c r="G23" s="20">
        <v>7233</v>
      </c>
      <c r="H23" s="20">
        <v>7978</v>
      </c>
      <c r="I23" s="20">
        <v>8533</v>
      </c>
      <c r="J23" s="20">
        <v>9157</v>
      </c>
      <c r="K23" s="20">
        <v>9602</v>
      </c>
      <c r="L23" s="20">
        <v>10036</v>
      </c>
      <c r="M23" s="20">
        <v>10633</v>
      </c>
      <c r="N23" s="20">
        <v>10758</v>
      </c>
      <c r="O23" s="20">
        <v>10885</v>
      </c>
      <c r="P23" s="20">
        <v>11576</v>
      </c>
      <c r="Q23" s="20">
        <v>12160</v>
      </c>
      <c r="R23" s="20">
        <v>12645</v>
      </c>
      <c r="S23" s="20">
        <v>13820</v>
      </c>
      <c r="T23" s="39">
        <v>13921</v>
      </c>
    </row>
    <row r="24" spans="2:20" s="2" customFormat="1" ht="12" customHeight="1">
      <c r="B24" s="17" t="s">
        <v>5</v>
      </c>
      <c r="C24" s="33">
        <f>SUM(C25:C29)</f>
        <v>2127</v>
      </c>
      <c r="D24" s="25">
        <f aca="true" t="shared" si="4" ref="D24:R24">SUM(D25:D29)</f>
        <v>2492</v>
      </c>
      <c r="E24" s="25">
        <f t="shared" si="4"/>
        <v>2515</v>
      </c>
      <c r="F24" s="25">
        <f t="shared" si="4"/>
        <v>2632</v>
      </c>
      <c r="G24" s="25">
        <f t="shared" si="4"/>
        <v>2676</v>
      </c>
      <c r="H24" s="25">
        <f t="shared" si="4"/>
        <v>3088</v>
      </c>
      <c r="I24" s="25">
        <f t="shared" si="4"/>
        <v>3095</v>
      </c>
      <c r="J24" s="25">
        <f t="shared" si="4"/>
        <v>3248</v>
      </c>
      <c r="K24" s="25">
        <f t="shared" si="4"/>
        <v>3511</v>
      </c>
      <c r="L24" s="25">
        <f t="shared" si="4"/>
        <v>3561</v>
      </c>
      <c r="M24" s="25">
        <f t="shared" si="4"/>
        <v>3704</v>
      </c>
      <c r="N24" s="25">
        <f t="shared" si="4"/>
        <v>3874</v>
      </c>
      <c r="O24" s="25">
        <f t="shared" si="4"/>
        <v>4056</v>
      </c>
      <c r="P24" s="25">
        <f t="shared" si="4"/>
        <v>4438</v>
      </c>
      <c r="Q24" s="25">
        <f t="shared" si="4"/>
        <v>4877</v>
      </c>
      <c r="R24" s="25">
        <f t="shared" si="4"/>
        <v>5205</v>
      </c>
      <c r="S24" s="25">
        <v>6006</v>
      </c>
      <c r="T24" s="26">
        <v>6157</v>
      </c>
    </row>
    <row r="25" spans="2:20" s="2" customFormat="1" ht="12" customHeight="1">
      <c r="B25" s="17" t="s">
        <v>7</v>
      </c>
      <c r="C25" s="33">
        <v>676</v>
      </c>
      <c r="D25" s="25">
        <v>843</v>
      </c>
      <c r="E25" s="25">
        <v>814</v>
      </c>
      <c r="F25" s="25">
        <v>791</v>
      </c>
      <c r="G25" s="25">
        <v>774</v>
      </c>
      <c r="H25" s="25">
        <v>860</v>
      </c>
      <c r="I25" s="25">
        <v>820</v>
      </c>
      <c r="J25" s="25">
        <v>837</v>
      </c>
      <c r="K25" s="25">
        <v>881</v>
      </c>
      <c r="L25" s="25">
        <v>876</v>
      </c>
      <c r="M25" s="25">
        <v>835</v>
      </c>
      <c r="N25" s="25">
        <v>863</v>
      </c>
      <c r="O25" s="25">
        <v>892</v>
      </c>
      <c r="P25" s="25">
        <v>1009</v>
      </c>
      <c r="Q25" s="25">
        <v>1132</v>
      </c>
      <c r="R25" s="25">
        <v>1182</v>
      </c>
      <c r="S25" s="25">
        <v>1243</v>
      </c>
      <c r="T25" s="26">
        <v>1315</v>
      </c>
    </row>
    <row r="26" spans="2:20" s="2" customFormat="1" ht="12" customHeight="1">
      <c r="B26" s="17" t="s">
        <v>8</v>
      </c>
      <c r="C26" s="3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35">
        <v>0</v>
      </c>
    </row>
    <row r="27" spans="2:20" s="2" customFormat="1" ht="12" customHeight="1">
      <c r="B27" s="17" t="s">
        <v>9</v>
      </c>
      <c r="C27" s="33">
        <v>381</v>
      </c>
      <c r="D27" s="25">
        <v>518</v>
      </c>
      <c r="E27" s="25">
        <v>430</v>
      </c>
      <c r="F27" s="25">
        <v>529</v>
      </c>
      <c r="G27" s="25">
        <v>515</v>
      </c>
      <c r="H27" s="25">
        <v>697</v>
      </c>
      <c r="I27" s="25">
        <v>646</v>
      </c>
      <c r="J27" s="25">
        <v>715</v>
      </c>
      <c r="K27" s="25">
        <v>746</v>
      </c>
      <c r="L27" s="25">
        <v>734</v>
      </c>
      <c r="M27" s="25">
        <v>719</v>
      </c>
      <c r="N27" s="25">
        <v>791</v>
      </c>
      <c r="O27" s="25">
        <v>870</v>
      </c>
      <c r="P27" s="25">
        <v>824</v>
      </c>
      <c r="Q27" s="23">
        <v>894</v>
      </c>
      <c r="R27" s="23">
        <v>956</v>
      </c>
      <c r="S27" s="25">
        <v>1108</v>
      </c>
      <c r="T27" s="26">
        <v>1043</v>
      </c>
    </row>
    <row r="28" spans="2:20" s="2" customFormat="1" ht="12" customHeight="1">
      <c r="B28" s="17" t="s">
        <v>10</v>
      </c>
      <c r="C28" s="33">
        <v>84</v>
      </c>
      <c r="D28" s="25">
        <v>88</v>
      </c>
      <c r="E28" s="25">
        <v>76</v>
      </c>
      <c r="F28" s="25">
        <v>76</v>
      </c>
      <c r="G28" s="25">
        <v>97</v>
      </c>
      <c r="H28" s="25">
        <v>127</v>
      </c>
      <c r="I28" s="25">
        <v>136</v>
      </c>
      <c r="J28" s="25">
        <v>149</v>
      </c>
      <c r="K28" s="25">
        <v>167</v>
      </c>
      <c r="L28" s="25">
        <v>177</v>
      </c>
      <c r="M28" s="25">
        <v>183</v>
      </c>
      <c r="N28" s="25">
        <v>191</v>
      </c>
      <c r="O28" s="25">
        <v>200</v>
      </c>
      <c r="P28" s="25">
        <v>243</v>
      </c>
      <c r="Q28" s="23">
        <v>241</v>
      </c>
      <c r="R28" s="23">
        <v>276</v>
      </c>
      <c r="S28" s="25">
        <v>358</v>
      </c>
      <c r="T28" s="26">
        <v>388</v>
      </c>
    </row>
    <row r="29" spans="2:20" s="2" customFormat="1" ht="12" customHeight="1">
      <c r="B29" s="17" t="s">
        <v>11</v>
      </c>
      <c r="C29" s="33">
        <v>986</v>
      </c>
      <c r="D29" s="25">
        <v>1043</v>
      </c>
      <c r="E29" s="25">
        <v>1195</v>
      </c>
      <c r="F29" s="25">
        <v>1236</v>
      </c>
      <c r="G29" s="25">
        <v>1290</v>
      </c>
      <c r="H29" s="25">
        <v>1404</v>
      </c>
      <c r="I29" s="25">
        <v>1493</v>
      </c>
      <c r="J29" s="25">
        <v>1547</v>
      </c>
      <c r="K29" s="25">
        <v>1717</v>
      </c>
      <c r="L29" s="25">
        <v>1774</v>
      </c>
      <c r="M29" s="25">
        <v>1967</v>
      </c>
      <c r="N29" s="25">
        <v>2029</v>
      </c>
      <c r="O29" s="25">
        <v>2094</v>
      </c>
      <c r="P29" s="25">
        <v>2362</v>
      </c>
      <c r="Q29" s="25">
        <v>2610</v>
      </c>
      <c r="R29" s="25">
        <v>2791</v>
      </c>
      <c r="S29" s="25">
        <v>3297</v>
      </c>
      <c r="T29" s="26">
        <v>3411</v>
      </c>
    </row>
    <row r="30" spans="2:20" s="2" customFormat="1" ht="12" customHeight="1">
      <c r="B30" s="27" t="s">
        <v>12</v>
      </c>
      <c r="C30" s="37">
        <f>SUM(C23-C24)</f>
        <v>2465</v>
      </c>
      <c r="D30" s="31">
        <f aca="true" t="shared" si="5" ref="D30:T30">SUM(D23-D24)</f>
        <v>2830</v>
      </c>
      <c r="E30" s="31">
        <f t="shared" si="5"/>
        <v>3297</v>
      </c>
      <c r="F30" s="31">
        <f t="shared" si="5"/>
        <v>3967</v>
      </c>
      <c r="G30" s="31">
        <f t="shared" si="5"/>
        <v>4557</v>
      </c>
      <c r="H30" s="31">
        <f t="shared" si="5"/>
        <v>4890</v>
      </c>
      <c r="I30" s="31">
        <f t="shared" si="5"/>
        <v>5438</v>
      </c>
      <c r="J30" s="31">
        <f t="shared" si="5"/>
        <v>5909</v>
      </c>
      <c r="K30" s="31">
        <f t="shared" si="5"/>
        <v>6091</v>
      </c>
      <c r="L30" s="31">
        <f t="shared" si="5"/>
        <v>6475</v>
      </c>
      <c r="M30" s="31">
        <f t="shared" si="5"/>
        <v>6929</v>
      </c>
      <c r="N30" s="31">
        <f t="shared" si="5"/>
        <v>6884</v>
      </c>
      <c r="O30" s="31">
        <f t="shared" si="5"/>
        <v>6829</v>
      </c>
      <c r="P30" s="31">
        <f t="shared" si="5"/>
        <v>7138</v>
      </c>
      <c r="Q30" s="31">
        <f t="shared" si="5"/>
        <v>7283</v>
      </c>
      <c r="R30" s="31">
        <f t="shared" si="5"/>
        <v>7440</v>
      </c>
      <c r="S30" s="31">
        <f t="shared" si="5"/>
        <v>7814</v>
      </c>
      <c r="T30" s="32">
        <f t="shared" si="5"/>
        <v>7764</v>
      </c>
    </row>
    <row r="31" spans="2:20" s="2" customFormat="1" ht="13.5">
      <c r="B31" s="14"/>
      <c r="C31" s="15" t="s">
        <v>16</v>
      </c>
      <c r="D31" s="16"/>
      <c r="E31" s="16"/>
      <c r="F31" s="16"/>
      <c r="G31" s="16"/>
      <c r="H31" s="16"/>
      <c r="I31" s="16"/>
      <c r="J31" s="16"/>
      <c r="K31" s="16"/>
      <c r="L31" s="16"/>
      <c r="M31" s="16"/>
      <c r="N31" s="16"/>
      <c r="O31" s="16"/>
      <c r="P31" s="16"/>
      <c r="Q31" s="16"/>
      <c r="R31" s="16"/>
      <c r="S31" s="16"/>
      <c r="T31" s="16"/>
    </row>
    <row r="32" spans="2:20" s="2" customFormat="1" ht="12" customHeight="1">
      <c r="B32" s="17" t="s">
        <v>14</v>
      </c>
      <c r="C32" s="33">
        <v>557</v>
      </c>
      <c r="D32" s="25">
        <v>566</v>
      </c>
      <c r="E32" s="25">
        <v>583</v>
      </c>
      <c r="F32" s="25">
        <v>601</v>
      </c>
      <c r="G32" s="25">
        <v>845</v>
      </c>
      <c r="H32" s="25">
        <v>1400</v>
      </c>
      <c r="I32" s="25">
        <v>1645</v>
      </c>
      <c r="J32" s="25">
        <v>1906</v>
      </c>
      <c r="K32" s="25">
        <v>2125</v>
      </c>
      <c r="L32" s="25">
        <v>2458</v>
      </c>
      <c r="M32" s="25">
        <v>2481</v>
      </c>
      <c r="N32" s="25">
        <v>2984</v>
      </c>
      <c r="O32" s="25">
        <v>3211</v>
      </c>
      <c r="P32" s="25">
        <v>3583</v>
      </c>
      <c r="Q32" s="25">
        <v>3999</v>
      </c>
      <c r="R32" s="25">
        <v>4462</v>
      </c>
      <c r="S32" s="25">
        <v>4723</v>
      </c>
      <c r="T32" s="26">
        <v>4999</v>
      </c>
    </row>
    <row r="33" spans="2:20" s="2" customFormat="1" ht="12" customHeight="1">
      <c r="B33" s="17" t="s">
        <v>5</v>
      </c>
      <c r="C33" s="33">
        <f>SUM(C34:C38)</f>
        <v>128</v>
      </c>
      <c r="D33" s="25">
        <f aca="true" t="shared" si="6" ref="D33:T33">SUM(D34:D38)</f>
        <v>99</v>
      </c>
      <c r="E33" s="25">
        <f t="shared" si="6"/>
        <v>139</v>
      </c>
      <c r="F33" s="25">
        <f t="shared" si="6"/>
        <v>212</v>
      </c>
      <c r="G33" s="25">
        <f t="shared" si="6"/>
        <v>281</v>
      </c>
      <c r="H33" s="25">
        <f t="shared" si="6"/>
        <v>548</v>
      </c>
      <c r="I33" s="25">
        <f t="shared" si="6"/>
        <v>631</v>
      </c>
      <c r="J33" s="25">
        <f t="shared" si="6"/>
        <v>759</v>
      </c>
      <c r="K33" s="25">
        <f t="shared" si="6"/>
        <v>871</v>
      </c>
      <c r="L33" s="25">
        <f t="shared" si="6"/>
        <v>984</v>
      </c>
      <c r="M33" s="25">
        <f t="shared" si="6"/>
        <v>945</v>
      </c>
      <c r="N33" s="25">
        <f t="shared" si="6"/>
        <v>1135</v>
      </c>
      <c r="O33" s="25">
        <f t="shared" si="6"/>
        <v>1228</v>
      </c>
      <c r="P33" s="25">
        <f t="shared" si="6"/>
        <v>1421</v>
      </c>
      <c r="Q33" s="25">
        <f t="shared" si="6"/>
        <v>1650</v>
      </c>
      <c r="R33" s="25">
        <f t="shared" si="6"/>
        <v>1920</v>
      </c>
      <c r="S33" s="25">
        <f t="shared" si="6"/>
        <v>2046</v>
      </c>
      <c r="T33" s="26">
        <f t="shared" si="6"/>
        <v>2189</v>
      </c>
    </row>
    <row r="34" spans="2:20" s="2" customFormat="1" ht="12" customHeight="1">
      <c r="B34" s="17" t="s">
        <v>7</v>
      </c>
      <c r="C34" s="22">
        <v>29</v>
      </c>
      <c r="D34" s="23">
        <v>22</v>
      </c>
      <c r="E34" s="23">
        <v>41</v>
      </c>
      <c r="F34" s="23">
        <v>75</v>
      </c>
      <c r="G34" s="23">
        <v>83</v>
      </c>
      <c r="H34" s="23">
        <v>212</v>
      </c>
      <c r="I34" s="23">
        <v>201</v>
      </c>
      <c r="J34" s="23">
        <v>277</v>
      </c>
      <c r="K34" s="23">
        <v>207</v>
      </c>
      <c r="L34" s="23">
        <v>192</v>
      </c>
      <c r="M34" s="23">
        <v>170</v>
      </c>
      <c r="N34" s="23">
        <v>225</v>
      </c>
      <c r="O34" s="23">
        <v>202</v>
      </c>
      <c r="P34" s="23">
        <v>244</v>
      </c>
      <c r="Q34" s="23">
        <v>296</v>
      </c>
      <c r="R34" s="23">
        <v>358</v>
      </c>
      <c r="S34" s="23">
        <v>391</v>
      </c>
      <c r="T34" s="26">
        <v>427</v>
      </c>
    </row>
    <row r="35" spans="2:20" s="2" customFormat="1" ht="12" customHeight="1">
      <c r="B35" s="17" t="s">
        <v>8</v>
      </c>
      <c r="C35" s="34">
        <v>0</v>
      </c>
      <c r="D35" s="24">
        <v>0</v>
      </c>
      <c r="E35" s="24">
        <v>0</v>
      </c>
      <c r="F35" s="24">
        <v>0</v>
      </c>
      <c r="G35" s="24">
        <v>0</v>
      </c>
      <c r="H35" s="24">
        <v>0</v>
      </c>
      <c r="I35" s="24">
        <v>0</v>
      </c>
      <c r="J35" s="24">
        <v>0</v>
      </c>
      <c r="K35" s="23">
        <v>73</v>
      </c>
      <c r="L35" s="23">
        <v>105</v>
      </c>
      <c r="M35" s="23">
        <v>75</v>
      </c>
      <c r="N35" s="23">
        <v>99</v>
      </c>
      <c r="O35" s="23">
        <v>106</v>
      </c>
      <c r="P35" s="23">
        <v>124</v>
      </c>
      <c r="Q35" s="23">
        <v>145</v>
      </c>
      <c r="R35" s="23">
        <v>169</v>
      </c>
      <c r="S35" s="23">
        <v>178</v>
      </c>
      <c r="T35" s="26">
        <v>187</v>
      </c>
    </row>
    <row r="36" spans="2:20" s="2" customFormat="1" ht="12" customHeight="1">
      <c r="B36" s="17" t="s">
        <v>9</v>
      </c>
      <c r="C36" s="22">
        <v>48</v>
      </c>
      <c r="D36" s="23">
        <v>40</v>
      </c>
      <c r="E36" s="23">
        <v>45</v>
      </c>
      <c r="F36" s="23">
        <v>52</v>
      </c>
      <c r="G36" s="23">
        <v>60</v>
      </c>
      <c r="H36" s="23">
        <v>89</v>
      </c>
      <c r="I36" s="23">
        <v>105</v>
      </c>
      <c r="J36" s="23">
        <v>110</v>
      </c>
      <c r="K36" s="23">
        <v>155</v>
      </c>
      <c r="L36" s="23">
        <v>175</v>
      </c>
      <c r="M36" s="23">
        <v>154</v>
      </c>
      <c r="N36" s="23">
        <v>156</v>
      </c>
      <c r="O36" s="23">
        <v>151</v>
      </c>
      <c r="P36" s="23">
        <v>172</v>
      </c>
      <c r="Q36" s="23">
        <v>196</v>
      </c>
      <c r="R36" s="23">
        <v>223</v>
      </c>
      <c r="S36" s="23">
        <v>199</v>
      </c>
      <c r="T36" s="26">
        <v>178</v>
      </c>
    </row>
    <row r="37" spans="2:20" s="2" customFormat="1" ht="12" customHeight="1">
      <c r="B37" s="17" t="s">
        <v>10</v>
      </c>
      <c r="C37" s="22">
        <v>31</v>
      </c>
      <c r="D37" s="23">
        <v>23</v>
      </c>
      <c r="E37" s="23">
        <v>24</v>
      </c>
      <c r="F37" s="23">
        <v>25</v>
      </c>
      <c r="G37" s="23">
        <v>41</v>
      </c>
      <c r="H37" s="23">
        <v>50</v>
      </c>
      <c r="I37" s="23">
        <v>52</v>
      </c>
      <c r="J37" s="23">
        <v>102</v>
      </c>
      <c r="K37" s="23">
        <v>90</v>
      </c>
      <c r="L37" s="23">
        <v>97</v>
      </c>
      <c r="M37" s="23">
        <v>107</v>
      </c>
      <c r="N37" s="23">
        <v>189</v>
      </c>
      <c r="O37" s="23">
        <v>217</v>
      </c>
      <c r="P37" s="23">
        <v>222</v>
      </c>
      <c r="Q37" s="23">
        <v>227</v>
      </c>
      <c r="R37" s="23">
        <v>232</v>
      </c>
      <c r="S37" s="23">
        <v>236</v>
      </c>
      <c r="T37" s="26">
        <v>240</v>
      </c>
    </row>
    <row r="38" spans="2:20" s="2" customFormat="1" ht="12" customHeight="1">
      <c r="B38" s="17" t="s">
        <v>11</v>
      </c>
      <c r="C38" s="22">
        <v>20</v>
      </c>
      <c r="D38" s="23">
        <v>14</v>
      </c>
      <c r="E38" s="23">
        <v>29</v>
      </c>
      <c r="F38" s="23">
        <v>60</v>
      </c>
      <c r="G38" s="23">
        <v>97</v>
      </c>
      <c r="H38" s="23">
        <v>197</v>
      </c>
      <c r="I38" s="23">
        <v>273</v>
      </c>
      <c r="J38" s="23">
        <v>270</v>
      </c>
      <c r="K38" s="23">
        <v>346</v>
      </c>
      <c r="L38" s="23">
        <v>415</v>
      </c>
      <c r="M38" s="23">
        <v>439</v>
      </c>
      <c r="N38" s="23">
        <v>466</v>
      </c>
      <c r="O38" s="23">
        <v>552</v>
      </c>
      <c r="P38" s="23">
        <v>659</v>
      </c>
      <c r="Q38" s="23">
        <v>786</v>
      </c>
      <c r="R38" s="23">
        <v>938</v>
      </c>
      <c r="S38" s="23">
        <v>1042</v>
      </c>
      <c r="T38" s="26">
        <v>1157</v>
      </c>
    </row>
    <row r="39" spans="1:20" s="3" customFormat="1" ht="12" customHeight="1">
      <c r="A39" s="6"/>
      <c r="B39" s="27" t="s">
        <v>12</v>
      </c>
      <c r="C39" s="37">
        <f aca="true" t="shared" si="7" ref="C39:T39">SUM(C32-C33)</f>
        <v>429</v>
      </c>
      <c r="D39" s="31">
        <f t="shared" si="7"/>
        <v>467</v>
      </c>
      <c r="E39" s="31">
        <f t="shared" si="7"/>
        <v>444</v>
      </c>
      <c r="F39" s="31">
        <f t="shared" si="7"/>
        <v>389</v>
      </c>
      <c r="G39" s="31">
        <f t="shared" si="7"/>
        <v>564</v>
      </c>
      <c r="H39" s="31">
        <f t="shared" si="7"/>
        <v>852</v>
      </c>
      <c r="I39" s="31">
        <f t="shared" si="7"/>
        <v>1014</v>
      </c>
      <c r="J39" s="31">
        <f t="shared" si="7"/>
        <v>1147</v>
      </c>
      <c r="K39" s="31">
        <f t="shared" si="7"/>
        <v>1254</v>
      </c>
      <c r="L39" s="31">
        <f t="shared" si="7"/>
        <v>1474</v>
      </c>
      <c r="M39" s="31">
        <f t="shared" si="7"/>
        <v>1536</v>
      </c>
      <c r="N39" s="31">
        <f t="shared" si="7"/>
        <v>1849</v>
      </c>
      <c r="O39" s="31">
        <f t="shared" si="7"/>
        <v>1983</v>
      </c>
      <c r="P39" s="31">
        <f t="shared" si="7"/>
        <v>2162</v>
      </c>
      <c r="Q39" s="31">
        <f t="shared" si="7"/>
        <v>2349</v>
      </c>
      <c r="R39" s="31">
        <f t="shared" si="7"/>
        <v>2542</v>
      </c>
      <c r="S39" s="31">
        <f t="shared" si="7"/>
        <v>2677</v>
      </c>
      <c r="T39" s="32">
        <f t="shared" si="7"/>
        <v>2810</v>
      </c>
    </row>
    <row r="40" spans="2:20" s="4" customFormat="1" ht="12.75">
      <c r="B40" s="40" t="s">
        <v>17</v>
      </c>
      <c r="C40" s="41"/>
      <c r="D40" s="41"/>
      <c r="E40" s="41"/>
      <c r="F40" s="41"/>
      <c r="G40" s="41"/>
      <c r="H40" s="41"/>
      <c r="I40" s="41"/>
      <c r="J40" s="41"/>
      <c r="K40" s="41"/>
      <c r="L40" s="41"/>
      <c r="M40" s="41"/>
      <c r="N40" s="41"/>
      <c r="O40" s="41"/>
      <c r="P40" s="41"/>
      <c r="Q40" s="41"/>
      <c r="R40" s="41"/>
      <c r="S40" s="41"/>
      <c r="T40" s="41"/>
    </row>
    <row r="41" spans="2:20" s="2" customFormat="1" ht="13.5">
      <c r="B41" s="1" t="s">
        <v>18</v>
      </c>
      <c r="C41" s="42"/>
      <c r="D41" s="42"/>
      <c r="E41" s="42"/>
      <c r="F41" s="42"/>
      <c r="G41" s="42"/>
      <c r="H41" s="42"/>
      <c r="I41" s="42"/>
      <c r="J41" s="42"/>
      <c r="K41" s="42"/>
      <c r="L41" s="42"/>
      <c r="M41" s="42"/>
      <c r="N41" s="42"/>
      <c r="O41" s="42"/>
      <c r="P41" s="42"/>
      <c r="Q41" s="42"/>
      <c r="R41" s="42"/>
      <c r="S41" s="42"/>
      <c r="T41" s="42"/>
    </row>
    <row r="42" spans="2:20" s="5" customFormat="1" ht="13.5">
      <c r="B42" s="43"/>
      <c r="C42" s="44"/>
      <c r="D42" s="44"/>
      <c r="E42" s="44"/>
      <c r="F42" s="44"/>
      <c r="G42" s="44"/>
      <c r="H42" s="44"/>
      <c r="I42" s="44"/>
      <c r="J42" s="44"/>
      <c r="K42" s="44"/>
      <c r="L42" s="44"/>
      <c r="M42" s="44"/>
      <c r="N42" s="44"/>
      <c r="O42" s="44"/>
      <c r="P42" s="44"/>
      <c r="Q42" s="44"/>
      <c r="R42" s="44"/>
      <c r="S42" s="45"/>
      <c r="T42" s="46" t="s">
        <v>19</v>
      </c>
    </row>
    <row r="43" spans="2:20" s="2" customFormat="1" ht="13.5">
      <c r="B43" s="13" t="s">
        <v>2</v>
      </c>
      <c r="C43" s="54">
        <v>1975</v>
      </c>
      <c r="D43" s="56">
        <v>1977</v>
      </c>
      <c r="E43" s="56">
        <v>1979</v>
      </c>
      <c r="F43" s="56">
        <v>1981</v>
      </c>
      <c r="G43" s="56">
        <v>1983</v>
      </c>
      <c r="H43" s="56">
        <v>1985</v>
      </c>
      <c r="I43" s="56">
        <v>1986</v>
      </c>
      <c r="J43" s="56">
        <v>1987</v>
      </c>
      <c r="K43" s="56">
        <v>1988</v>
      </c>
      <c r="L43" s="56">
        <v>1989</v>
      </c>
      <c r="M43" s="56">
        <v>1990</v>
      </c>
      <c r="N43" s="56">
        <v>1991</v>
      </c>
      <c r="O43" s="56">
        <v>1992</v>
      </c>
      <c r="P43" s="56">
        <v>1993</v>
      </c>
      <c r="Q43" s="56">
        <v>1994</v>
      </c>
      <c r="R43" s="56">
        <v>1995</v>
      </c>
      <c r="S43" s="56">
        <v>1996</v>
      </c>
      <c r="T43" s="55">
        <v>1997</v>
      </c>
    </row>
    <row r="44" spans="2:20" s="2" customFormat="1" ht="13.5">
      <c r="B44" s="14"/>
      <c r="C44" s="16" t="s">
        <v>20</v>
      </c>
      <c r="D44" s="16"/>
      <c r="E44" s="16"/>
      <c r="F44" s="16"/>
      <c r="G44" s="16"/>
      <c r="H44" s="16"/>
      <c r="I44" s="16"/>
      <c r="J44" s="16"/>
      <c r="K44" s="16"/>
      <c r="L44" s="16"/>
      <c r="M44" s="16"/>
      <c r="N44" s="16"/>
      <c r="O44" s="16"/>
      <c r="P44" s="16"/>
      <c r="Q44" s="16"/>
      <c r="R44" s="16"/>
      <c r="S44" s="16"/>
      <c r="T44" s="16"/>
    </row>
    <row r="45" spans="2:20" s="2" customFormat="1" ht="12" customHeight="1">
      <c r="B45" s="17" t="s">
        <v>14</v>
      </c>
      <c r="C45" s="38">
        <v>37</v>
      </c>
      <c r="D45" s="20">
        <v>45</v>
      </c>
      <c r="E45" s="20">
        <v>43</v>
      </c>
      <c r="F45" s="20">
        <v>64</v>
      </c>
      <c r="G45" s="20">
        <v>86</v>
      </c>
      <c r="H45" s="20">
        <v>115</v>
      </c>
      <c r="I45" s="20">
        <v>200</v>
      </c>
      <c r="J45" s="20">
        <v>225</v>
      </c>
      <c r="K45" s="20">
        <v>249</v>
      </c>
      <c r="L45" s="20">
        <v>314</v>
      </c>
      <c r="M45" s="20">
        <v>410</v>
      </c>
      <c r="N45" s="20">
        <v>410</v>
      </c>
      <c r="O45" s="20">
        <v>608</v>
      </c>
      <c r="P45" s="20">
        <v>701</v>
      </c>
      <c r="Q45" s="20">
        <v>808</v>
      </c>
      <c r="R45" s="20">
        <v>848</v>
      </c>
      <c r="S45" s="20">
        <v>1053</v>
      </c>
      <c r="T45" s="39">
        <v>1187</v>
      </c>
    </row>
    <row r="46" spans="2:20" s="2" customFormat="1" ht="12" customHeight="1">
      <c r="B46" s="17" t="s">
        <v>5</v>
      </c>
      <c r="C46" s="33">
        <f>SUM(C47:C51)</f>
        <v>21</v>
      </c>
      <c r="D46" s="25">
        <f aca="true" t="shared" si="8" ref="D46:T46">SUM(D47:D51)</f>
        <v>24</v>
      </c>
      <c r="E46" s="25">
        <f t="shared" si="8"/>
        <v>26</v>
      </c>
      <c r="F46" s="25">
        <f t="shared" si="8"/>
        <v>49</v>
      </c>
      <c r="G46" s="25">
        <f t="shared" si="8"/>
        <v>58</v>
      </c>
      <c r="H46" s="25">
        <f t="shared" si="8"/>
        <v>109</v>
      </c>
      <c r="I46" s="25">
        <f t="shared" si="8"/>
        <v>172</v>
      </c>
      <c r="J46" s="25">
        <f t="shared" si="8"/>
        <v>197</v>
      </c>
      <c r="K46" s="25">
        <f t="shared" si="8"/>
        <v>197</v>
      </c>
      <c r="L46" s="25">
        <f t="shared" si="8"/>
        <v>257</v>
      </c>
      <c r="M46" s="25">
        <f t="shared" si="8"/>
        <v>312</v>
      </c>
      <c r="N46" s="25">
        <f t="shared" si="8"/>
        <v>370</v>
      </c>
      <c r="O46" s="25">
        <f t="shared" si="8"/>
        <v>450</v>
      </c>
      <c r="P46" s="25">
        <f t="shared" si="8"/>
        <v>513</v>
      </c>
      <c r="Q46" s="25">
        <f t="shared" si="8"/>
        <v>592</v>
      </c>
      <c r="R46" s="25">
        <f t="shared" si="8"/>
        <v>650</v>
      </c>
      <c r="S46" s="25">
        <f t="shared" si="8"/>
        <v>783</v>
      </c>
      <c r="T46" s="26">
        <f t="shared" si="8"/>
        <v>839</v>
      </c>
    </row>
    <row r="47" spans="2:20" s="2" customFormat="1" ht="12" customHeight="1">
      <c r="B47" s="17" t="s">
        <v>7</v>
      </c>
      <c r="C47" s="33">
        <v>2</v>
      </c>
      <c r="D47" s="25">
        <v>4</v>
      </c>
      <c r="E47" s="25">
        <v>4</v>
      </c>
      <c r="F47" s="25">
        <v>8</v>
      </c>
      <c r="G47" s="25">
        <v>8</v>
      </c>
      <c r="H47" s="25">
        <v>20</v>
      </c>
      <c r="I47" s="25">
        <v>22</v>
      </c>
      <c r="J47" s="25">
        <v>35</v>
      </c>
      <c r="K47" s="25">
        <v>35</v>
      </c>
      <c r="L47" s="25">
        <v>42</v>
      </c>
      <c r="M47" s="25">
        <v>47</v>
      </c>
      <c r="N47" s="25">
        <v>62</v>
      </c>
      <c r="O47" s="25">
        <v>82</v>
      </c>
      <c r="P47" s="25">
        <v>97</v>
      </c>
      <c r="Q47" s="25">
        <v>115</v>
      </c>
      <c r="R47" s="25">
        <v>115</v>
      </c>
      <c r="S47" s="25">
        <v>154</v>
      </c>
      <c r="T47" s="26">
        <v>163</v>
      </c>
    </row>
    <row r="48" spans="2:20" s="2" customFormat="1" ht="12" customHeight="1">
      <c r="B48" s="17" t="s">
        <v>8</v>
      </c>
      <c r="C48" s="33">
        <v>0</v>
      </c>
      <c r="D48" s="25">
        <v>0</v>
      </c>
      <c r="E48" s="25">
        <v>1</v>
      </c>
      <c r="F48" s="25">
        <v>1</v>
      </c>
      <c r="G48" s="25">
        <v>4</v>
      </c>
      <c r="H48" s="25">
        <v>4</v>
      </c>
      <c r="I48" s="25">
        <v>13</v>
      </c>
      <c r="J48" s="25">
        <v>14</v>
      </c>
      <c r="K48" s="25">
        <v>14</v>
      </c>
      <c r="L48" s="25">
        <v>18</v>
      </c>
      <c r="M48" s="25">
        <v>24</v>
      </c>
      <c r="N48" s="25">
        <v>32</v>
      </c>
      <c r="O48" s="25">
        <v>42</v>
      </c>
      <c r="P48" s="25">
        <v>45</v>
      </c>
      <c r="Q48" s="25">
        <v>49</v>
      </c>
      <c r="R48" s="25">
        <v>55</v>
      </c>
      <c r="S48" s="25">
        <v>63</v>
      </c>
      <c r="T48" s="26">
        <v>88</v>
      </c>
    </row>
    <row r="49" spans="2:20" s="2" customFormat="1" ht="12" customHeight="1">
      <c r="B49" s="17" t="s">
        <v>9</v>
      </c>
      <c r="C49" s="33">
        <v>4</v>
      </c>
      <c r="D49" s="25">
        <v>4</v>
      </c>
      <c r="E49" s="25">
        <v>7</v>
      </c>
      <c r="F49" s="25">
        <v>15</v>
      </c>
      <c r="G49" s="25">
        <v>17</v>
      </c>
      <c r="H49" s="25">
        <v>10</v>
      </c>
      <c r="I49" s="25">
        <v>28</v>
      </c>
      <c r="J49" s="25">
        <v>28</v>
      </c>
      <c r="K49" s="25">
        <v>28</v>
      </c>
      <c r="L49" s="25">
        <v>36</v>
      </c>
      <c r="M49" s="25">
        <v>33</v>
      </c>
      <c r="N49" s="25">
        <v>36</v>
      </c>
      <c r="O49" s="25">
        <v>39</v>
      </c>
      <c r="P49" s="25">
        <v>48</v>
      </c>
      <c r="Q49" s="25">
        <v>60</v>
      </c>
      <c r="R49" s="25">
        <v>63</v>
      </c>
      <c r="S49" s="25">
        <v>65</v>
      </c>
      <c r="T49" s="26">
        <v>79</v>
      </c>
    </row>
    <row r="50" spans="2:20" s="2" customFormat="1" ht="12" customHeight="1">
      <c r="B50" s="17" t="s">
        <v>10</v>
      </c>
      <c r="C50" s="33">
        <v>7</v>
      </c>
      <c r="D50" s="25">
        <v>13</v>
      </c>
      <c r="E50" s="25">
        <v>6</v>
      </c>
      <c r="F50" s="25">
        <v>10</v>
      </c>
      <c r="G50" s="25">
        <v>15</v>
      </c>
      <c r="H50" s="25">
        <v>16</v>
      </c>
      <c r="I50" s="25">
        <v>26</v>
      </c>
      <c r="J50" s="25">
        <v>22</v>
      </c>
      <c r="K50" s="25">
        <v>22</v>
      </c>
      <c r="L50" s="25">
        <v>41</v>
      </c>
      <c r="M50" s="25">
        <v>43</v>
      </c>
      <c r="N50" s="25">
        <v>31</v>
      </c>
      <c r="O50" s="25">
        <v>23</v>
      </c>
      <c r="P50" s="25">
        <v>36</v>
      </c>
      <c r="Q50" s="25">
        <v>56</v>
      </c>
      <c r="R50" s="25">
        <v>44</v>
      </c>
      <c r="S50" s="25">
        <v>66</v>
      </c>
      <c r="T50" s="26">
        <v>76</v>
      </c>
    </row>
    <row r="51" spans="2:20" s="2" customFormat="1" ht="12" customHeight="1">
      <c r="B51" s="17" t="s">
        <v>11</v>
      </c>
      <c r="C51" s="33">
        <v>8</v>
      </c>
      <c r="D51" s="25">
        <v>3</v>
      </c>
      <c r="E51" s="25">
        <v>8</v>
      </c>
      <c r="F51" s="25">
        <v>15</v>
      </c>
      <c r="G51" s="25">
        <v>14</v>
      </c>
      <c r="H51" s="25">
        <v>59</v>
      </c>
      <c r="I51" s="25">
        <v>83</v>
      </c>
      <c r="J51" s="25">
        <v>98</v>
      </c>
      <c r="K51" s="25">
        <v>98</v>
      </c>
      <c r="L51" s="25">
        <v>120</v>
      </c>
      <c r="M51" s="25">
        <v>165</v>
      </c>
      <c r="N51" s="25">
        <v>209</v>
      </c>
      <c r="O51" s="25">
        <v>264</v>
      </c>
      <c r="P51" s="25">
        <v>287</v>
      </c>
      <c r="Q51" s="25">
        <v>312</v>
      </c>
      <c r="R51" s="25">
        <v>373</v>
      </c>
      <c r="S51" s="25">
        <v>435</v>
      </c>
      <c r="T51" s="26">
        <v>433</v>
      </c>
    </row>
    <row r="52" spans="2:20" s="2" customFormat="1" ht="12" customHeight="1">
      <c r="B52" s="27" t="s">
        <v>12</v>
      </c>
      <c r="C52" s="37">
        <f>SUM(C45-C46)</f>
        <v>16</v>
      </c>
      <c r="D52" s="31">
        <f aca="true" t="shared" si="9" ref="D52:T52">SUM(D45-D46)</f>
        <v>21</v>
      </c>
      <c r="E52" s="31">
        <f t="shared" si="9"/>
        <v>17</v>
      </c>
      <c r="F52" s="31">
        <f t="shared" si="9"/>
        <v>15</v>
      </c>
      <c r="G52" s="31">
        <f t="shared" si="9"/>
        <v>28</v>
      </c>
      <c r="H52" s="31">
        <f t="shared" si="9"/>
        <v>6</v>
      </c>
      <c r="I52" s="31">
        <f t="shared" si="9"/>
        <v>28</v>
      </c>
      <c r="J52" s="31">
        <f t="shared" si="9"/>
        <v>28</v>
      </c>
      <c r="K52" s="31">
        <f t="shared" si="9"/>
        <v>52</v>
      </c>
      <c r="L52" s="31">
        <f t="shared" si="9"/>
        <v>57</v>
      </c>
      <c r="M52" s="31">
        <f t="shared" si="9"/>
        <v>98</v>
      </c>
      <c r="N52" s="31">
        <f t="shared" si="9"/>
        <v>40</v>
      </c>
      <c r="O52" s="31">
        <f t="shared" si="9"/>
        <v>158</v>
      </c>
      <c r="P52" s="31">
        <f t="shared" si="9"/>
        <v>188</v>
      </c>
      <c r="Q52" s="31">
        <f t="shared" si="9"/>
        <v>216</v>
      </c>
      <c r="R52" s="31">
        <f t="shared" si="9"/>
        <v>198</v>
      </c>
      <c r="S52" s="31">
        <f t="shared" si="9"/>
        <v>270</v>
      </c>
      <c r="T52" s="32">
        <f t="shared" si="9"/>
        <v>348</v>
      </c>
    </row>
    <row r="53" spans="2:20" s="2" customFormat="1" ht="13.5">
      <c r="B53" s="14"/>
      <c r="C53" s="16" t="s">
        <v>21</v>
      </c>
      <c r="D53" s="16"/>
      <c r="E53" s="16"/>
      <c r="F53" s="16"/>
      <c r="G53" s="16"/>
      <c r="H53" s="16"/>
      <c r="I53" s="16"/>
      <c r="J53" s="16"/>
      <c r="K53" s="16"/>
      <c r="L53" s="16"/>
      <c r="M53" s="16"/>
      <c r="N53" s="16"/>
      <c r="O53" s="16"/>
      <c r="P53" s="16"/>
      <c r="Q53" s="16"/>
      <c r="R53" s="16"/>
      <c r="S53" s="16"/>
      <c r="T53" s="16"/>
    </row>
    <row r="54" spans="2:20" s="2" customFormat="1" ht="12" customHeight="1">
      <c r="B54" s="17" t="s">
        <v>4</v>
      </c>
      <c r="C54" s="33">
        <f aca="true" t="shared" si="10" ref="C54:T54">SUM(C5+C14+C32+C45+C23)</f>
        <v>7201</v>
      </c>
      <c r="D54" s="25">
        <f t="shared" si="10"/>
        <v>8643.459415691656</v>
      </c>
      <c r="E54" s="25">
        <f t="shared" si="10"/>
        <v>10083.950493355607</v>
      </c>
      <c r="F54" s="25">
        <f t="shared" si="10"/>
        <v>12168.318036655754</v>
      </c>
      <c r="G54" s="25">
        <f t="shared" si="10"/>
        <v>14780</v>
      </c>
      <c r="H54" s="25">
        <f t="shared" si="10"/>
        <v>16866</v>
      </c>
      <c r="I54" s="25">
        <f t="shared" si="10"/>
        <v>18031</v>
      </c>
      <c r="J54" s="25">
        <f t="shared" si="10"/>
        <v>19513</v>
      </c>
      <c r="K54" s="25">
        <f t="shared" si="10"/>
        <v>21256</v>
      </c>
      <c r="L54" s="25">
        <f t="shared" si="10"/>
        <v>22996</v>
      </c>
      <c r="M54" s="25">
        <f t="shared" si="10"/>
        <v>24237</v>
      </c>
      <c r="N54" s="25">
        <f t="shared" si="10"/>
        <v>25082</v>
      </c>
      <c r="O54" s="25">
        <f t="shared" si="10"/>
        <v>25627</v>
      </c>
      <c r="P54" s="25">
        <f t="shared" si="10"/>
        <v>26693.73680796175</v>
      </c>
      <c r="Q54" s="25">
        <f t="shared" si="10"/>
        <v>29627</v>
      </c>
      <c r="R54" s="25">
        <f t="shared" si="10"/>
        <v>31389</v>
      </c>
      <c r="S54" s="25">
        <f t="shared" si="10"/>
        <v>33616</v>
      </c>
      <c r="T54" s="26">
        <f t="shared" si="10"/>
        <v>35219</v>
      </c>
    </row>
    <row r="55" spans="2:20" s="2" customFormat="1" ht="12" customHeight="1">
      <c r="B55" s="17" t="s">
        <v>5</v>
      </c>
      <c r="C55" s="33">
        <f aca="true" t="shared" si="11" ref="C55:F61">SUM(C6+C15+C33+C46+C24)</f>
        <v>4185</v>
      </c>
      <c r="D55" s="25">
        <f t="shared" si="11"/>
        <v>5023</v>
      </c>
      <c r="E55" s="25">
        <f t="shared" si="11"/>
        <v>5597</v>
      </c>
      <c r="F55" s="25">
        <f t="shared" si="11"/>
        <v>6248.825789950981</v>
      </c>
      <c r="G55" s="25">
        <f aca="true" t="shared" si="12" ref="G55:G61">SUM(G15+G33+G46+G24)</f>
        <v>6901.196479436334</v>
      </c>
      <c r="H55" s="25">
        <f aca="true" t="shared" si="13" ref="H55:T55">SUM(H6+H15+H33+H46+H24)</f>
        <v>7846</v>
      </c>
      <c r="I55" s="25">
        <f t="shared" si="13"/>
        <v>8077.009927708881</v>
      </c>
      <c r="J55" s="25">
        <f t="shared" si="13"/>
        <v>8545</v>
      </c>
      <c r="K55" s="25">
        <f t="shared" si="13"/>
        <v>9584.439231545159</v>
      </c>
      <c r="L55" s="25">
        <f t="shared" si="13"/>
        <v>10035.489430447182</v>
      </c>
      <c r="M55" s="25">
        <f t="shared" si="13"/>
        <v>10196.119428120222</v>
      </c>
      <c r="N55" s="25">
        <f t="shared" si="13"/>
        <v>10789.042904388525</v>
      </c>
      <c r="O55" s="25">
        <f t="shared" si="13"/>
        <v>11273.740501841143</v>
      </c>
      <c r="P55" s="25">
        <f t="shared" si="13"/>
        <v>12287.87679247181</v>
      </c>
      <c r="Q55" s="25">
        <f t="shared" si="13"/>
        <v>13859.915126009028</v>
      </c>
      <c r="R55" s="25">
        <f t="shared" si="13"/>
        <v>15191.64059169223</v>
      </c>
      <c r="S55" s="25">
        <f t="shared" si="13"/>
        <v>17263</v>
      </c>
      <c r="T55" s="26">
        <f t="shared" si="13"/>
        <v>18513</v>
      </c>
    </row>
    <row r="56" spans="2:20" s="2" customFormat="1" ht="12" customHeight="1">
      <c r="B56" s="17" t="s">
        <v>7</v>
      </c>
      <c r="C56" s="33">
        <f t="shared" si="11"/>
        <v>2191</v>
      </c>
      <c r="D56" s="25">
        <f t="shared" si="11"/>
        <v>2706.096182161023</v>
      </c>
      <c r="E56" s="25">
        <f t="shared" si="11"/>
        <v>3120</v>
      </c>
      <c r="F56" s="25">
        <f t="shared" si="11"/>
        <v>3390.196383433843</v>
      </c>
      <c r="G56" s="25">
        <f t="shared" si="12"/>
        <v>3665.196479436334</v>
      </c>
      <c r="H56" s="25">
        <f aca="true" t="shared" si="14" ref="H56:T56">SUM(H7+H16+H34+H47+H25)</f>
        <v>4017</v>
      </c>
      <c r="I56" s="25">
        <f t="shared" si="14"/>
        <v>3992</v>
      </c>
      <c r="J56" s="25">
        <f t="shared" si="14"/>
        <v>4138</v>
      </c>
      <c r="K56" s="25">
        <f t="shared" si="14"/>
        <v>4326</v>
      </c>
      <c r="L56" s="25">
        <f t="shared" si="14"/>
        <v>4295</v>
      </c>
      <c r="M56" s="25">
        <f t="shared" si="14"/>
        <v>4237</v>
      </c>
      <c r="N56" s="25">
        <f t="shared" si="14"/>
        <v>4352.06348406701</v>
      </c>
      <c r="O56" s="25">
        <f t="shared" si="14"/>
        <v>4524</v>
      </c>
      <c r="P56" s="25">
        <f t="shared" si="14"/>
        <v>4874.904099009617</v>
      </c>
      <c r="Q56" s="25">
        <f t="shared" si="14"/>
        <v>5411</v>
      </c>
      <c r="R56" s="25">
        <f t="shared" si="14"/>
        <v>5796</v>
      </c>
      <c r="S56" s="25">
        <f t="shared" si="14"/>
        <v>6217</v>
      </c>
      <c r="T56" s="26">
        <f t="shared" si="14"/>
        <v>6533</v>
      </c>
    </row>
    <row r="57" spans="2:20" s="2" customFormat="1" ht="12" customHeight="1">
      <c r="B57" s="17" t="s">
        <v>8</v>
      </c>
      <c r="C57" s="33">
        <f t="shared" si="11"/>
        <v>0</v>
      </c>
      <c r="D57" s="25">
        <f t="shared" si="11"/>
        <v>0</v>
      </c>
      <c r="E57" s="25">
        <f t="shared" si="11"/>
        <v>1</v>
      </c>
      <c r="F57" s="25">
        <f t="shared" si="11"/>
        <v>1</v>
      </c>
      <c r="G57" s="25">
        <f t="shared" si="12"/>
        <v>4</v>
      </c>
      <c r="H57" s="25">
        <f aca="true" t="shared" si="15" ref="H57:T57">SUM(H8+H17+H35+H48+H26)</f>
        <v>27</v>
      </c>
      <c r="I57" s="25">
        <f t="shared" si="15"/>
        <v>23</v>
      </c>
      <c r="J57" s="25">
        <f t="shared" si="15"/>
        <v>45</v>
      </c>
      <c r="K57" s="25">
        <f t="shared" si="15"/>
        <v>162</v>
      </c>
      <c r="L57" s="25">
        <f t="shared" si="15"/>
        <v>201</v>
      </c>
      <c r="M57" s="25">
        <f t="shared" si="15"/>
        <v>188</v>
      </c>
      <c r="N57" s="25">
        <f t="shared" si="15"/>
        <v>225.81033698917108</v>
      </c>
      <c r="O57" s="25">
        <f t="shared" si="15"/>
        <v>249</v>
      </c>
      <c r="P57" s="25">
        <f t="shared" si="15"/>
        <v>272.39343686782325</v>
      </c>
      <c r="Q57" s="25">
        <f t="shared" si="15"/>
        <v>332.91512600902695</v>
      </c>
      <c r="R57" s="25">
        <f t="shared" si="15"/>
        <v>410.64059169223077</v>
      </c>
      <c r="S57" s="25">
        <f t="shared" si="15"/>
        <v>505</v>
      </c>
      <c r="T57" s="26">
        <f t="shared" si="15"/>
        <v>609</v>
      </c>
    </row>
    <row r="58" spans="2:20" s="2" customFormat="1" ht="12" customHeight="1">
      <c r="B58" s="17" t="s">
        <v>9</v>
      </c>
      <c r="C58" s="33">
        <f t="shared" si="11"/>
        <v>722</v>
      </c>
      <c r="D58" s="25">
        <f t="shared" si="11"/>
        <v>879</v>
      </c>
      <c r="E58" s="25">
        <f t="shared" si="11"/>
        <v>962</v>
      </c>
      <c r="F58" s="25">
        <f t="shared" si="11"/>
        <v>1153.553968679322</v>
      </c>
      <c r="G58" s="25">
        <f t="shared" si="12"/>
        <v>1167</v>
      </c>
      <c r="H58" s="25">
        <f aca="true" t="shared" si="16" ref="H58:T58">SUM(H9+H18+H36+H49+H27)</f>
        <v>1372</v>
      </c>
      <c r="I58" s="25">
        <f t="shared" si="16"/>
        <v>1355</v>
      </c>
      <c r="J58" s="25">
        <f t="shared" si="16"/>
        <v>1444</v>
      </c>
      <c r="K58" s="25">
        <f t="shared" si="16"/>
        <v>1560</v>
      </c>
      <c r="L58" s="25">
        <f t="shared" si="16"/>
        <v>1580.4894304471825</v>
      </c>
      <c r="M58" s="25">
        <f t="shared" si="16"/>
        <v>1509</v>
      </c>
      <c r="N58" s="25">
        <f t="shared" si="16"/>
        <v>1653.2058971025135</v>
      </c>
      <c r="O58" s="25">
        <f t="shared" si="16"/>
        <v>1816</v>
      </c>
      <c r="P58" s="25">
        <f t="shared" si="16"/>
        <v>1837.5655323297096</v>
      </c>
      <c r="Q58" s="25">
        <f t="shared" si="16"/>
        <v>1990</v>
      </c>
      <c r="R58" s="25">
        <f t="shared" si="16"/>
        <v>2139</v>
      </c>
      <c r="S58" s="25">
        <f t="shared" si="16"/>
        <v>2343</v>
      </c>
      <c r="T58" s="26">
        <f t="shared" si="16"/>
        <v>2363</v>
      </c>
    </row>
    <row r="59" spans="2:20" s="2" customFormat="1" ht="12" customHeight="1">
      <c r="B59" s="17" t="s">
        <v>10</v>
      </c>
      <c r="C59" s="33">
        <f t="shared" si="11"/>
        <v>122</v>
      </c>
      <c r="D59" s="25">
        <f t="shared" si="11"/>
        <v>124</v>
      </c>
      <c r="E59" s="25">
        <f t="shared" si="11"/>
        <v>106</v>
      </c>
      <c r="F59" s="25">
        <f t="shared" si="11"/>
        <v>111</v>
      </c>
      <c r="G59" s="25">
        <f t="shared" si="12"/>
        <v>153</v>
      </c>
      <c r="H59" s="25">
        <f aca="true" t="shared" si="17" ref="H59:T59">SUM(H10+H19+H37+H50+H28)</f>
        <v>193</v>
      </c>
      <c r="I59" s="25">
        <f t="shared" si="17"/>
        <v>215</v>
      </c>
      <c r="J59" s="25">
        <f t="shared" si="17"/>
        <v>273</v>
      </c>
      <c r="K59" s="25">
        <f t="shared" si="17"/>
        <v>305</v>
      </c>
      <c r="L59" s="25">
        <f t="shared" si="17"/>
        <v>338</v>
      </c>
      <c r="M59" s="25">
        <f t="shared" si="17"/>
        <v>369</v>
      </c>
      <c r="N59" s="25">
        <f t="shared" si="17"/>
        <v>457.8614980554389</v>
      </c>
      <c r="O59" s="25">
        <f t="shared" si="17"/>
        <v>501</v>
      </c>
      <c r="P59" s="25">
        <f t="shared" si="17"/>
        <v>602.833196944807</v>
      </c>
      <c r="Q59" s="25">
        <f t="shared" si="17"/>
        <v>694</v>
      </c>
      <c r="R59" s="25">
        <f t="shared" si="17"/>
        <v>750</v>
      </c>
      <c r="S59" s="25">
        <f t="shared" si="17"/>
        <v>894</v>
      </c>
      <c r="T59" s="26">
        <f t="shared" si="17"/>
        <v>1029</v>
      </c>
    </row>
    <row r="60" spans="1:20" s="2" customFormat="1" ht="12" customHeight="1">
      <c r="A60" s="53">
        <v>21</v>
      </c>
      <c r="B60" s="17" t="s">
        <v>11</v>
      </c>
      <c r="C60" s="33">
        <f t="shared" si="11"/>
        <v>1150</v>
      </c>
      <c r="D60" s="25">
        <f t="shared" si="11"/>
        <v>1234</v>
      </c>
      <c r="E60" s="25">
        <f t="shared" si="11"/>
        <v>1408</v>
      </c>
      <c r="F60" s="25">
        <f t="shared" si="11"/>
        <v>1593.0754378378156</v>
      </c>
      <c r="G60" s="25">
        <f t="shared" si="12"/>
        <v>1912</v>
      </c>
      <c r="H60" s="25">
        <f aca="true" t="shared" si="18" ref="H60:T60">SUM(H11+H20+H38+H51+H29)</f>
        <v>2237</v>
      </c>
      <c r="I60" s="25">
        <f t="shared" si="18"/>
        <v>2492.009927708881</v>
      </c>
      <c r="J60" s="25">
        <f t="shared" si="18"/>
        <v>2645</v>
      </c>
      <c r="K60" s="25">
        <f t="shared" si="18"/>
        <v>3231.4392315451596</v>
      </c>
      <c r="L60" s="25">
        <f t="shared" si="18"/>
        <v>3621</v>
      </c>
      <c r="M60" s="25">
        <f t="shared" si="18"/>
        <v>3893.1194281202233</v>
      </c>
      <c r="N60" s="25">
        <f t="shared" si="18"/>
        <v>4100.101688174392</v>
      </c>
      <c r="O60" s="25">
        <f t="shared" si="18"/>
        <v>4183.740501841143</v>
      </c>
      <c r="P60" s="25">
        <f t="shared" si="18"/>
        <v>4700.180527319852</v>
      </c>
      <c r="Q60" s="25">
        <f t="shared" si="18"/>
        <v>5432</v>
      </c>
      <c r="R60" s="25">
        <f t="shared" si="18"/>
        <v>6096</v>
      </c>
      <c r="S60" s="25">
        <f t="shared" si="18"/>
        <v>7304</v>
      </c>
      <c r="T60" s="26">
        <f t="shared" si="18"/>
        <v>7979</v>
      </c>
    </row>
    <row r="61" spans="1:20" s="2" customFormat="1" ht="12" customHeight="1">
      <c r="A61" s="53"/>
      <c r="B61" s="27" t="s">
        <v>12</v>
      </c>
      <c r="C61" s="37">
        <f t="shared" si="11"/>
        <v>3016</v>
      </c>
      <c r="D61" s="31">
        <f t="shared" si="11"/>
        <v>3620.4594156916555</v>
      </c>
      <c r="E61" s="31">
        <f t="shared" si="11"/>
        <v>4486.950493355607</v>
      </c>
      <c r="F61" s="31">
        <f t="shared" si="11"/>
        <v>5919.492246704773</v>
      </c>
      <c r="G61" s="31">
        <f t="shared" si="12"/>
        <v>7859.803520563666</v>
      </c>
      <c r="H61" s="31">
        <f aca="true" t="shared" si="19" ref="H61:T61">SUM(H12+H21+H39+H52+H30)</f>
        <v>9020</v>
      </c>
      <c r="I61" s="31">
        <f t="shared" si="19"/>
        <v>9953.990072291119</v>
      </c>
      <c r="J61" s="31">
        <f t="shared" si="19"/>
        <v>10968</v>
      </c>
      <c r="K61" s="31">
        <f t="shared" si="19"/>
        <v>11671.560768454841</v>
      </c>
      <c r="L61" s="31">
        <f t="shared" si="19"/>
        <v>12960.510569552818</v>
      </c>
      <c r="M61" s="31">
        <f t="shared" si="19"/>
        <v>14040.880571879778</v>
      </c>
      <c r="N61" s="31">
        <f t="shared" si="19"/>
        <v>14292.957095611475</v>
      </c>
      <c r="O61" s="31">
        <f t="shared" si="19"/>
        <v>14353.259498158857</v>
      </c>
      <c r="P61" s="31">
        <f t="shared" si="19"/>
        <v>14405.86001548994</v>
      </c>
      <c r="Q61" s="31">
        <f t="shared" si="19"/>
        <v>15767.084873990972</v>
      </c>
      <c r="R61" s="31">
        <f t="shared" si="19"/>
        <v>16197.35940830777</v>
      </c>
      <c r="S61" s="31">
        <f t="shared" si="19"/>
        <v>16353</v>
      </c>
      <c r="T61" s="32">
        <f t="shared" si="19"/>
        <v>16706</v>
      </c>
    </row>
    <row r="62" spans="2:20" s="2" customFormat="1" ht="13.5">
      <c r="B62" s="14"/>
      <c r="C62" s="15" t="s">
        <v>22</v>
      </c>
      <c r="D62" s="16"/>
      <c r="E62" s="16"/>
      <c r="F62" s="16"/>
      <c r="G62" s="16"/>
      <c r="H62" s="16"/>
      <c r="I62" s="16"/>
      <c r="J62" s="16"/>
      <c r="K62" s="16"/>
      <c r="L62" s="16"/>
      <c r="M62" s="16"/>
      <c r="N62" s="16"/>
      <c r="O62" s="16"/>
      <c r="P62" s="16"/>
      <c r="Q62" s="16"/>
      <c r="R62" s="16"/>
      <c r="S62" s="16"/>
      <c r="T62" s="16"/>
    </row>
    <row r="63" spans="2:20" s="2" customFormat="1" ht="12" customHeight="1">
      <c r="B63" s="40" t="s">
        <v>23</v>
      </c>
      <c r="C63" s="34">
        <f>SUM(C64:C68)</f>
        <v>4185</v>
      </c>
      <c r="D63" s="24">
        <f aca="true" t="shared" si="20" ref="D63:T63">SUM(D64:D68)</f>
        <v>5023</v>
      </c>
      <c r="E63" s="24">
        <f t="shared" si="20"/>
        <v>5597</v>
      </c>
      <c r="F63" s="24">
        <f t="shared" si="20"/>
        <v>6248.825789950981</v>
      </c>
      <c r="G63" s="24" t="s">
        <v>6</v>
      </c>
      <c r="H63" s="24">
        <f t="shared" si="20"/>
        <v>7846</v>
      </c>
      <c r="I63" s="24">
        <f t="shared" si="20"/>
        <v>8077.009927708881</v>
      </c>
      <c r="J63" s="24">
        <f t="shared" si="20"/>
        <v>8545</v>
      </c>
      <c r="K63" s="24">
        <f t="shared" si="20"/>
        <v>9584.439231545159</v>
      </c>
      <c r="L63" s="24">
        <f t="shared" si="20"/>
        <v>10035.489430447182</v>
      </c>
      <c r="M63" s="24">
        <f t="shared" si="20"/>
        <v>10196.119428120222</v>
      </c>
      <c r="N63" s="24">
        <f t="shared" si="20"/>
        <v>10789.042904388525</v>
      </c>
      <c r="O63" s="24">
        <f t="shared" si="20"/>
        <v>11273.740501841143</v>
      </c>
      <c r="P63" s="24">
        <f t="shared" si="20"/>
        <v>12287.87679247181</v>
      </c>
      <c r="Q63" s="24">
        <f t="shared" si="20"/>
        <v>13859.915126009028</v>
      </c>
      <c r="R63" s="24">
        <f t="shared" si="20"/>
        <v>15191.64059169223</v>
      </c>
      <c r="S63" s="24">
        <f t="shared" si="20"/>
        <v>17263</v>
      </c>
      <c r="T63" s="35">
        <f t="shared" si="20"/>
        <v>18513</v>
      </c>
    </row>
    <row r="64" spans="2:20" s="2" customFormat="1" ht="12" customHeight="1">
      <c r="B64" s="17" t="s">
        <v>24</v>
      </c>
      <c r="C64" s="34">
        <f>SUM(C6)</f>
        <v>0</v>
      </c>
      <c r="D64" s="24">
        <f aca="true" t="shared" si="21" ref="D64:T64">SUM(D6)</f>
        <v>0</v>
      </c>
      <c r="E64" s="24">
        <f t="shared" si="21"/>
        <v>0</v>
      </c>
      <c r="F64" s="24">
        <f t="shared" si="21"/>
        <v>0</v>
      </c>
      <c r="G64" s="24" t="s">
        <v>6</v>
      </c>
      <c r="H64" s="24">
        <f t="shared" si="21"/>
        <v>125</v>
      </c>
      <c r="I64" s="24">
        <f t="shared" si="21"/>
        <v>127</v>
      </c>
      <c r="J64" s="24">
        <f t="shared" si="21"/>
        <v>218</v>
      </c>
      <c r="K64" s="24">
        <f t="shared" si="21"/>
        <v>797</v>
      </c>
      <c r="L64" s="24">
        <f t="shared" si="21"/>
        <v>1024</v>
      </c>
      <c r="M64" s="24">
        <f t="shared" si="21"/>
        <v>1069</v>
      </c>
      <c r="N64" s="24">
        <f t="shared" si="21"/>
        <v>1197.715185115162</v>
      </c>
      <c r="O64" s="24">
        <f t="shared" si="21"/>
        <v>1357</v>
      </c>
      <c r="P64" s="24">
        <f t="shared" si="21"/>
        <v>1894.875262578676</v>
      </c>
      <c r="Q64" s="24">
        <f t="shared" si="21"/>
        <v>2740.915126009027</v>
      </c>
      <c r="R64" s="24">
        <f t="shared" si="21"/>
        <v>3416.640591692231</v>
      </c>
      <c r="S64" s="24">
        <f t="shared" si="21"/>
        <v>4428</v>
      </c>
      <c r="T64" s="35">
        <f t="shared" si="21"/>
        <v>5328</v>
      </c>
    </row>
    <row r="65" spans="2:20" s="2" customFormat="1" ht="12" customHeight="1">
      <c r="B65" s="17" t="s">
        <v>25</v>
      </c>
      <c r="C65" s="34">
        <f>SUM(C15)</f>
        <v>1909</v>
      </c>
      <c r="D65" s="24">
        <f aca="true" t="shared" si="22" ref="D65:T65">SUM(D15)</f>
        <v>2408</v>
      </c>
      <c r="E65" s="24">
        <f t="shared" si="22"/>
        <v>2917</v>
      </c>
      <c r="F65" s="24">
        <f t="shared" si="22"/>
        <v>3355.8257899509804</v>
      </c>
      <c r="G65" s="24">
        <f t="shared" si="22"/>
        <v>3886.196479436334</v>
      </c>
      <c r="H65" s="24">
        <f t="shared" si="22"/>
        <v>3976</v>
      </c>
      <c r="I65" s="24">
        <f t="shared" si="22"/>
        <v>4052.009927708881</v>
      </c>
      <c r="J65" s="24">
        <f t="shared" si="22"/>
        <v>4123</v>
      </c>
      <c r="K65" s="24">
        <f t="shared" si="22"/>
        <v>4208.43923154516</v>
      </c>
      <c r="L65" s="24">
        <f t="shared" si="22"/>
        <v>4209.489430447183</v>
      </c>
      <c r="M65" s="24">
        <f t="shared" si="22"/>
        <v>4166.119428120223</v>
      </c>
      <c r="N65" s="24">
        <f t="shared" si="22"/>
        <v>4212.327719273363</v>
      </c>
      <c r="O65" s="24">
        <f t="shared" si="22"/>
        <v>4182.740501841143</v>
      </c>
      <c r="P65" s="24">
        <f t="shared" si="22"/>
        <v>4021.001529893134</v>
      </c>
      <c r="Q65" s="24">
        <f t="shared" si="22"/>
        <v>4000</v>
      </c>
      <c r="R65" s="24">
        <f t="shared" si="22"/>
        <v>4000</v>
      </c>
      <c r="S65" s="24">
        <f t="shared" si="22"/>
        <v>4000</v>
      </c>
      <c r="T65" s="35">
        <f t="shared" si="22"/>
        <v>4000</v>
      </c>
    </row>
    <row r="66" spans="2:20" s="2" customFormat="1" ht="12" customHeight="1">
      <c r="B66" s="17" t="s">
        <v>26</v>
      </c>
      <c r="C66" s="34">
        <f>SUM(C24)</f>
        <v>2127</v>
      </c>
      <c r="D66" s="24">
        <f aca="true" t="shared" si="23" ref="D66:T66">SUM(D24)</f>
        <v>2492</v>
      </c>
      <c r="E66" s="24">
        <f t="shared" si="23"/>
        <v>2515</v>
      </c>
      <c r="F66" s="24">
        <f t="shared" si="23"/>
        <v>2632</v>
      </c>
      <c r="G66" s="24">
        <f t="shared" si="23"/>
        <v>2676</v>
      </c>
      <c r="H66" s="24">
        <f t="shared" si="23"/>
        <v>3088</v>
      </c>
      <c r="I66" s="24">
        <f t="shared" si="23"/>
        <v>3095</v>
      </c>
      <c r="J66" s="24">
        <f t="shared" si="23"/>
        <v>3248</v>
      </c>
      <c r="K66" s="24">
        <f t="shared" si="23"/>
        <v>3511</v>
      </c>
      <c r="L66" s="24">
        <f t="shared" si="23"/>
        <v>3561</v>
      </c>
      <c r="M66" s="24">
        <f t="shared" si="23"/>
        <v>3704</v>
      </c>
      <c r="N66" s="24">
        <f t="shared" si="23"/>
        <v>3874</v>
      </c>
      <c r="O66" s="24">
        <f t="shared" si="23"/>
        <v>4056</v>
      </c>
      <c r="P66" s="24">
        <f t="shared" si="23"/>
        <v>4438</v>
      </c>
      <c r="Q66" s="24">
        <f t="shared" si="23"/>
        <v>4877</v>
      </c>
      <c r="R66" s="24">
        <f t="shared" si="23"/>
        <v>5205</v>
      </c>
      <c r="S66" s="24">
        <f t="shared" si="23"/>
        <v>6006</v>
      </c>
      <c r="T66" s="35">
        <f t="shared" si="23"/>
        <v>6157</v>
      </c>
    </row>
    <row r="67" spans="2:20" s="2" customFormat="1" ht="12" customHeight="1">
      <c r="B67" s="17" t="s">
        <v>27</v>
      </c>
      <c r="C67" s="34">
        <f>SUM(C33)</f>
        <v>128</v>
      </c>
      <c r="D67" s="24">
        <f aca="true" t="shared" si="24" ref="D67:T67">SUM(D33)</f>
        <v>99</v>
      </c>
      <c r="E67" s="24">
        <f t="shared" si="24"/>
        <v>139</v>
      </c>
      <c r="F67" s="24">
        <f t="shared" si="24"/>
        <v>212</v>
      </c>
      <c r="G67" s="24">
        <f t="shared" si="24"/>
        <v>281</v>
      </c>
      <c r="H67" s="24">
        <f t="shared" si="24"/>
        <v>548</v>
      </c>
      <c r="I67" s="24">
        <f t="shared" si="24"/>
        <v>631</v>
      </c>
      <c r="J67" s="24">
        <f t="shared" si="24"/>
        <v>759</v>
      </c>
      <c r="K67" s="24">
        <f t="shared" si="24"/>
        <v>871</v>
      </c>
      <c r="L67" s="24">
        <f t="shared" si="24"/>
        <v>984</v>
      </c>
      <c r="M67" s="24">
        <f t="shared" si="24"/>
        <v>945</v>
      </c>
      <c r="N67" s="24">
        <f t="shared" si="24"/>
        <v>1135</v>
      </c>
      <c r="O67" s="24">
        <f t="shared" si="24"/>
        <v>1228</v>
      </c>
      <c r="P67" s="24">
        <f t="shared" si="24"/>
        <v>1421</v>
      </c>
      <c r="Q67" s="24">
        <f t="shared" si="24"/>
        <v>1650</v>
      </c>
      <c r="R67" s="24">
        <f t="shared" si="24"/>
        <v>1920</v>
      </c>
      <c r="S67" s="24">
        <f t="shared" si="24"/>
        <v>2046</v>
      </c>
      <c r="T67" s="35">
        <f t="shared" si="24"/>
        <v>2189</v>
      </c>
    </row>
    <row r="68" spans="2:20" s="2" customFormat="1" ht="12" customHeight="1">
      <c r="B68" s="47" t="s">
        <v>28</v>
      </c>
      <c r="C68" s="48">
        <f>SUM(C46)</f>
        <v>21</v>
      </c>
      <c r="D68" s="30">
        <f aca="true" t="shared" si="25" ref="D68:T68">SUM(D46)</f>
        <v>24</v>
      </c>
      <c r="E68" s="30">
        <f t="shared" si="25"/>
        <v>26</v>
      </c>
      <c r="F68" s="30">
        <f t="shared" si="25"/>
        <v>49</v>
      </c>
      <c r="G68" s="30">
        <f t="shared" si="25"/>
        <v>58</v>
      </c>
      <c r="H68" s="30">
        <f t="shared" si="25"/>
        <v>109</v>
      </c>
      <c r="I68" s="30">
        <f t="shared" si="25"/>
        <v>172</v>
      </c>
      <c r="J68" s="30">
        <f t="shared" si="25"/>
        <v>197</v>
      </c>
      <c r="K68" s="30">
        <f t="shared" si="25"/>
        <v>197</v>
      </c>
      <c r="L68" s="30">
        <f t="shared" si="25"/>
        <v>257</v>
      </c>
      <c r="M68" s="30">
        <f t="shared" si="25"/>
        <v>312</v>
      </c>
      <c r="N68" s="30">
        <f t="shared" si="25"/>
        <v>370</v>
      </c>
      <c r="O68" s="30">
        <f t="shared" si="25"/>
        <v>450</v>
      </c>
      <c r="P68" s="30">
        <f t="shared" si="25"/>
        <v>513</v>
      </c>
      <c r="Q68" s="30">
        <f t="shared" si="25"/>
        <v>592</v>
      </c>
      <c r="R68" s="30">
        <f t="shared" si="25"/>
        <v>650</v>
      </c>
      <c r="S68" s="30">
        <f t="shared" si="25"/>
        <v>783</v>
      </c>
      <c r="T68" s="49">
        <f t="shared" si="25"/>
        <v>839</v>
      </c>
    </row>
    <row r="69" spans="2:20" s="2" customFormat="1" ht="14.25" customHeight="1">
      <c r="B69" s="50"/>
      <c r="C69" s="51"/>
      <c r="D69" s="51"/>
      <c r="E69" s="51"/>
      <c r="F69" s="51"/>
      <c r="G69" s="51"/>
      <c r="H69" s="51"/>
      <c r="I69" s="51"/>
      <c r="J69" s="51"/>
      <c r="K69" s="51"/>
      <c r="L69" s="51"/>
      <c r="M69" s="51"/>
      <c r="N69" s="51"/>
      <c r="O69" s="51"/>
      <c r="P69" s="51"/>
      <c r="Q69" s="51"/>
      <c r="R69" s="51"/>
      <c r="S69" s="51"/>
      <c r="T69" s="51"/>
    </row>
    <row r="70" spans="2:20" s="7" customFormat="1" ht="12.75">
      <c r="B70" s="52"/>
      <c r="C70" s="11"/>
      <c r="D70" s="11"/>
      <c r="E70" s="11"/>
      <c r="F70" s="11"/>
      <c r="G70" s="11"/>
      <c r="H70" s="11"/>
      <c r="I70" s="11"/>
      <c r="J70" s="11"/>
      <c r="K70" s="11"/>
      <c r="L70" s="11"/>
      <c r="M70" s="11"/>
      <c r="N70" s="11"/>
      <c r="O70" s="11"/>
      <c r="P70" s="11"/>
      <c r="Q70" s="11"/>
      <c r="R70" s="11"/>
      <c r="S70" s="11"/>
      <c r="T70" s="11"/>
    </row>
    <row r="71" spans="2:20" s="7" customFormat="1" ht="12.75">
      <c r="B71" s="10"/>
      <c r="C71" s="11"/>
      <c r="D71" s="11"/>
      <c r="E71" s="11"/>
      <c r="F71" s="11"/>
      <c r="G71" s="11"/>
      <c r="H71" s="11"/>
      <c r="I71" s="11"/>
      <c r="J71" s="11"/>
      <c r="K71" s="11"/>
      <c r="L71" s="11"/>
      <c r="M71" s="11"/>
      <c r="N71" s="11"/>
      <c r="O71" s="11"/>
      <c r="P71" s="11"/>
      <c r="Q71" s="11"/>
      <c r="R71" s="11"/>
      <c r="S71" s="11"/>
      <c r="T71" s="11"/>
    </row>
    <row r="72" spans="2:20" s="7" customFormat="1" ht="12.75">
      <c r="B72" s="52"/>
      <c r="C72" s="11"/>
      <c r="D72" s="11"/>
      <c r="E72" s="11"/>
      <c r="F72" s="11"/>
      <c r="G72" s="11"/>
      <c r="H72" s="11"/>
      <c r="I72" s="11"/>
      <c r="J72" s="11"/>
      <c r="K72" s="11"/>
      <c r="L72" s="11"/>
      <c r="M72" s="11"/>
      <c r="N72" s="11"/>
      <c r="O72" s="11"/>
      <c r="P72" s="11"/>
      <c r="Q72" s="11"/>
      <c r="R72" s="11"/>
      <c r="S72" s="11"/>
      <c r="T72" s="11"/>
    </row>
    <row r="73" spans="2:20" s="7" customFormat="1" ht="12.75">
      <c r="B73" s="10"/>
      <c r="C73" s="11"/>
      <c r="D73" s="11"/>
      <c r="E73" s="11"/>
      <c r="F73" s="11"/>
      <c r="G73" s="11"/>
      <c r="H73" s="11"/>
      <c r="I73" s="11"/>
      <c r="J73" s="11"/>
      <c r="K73" s="11"/>
      <c r="L73" s="11"/>
      <c r="M73" s="11"/>
      <c r="N73" s="11"/>
      <c r="O73" s="11"/>
      <c r="P73" s="11"/>
      <c r="Q73" s="11"/>
      <c r="R73" s="11"/>
      <c r="S73" s="11"/>
      <c r="T73" s="11"/>
    </row>
    <row r="74" spans="2:20" s="7" customFormat="1" ht="12.75">
      <c r="B74" s="10"/>
      <c r="C74" s="11"/>
      <c r="D74" s="11"/>
      <c r="E74" s="11"/>
      <c r="F74" s="11"/>
      <c r="G74" s="11"/>
      <c r="H74" s="11"/>
      <c r="I74" s="11"/>
      <c r="J74" s="11"/>
      <c r="K74" s="11"/>
      <c r="L74" s="11"/>
      <c r="M74" s="11"/>
      <c r="N74" s="11"/>
      <c r="O74" s="11"/>
      <c r="P74" s="11"/>
      <c r="Q74" s="11"/>
      <c r="R74" s="11"/>
      <c r="S74" s="11"/>
      <c r="T74" s="11"/>
    </row>
  </sheetData>
  <mergeCells count="2">
    <mergeCell ref="A21:A22"/>
    <mergeCell ref="A60:A61"/>
  </mergeCells>
  <printOptions horizontalCentered="1"/>
  <pageMargins left="0.75" right="0.75"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jmjohnso</dc:creator>
  <cp:keywords/>
  <dc:description/>
  <cp:lastModifiedBy>jhh</cp:lastModifiedBy>
  <cp:lastPrinted>2000-01-24T13:36:51Z</cp:lastPrinted>
  <dcterms:created xsi:type="dcterms:W3CDTF">1999-02-17T18:23:06Z</dcterms:created>
  <cp:category/>
  <cp:version/>
  <cp:contentType/>
  <cp:contentStatus/>
</cp:coreProperties>
</file>