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65446" windowWidth="15315" windowHeight="15420" activeTab="0"/>
  </bookViews>
  <sheets>
    <sheet name="template" sheetId="1" r:id="rId1"/>
    <sheet name="Summary-BOTTOM" sheetId="2" r:id="rId2"/>
    <sheet name="Summary-TOP" sheetId="3" r:id="rId3"/>
  </sheets>
  <definedNames>
    <definedName name="_xlnm.Print_Area" localSheetId="1">'Summary-BOTTOM'!$A$1:$L$57</definedName>
    <definedName name="_xlnm.Print_Area" localSheetId="2">'Summary-TOP'!$A$1:$O$62</definedName>
    <definedName name="_xlnm.Print_Titles" localSheetId="1">'Summary-BOTTOM'!$1:$5</definedName>
    <definedName name="_xlnm.Print_Titles" localSheetId="2">'Summary-TOP'!$1:$5</definedName>
    <definedName name="_xlnm.Print_Titles" localSheetId="0">'template'!$1:$4</definedName>
  </definedNames>
  <calcPr fullCalcOnLoad="1"/>
</workbook>
</file>

<file path=xl/sharedStrings.xml><?xml version="1.0" encoding="utf-8"?>
<sst xmlns="http://schemas.openxmlformats.org/spreadsheetml/2006/main" count="681" uniqueCount="195">
  <si>
    <t>Opto pin</t>
  </si>
  <si>
    <t>lead resist</t>
  </si>
  <si>
    <t>Module name</t>
  </si>
  <si>
    <t>Module pin</t>
  </si>
  <si>
    <t>Lead resist</t>
  </si>
  <si>
    <t>Total lead resist</t>
  </si>
  <si>
    <t>Gross R</t>
  </si>
  <si>
    <t>J5</t>
  </si>
  <si>
    <t>J7</t>
  </si>
  <si>
    <t>J9</t>
  </si>
  <si>
    <t>J11</t>
  </si>
  <si>
    <t>J13</t>
  </si>
  <si>
    <t>J15</t>
  </si>
  <si>
    <t>HV</t>
  </si>
  <si>
    <t>NTC</t>
  </si>
  <si>
    <t>Module 1</t>
  </si>
  <si>
    <t>Module 2</t>
  </si>
  <si>
    <t>Module 3</t>
  </si>
  <si>
    <t>Module 4</t>
  </si>
  <si>
    <t>Module 5</t>
  </si>
  <si>
    <t>Module 6</t>
  </si>
  <si>
    <t>Module 7</t>
  </si>
  <si>
    <t>EVEN 40 pin</t>
  </si>
  <si>
    <t>ODD 40 pin</t>
  </si>
  <si>
    <t>Jx adapter</t>
  </si>
  <si>
    <t>Pin</t>
  </si>
  <si>
    <t>Ribbon adapter</t>
  </si>
  <si>
    <t>VVDCret</t>
  </si>
  <si>
    <t>*</t>
  </si>
  <si>
    <t>N/C</t>
  </si>
  <si>
    <t>VDDr-1</t>
  </si>
  <si>
    <t>VDDr-2</t>
  </si>
  <si>
    <t>VDDr-3</t>
  </si>
  <si>
    <t>VDDr-4</t>
  </si>
  <si>
    <t>VDDr-5</t>
  </si>
  <si>
    <t>VDDr-6</t>
  </si>
  <si>
    <t>VDDr-7</t>
  </si>
  <si>
    <t>POWER CABLES</t>
  </si>
  <si>
    <t>VDD</t>
  </si>
  <si>
    <t>VDDA</t>
  </si>
  <si>
    <t>VDDsens</t>
  </si>
  <si>
    <t>VDDAsens</t>
  </si>
  <si>
    <t>Opto</t>
  </si>
  <si>
    <t>VVDC</t>
  </si>
  <si>
    <t>Ground/Shield</t>
  </si>
  <si>
    <t>Analog</t>
  </si>
  <si>
    <t>Digital</t>
  </si>
  <si>
    <t>NTC Cable</t>
  </si>
  <si>
    <t>Module</t>
  </si>
  <si>
    <t>HV Cable</t>
  </si>
  <si>
    <t>HV Interlocks</t>
  </si>
  <si>
    <t>Ground/shields</t>
  </si>
  <si>
    <t>Base</t>
  </si>
  <si>
    <t>Flex</t>
  </si>
  <si>
    <t>odd</t>
  </si>
  <si>
    <t>even</t>
  </si>
  <si>
    <t>Name or pin #</t>
  </si>
  <si>
    <t>PIN</t>
  </si>
  <si>
    <t>2 / 10</t>
  </si>
  <si>
    <t>4 / 12</t>
  </si>
  <si>
    <t>27 / 32</t>
  </si>
  <si>
    <t>29 / 34</t>
  </si>
  <si>
    <t>31 / 49</t>
  </si>
  <si>
    <t>46 / 51</t>
  </si>
  <si>
    <t>59 / --</t>
  </si>
  <si>
    <t>TOP Ave</t>
  </si>
  <si>
    <t>TOP StDev</t>
  </si>
  <si>
    <t xml:space="preserve">Overall StDev </t>
  </si>
  <si>
    <t>Overall Ave</t>
  </si>
  <si>
    <t>ONTC</t>
  </si>
  <si>
    <t>Average</t>
  </si>
  <si>
    <t>St Dev</t>
  </si>
  <si>
    <t>Signal  Name</t>
  </si>
  <si>
    <t>Connector</t>
  </si>
  <si>
    <t>OPS x</t>
  </si>
  <si>
    <t>ONTC y</t>
  </si>
  <si>
    <t xml:space="preserve">OHV z </t>
  </si>
  <si>
    <t>2 / 15</t>
  </si>
  <si>
    <t>2</t>
  </si>
  <si>
    <t>Connector Table</t>
  </si>
  <si>
    <t xml:space="preserve">OPS </t>
  </si>
  <si>
    <t>x</t>
  </si>
  <si>
    <t>y</t>
  </si>
  <si>
    <t>3 for {P5, P6}</t>
  </si>
  <si>
    <t>2 for {P3, P4}</t>
  </si>
  <si>
    <t>1 for {P1, P2}</t>
  </si>
  <si>
    <t>1 - 6 for each position</t>
  </si>
  <si>
    <t>(e.g. 1 for P1, etc.</t>
  </si>
  <si>
    <t>OHV</t>
  </si>
  <si>
    <t>z</t>
  </si>
  <si>
    <t>1 for {P1,P2}</t>
  </si>
  <si>
    <t>2 for {P3,P4}</t>
  </si>
  <si>
    <t>3 for {P5,P6}</t>
  </si>
  <si>
    <t>first pin for odd P's</t>
  </si>
  <si>
    <t>second pin for even P's</t>
  </si>
  <si>
    <t>4</t>
  </si>
  <si>
    <t>27</t>
  </si>
  <si>
    <t>29</t>
  </si>
  <si>
    <t>31</t>
  </si>
  <si>
    <t>46</t>
  </si>
  <si>
    <t>59</t>
  </si>
  <si>
    <t>4 / 17</t>
  </si>
  <si>
    <t>27 / 37</t>
  </si>
  <si>
    <t xml:space="preserve">29 / 39 </t>
  </si>
  <si>
    <t>31 / 52</t>
  </si>
  <si>
    <t>46 / 54</t>
  </si>
  <si>
    <t>59 / 62</t>
  </si>
  <si>
    <t>IPS</t>
  </si>
  <si>
    <t>INTC</t>
  </si>
  <si>
    <t>IHV</t>
  </si>
  <si>
    <t>BOTTOM panel not used for INNER SP</t>
  </si>
  <si>
    <t>(outer)</t>
  </si>
  <si>
    <t>(inner)</t>
  </si>
  <si>
    <t>IPS x</t>
  </si>
  <si>
    <t>INTC y</t>
  </si>
  <si>
    <t>IHV z</t>
  </si>
  <si>
    <t>50/46</t>
  </si>
  <si>
    <t>60/48</t>
  </si>
  <si>
    <t>61/49</t>
  </si>
  <si>
    <t>59/47</t>
  </si>
  <si>
    <t>46/31</t>
  </si>
  <si>
    <t>47/32</t>
  </si>
  <si>
    <t>48/33</t>
  </si>
  <si>
    <t>49/34</t>
  </si>
  <si>
    <t>31/27</t>
  </si>
  <si>
    <t>32/28</t>
  </si>
  <si>
    <t>33/29</t>
  </si>
  <si>
    <t>34/30</t>
  </si>
  <si>
    <t>27/9</t>
  </si>
  <si>
    <t>28/10</t>
  </si>
  <si>
    <t>29/11</t>
  </si>
  <si>
    <t>30/12</t>
  </si>
  <si>
    <t>9/5</t>
  </si>
  <si>
    <t>10/6</t>
  </si>
  <si>
    <t>11/7</t>
  </si>
  <si>
    <t>12/8</t>
  </si>
  <si>
    <t>5/1</t>
  </si>
  <si>
    <t>6/2</t>
  </si>
  <si>
    <t>7/3</t>
  </si>
  <si>
    <t>8/4</t>
  </si>
  <si>
    <t>1/--</t>
  </si>
  <si>
    <t>2/--</t>
  </si>
  <si>
    <t>3/--</t>
  </si>
  <si>
    <t>4/--</t>
  </si>
  <si>
    <t>59/51</t>
  </si>
  <si>
    <t>46/49</t>
  </si>
  <si>
    <t>31/34</t>
  </si>
  <si>
    <t>29/32</t>
  </si>
  <si>
    <t>27/12</t>
  </si>
  <si>
    <t>4/10</t>
  </si>
  <si>
    <t>59/51/62/58</t>
  </si>
  <si>
    <t>46/49/54/56</t>
  </si>
  <si>
    <t>31/34/52/43</t>
  </si>
  <si>
    <t>29/32/39/41</t>
  </si>
  <si>
    <t>27/12/37/25</t>
  </si>
  <si>
    <t>4/10/17/23</t>
  </si>
  <si>
    <t>2/--/15/--</t>
  </si>
  <si>
    <t>OUTER</t>
  </si>
  <si>
    <t>INNER</t>
  </si>
  <si>
    <t>ISP</t>
  </si>
  <si>
    <t>3 sets, C 1 = 7 module row</t>
  </si>
  <si>
    <t>C2 = 6 module position (row)</t>
  </si>
  <si>
    <t>C2 = bottom - 6 modules</t>
  </si>
  <si>
    <t>6 sets, C1=top - 7 modules</t>
  </si>
  <si>
    <t xml:space="preserve">6 connectors, </t>
  </si>
  <si>
    <t>1 for each position</t>
  </si>
  <si>
    <t>#2 for {P3,P4},#3 for {P5,P6}</t>
  </si>
  <si>
    <t>3 connectors, #1 for {P1,P2}</t>
  </si>
  <si>
    <t>"T" 7-mod, "B" 6-mod</t>
  </si>
  <si>
    <t>1-1/2 connectors</t>
  </si>
  <si>
    <t>#1 for {P1,P2,P3,P4}</t>
  </si>
  <si>
    <t>order [A7/A6/B7/B6]</t>
  </si>
  <si>
    <t>#1/2 for {P5,P6}</t>
  </si>
  <si>
    <t>order [A7/A6]</t>
  </si>
  <si>
    <t>TOP (Base)</t>
  </si>
  <si>
    <t>BOTTOM (Flex)</t>
  </si>
  <si>
    <t>1    PP0-</t>
  </si>
  <si>
    <t>2    PP0-</t>
  </si>
  <si>
    <t>3    PP0-</t>
  </si>
  <si>
    <t>4    PP0-</t>
  </si>
  <si>
    <t>5    PP0-</t>
  </si>
  <si>
    <t>6    PP0-</t>
  </si>
  <si>
    <t>Bottom Ave</t>
  </si>
  <si>
    <t>Bottom StDev</t>
  </si>
  <si>
    <t>Tolerances</t>
  </si>
  <si>
    <t>Max ohms</t>
  </si>
  <si>
    <t>(Round trip)</t>
  </si>
  <si>
    <t>for max current</t>
  </si>
  <si>
    <t>for nom current</t>
  </si>
  <si>
    <t>Ground</t>
  </si>
  <si>
    <t>Traces</t>
  </si>
  <si>
    <t>T-B gnd</t>
  </si>
  <si>
    <t>NO-OPTO Resistance values (in ohms) for completed Type I cable</t>
  </si>
  <si>
    <t>PairCernSQP_NoOpto_C78-OP-C7_R_RUN101_2007-04-04</t>
  </si>
  <si>
    <t>Right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</si>
</sst>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0.0"/>
  </numFmts>
  <fonts count="8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left"/>
    </xf>
    <xf numFmtId="2" fontId="0" fillId="0" borderId="9" xfId="0" applyNumberForma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wrapText="1"/>
    </xf>
    <xf numFmtId="2" fontId="6" fillId="0" borderId="26" xfId="0" applyNumberFormat="1" applyFont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2" fontId="5" fillId="0" borderId="26" xfId="0" applyNumberFormat="1" applyFont="1" applyFill="1" applyBorder="1" applyAlignment="1">
      <alignment horizontal="center" wrapText="1"/>
    </xf>
    <xf numFmtId="2" fontId="5" fillId="0" borderId="29" xfId="0" applyNumberFormat="1" applyFont="1" applyFill="1" applyBorder="1" applyAlignment="1">
      <alignment horizontal="center" wrapText="1"/>
    </xf>
    <xf numFmtId="2" fontId="5" fillId="0" borderId="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 patternType="none">
          <bgColor indexed="65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  <dxf>
      <font>
        <b val="0"/>
        <i val="0"/>
      </font>
      <fill>
        <patternFill>
          <bgColor rgb="FFCCFFFF"/>
        </patternFill>
      </fill>
      <border/>
    </dxf>
    <dxf>
      <font>
        <b/>
        <i/>
      </font>
      <fill>
        <patternFill>
          <bgColor rgb="FFFF00FF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06"/>
  <sheetViews>
    <sheetView tabSelected="1" workbookViewId="0" topLeftCell="A1">
      <selection activeCell="AG54" sqref="AG54"/>
    </sheetView>
  </sheetViews>
  <sheetFormatPr defaultColWidth="9.140625" defaultRowHeight="12.75"/>
  <cols>
    <col min="1" max="1" width="9.421875" style="2" customWidth="1"/>
    <col min="2" max="4" width="9.421875" style="0" hidden="1" customWidth="1"/>
    <col min="5" max="6" width="9.421875" style="2" hidden="1" customWidth="1"/>
    <col min="7" max="7" width="9.421875" style="1" hidden="1" customWidth="1"/>
    <col min="8" max="8" width="10.140625" style="7" customWidth="1"/>
    <col min="9" max="10" width="13.8515625" style="2" hidden="1" customWidth="1"/>
    <col min="11" max="11" width="9.140625" style="2" hidden="1" customWidth="1"/>
    <col min="12" max="12" width="0" style="2" hidden="1" customWidth="1"/>
    <col min="13" max="13" width="8.8515625" style="1" hidden="1" customWidth="1"/>
    <col min="14" max="14" width="8.8515625" style="0" hidden="1" customWidth="1"/>
    <col min="15" max="15" width="0" style="2" hidden="1" customWidth="1"/>
    <col min="16" max="16" width="6.8515625" style="2" customWidth="1"/>
    <col min="17" max="27" width="6.8515625" style="0" customWidth="1"/>
    <col min="28" max="28" width="7.8515625" style="23" customWidth="1"/>
    <col min="29" max="29" width="7.8515625" style="0" customWidth="1"/>
    <col min="30" max="30" width="7.8515625" style="23" customWidth="1"/>
    <col min="31" max="31" width="7.8515625" style="0" customWidth="1"/>
    <col min="32" max="32" width="7.8515625" style="23" customWidth="1"/>
    <col min="33" max="33" width="7.8515625" style="0" customWidth="1"/>
  </cols>
  <sheetData>
    <row r="1" spans="1:33" s="4" customFormat="1" ht="23.25">
      <c r="A1" s="95" t="s">
        <v>193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18.75" thickBot="1">
      <c r="A2" s="97" t="s">
        <v>192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2:27" ht="13.5" thickBot="1">
      <c r="B3" t="s">
        <v>194</v>
      </c>
      <c r="P3" s="98" t="s">
        <v>174</v>
      </c>
      <c r="Q3" s="99"/>
      <c r="R3" s="99"/>
      <c r="S3" s="99"/>
      <c r="T3" s="99"/>
      <c r="U3" s="100"/>
      <c r="V3" s="98" t="s">
        <v>175</v>
      </c>
      <c r="W3" s="101"/>
      <c r="X3" s="101"/>
      <c r="Y3" s="101"/>
      <c r="Z3" s="101"/>
      <c r="AA3" s="102"/>
    </row>
    <row r="4" spans="1:33" s="3" customFormat="1" ht="38.25">
      <c r="A4" s="3" t="s">
        <v>56</v>
      </c>
      <c r="B4" s="3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5" t="s">
        <v>1</v>
      </c>
      <c r="H4" s="8" t="s">
        <v>2</v>
      </c>
      <c r="I4" s="3" t="s">
        <v>3</v>
      </c>
      <c r="J4" s="3" t="s">
        <v>26</v>
      </c>
      <c r="K4" s="3" t="s">
        <v>24</v>
      </c>
      <c r="L4" s="3" t="s">
        <v>25</v>
      </c>
      <c r="M4" s="5" t="s">
        <v>4</v>
      </c>
      <c r="N4" s="3" t="s">
        <v>5</v>
      </c>
      <c r="O4" s="3" t="s">
        <v>6</v>
      </c>
      <c r="P4" s="8" t="s">
        <v>176</v>
      </c>
      <c r="Q4" s="8" t="s">
        <v>177</v>
      </c>
      <c r="R4" s="8" t="s">
        <v>178</v>
      </c>
      <c r="S4" s="8" t="s">
        <v>179</v>
      </c>
      <c r="T4" s="8" t="s">
        <v>180</v>
      </c>
      <c r="U4" s="8" t="s">
        <v>181</v>
      </c>
      <c r="V4" s="8" t="s">
        <v>176</v>
      </c>
      <c r="W4" s="8" t="s">
        <v>177</v>
      </c>
      <c r="X4" s="8" t="s">
        <v>178</v>
      </c>
      <c r="Y4" s="8" t="s">
        <v>179</v>
      </c>
      <c r="Z4" s="8" t="s">
        <v>180</v>
      </c>
      <c r="AA4" s="8" t="s">
        <v>181</v>
      </c>
      <c r="AB4" s="19" t="s">
        <v>65</v>
      </c>
      <c r="AC4" s="13" t="s">
        <v>66</v>
      </c>
      <c r="AD4" s="19" t="s">
        <v>182</v>
      </c>
      <c r="AE4" s="13" t="s">
        <v>183</v>
      </c>
      <c r="AF4" s="19" t="s">
        <v>68</v>
      </c>
      <c r="AG4" s="13" t="s">
        <v>67</v>
      </c>
    </row>
    <row r="5" spans="7:33" s="3" customFormat="1" ht="12.75">
      <c r="G5" s="5"/>
      <c r="H5" s="8"/>
      <c r="M5" s="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20"/>
      <c r="AC5" s="14"/>
      <c r="AD5" s="20"/>
      <c r="AE5" s="14"/>
      <c r="AF5" s="20"/>
      <c r="AG5" s="14"/>
    </row>
    <row r="6" spans="15:33" ht="12.75">
      <c r="O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21">
        <f aca="true" t="shared" si="0" ref="AB6:AB40">IF(SUM(P6:U6)=0,"",AVERAGE(P6:U6))</f>
      </c>
      <c r="AC6" s="17">
        <f aca="true" t="shared" si="1" ref="AC6:AC40">IF(SUM(P6:U6)=0,"",(IF(COUNT(P6:U6)&gt;1,STDEV(P6:U6),"")))</f>
      </c>
      <c r="AD6" s="21">
        <f aca="true" t="shared" si="2" ref="AD6:AD40">IF(SUM(V6:AA6)=0,"",AVERAGE(V6:AA6))</f>
      </c>
      <c r="AE6" s="17">
        <f aca="true" t="shared" si="3" ref="AE6:AE40">IF(SUM(V6:AA6)=0,"",(IF(COUNT(V6:AA6)&gt;1,STDEV(V6:AA6),"")))</f>
      </c>
      <c r="AF6" s="21">
        <f aca="true" t="shared" si="4" ref="AF6:AF40">IF(SUM(P6:AA6)=0,"",AVERAGE(P6:AA6))</f>
      </c>
      <c r="AG6" s="17">
        <f aca="true" t="shared" si="5" ref="AG6:AG40">IF(SUM(P6:AA6)=0,"",(IF(COUNT(P6:AA6)&gt;1,STDEV(P6:AA6),"")))</f>
      </c>
    </row>
    <row r="7" spans="1:33" ht="12.75">
      <c r="A7" s="6" t="s">
        <v>37</v>
      </c>
      <c r="O7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21">
        <f t="shared" si="0"/>
      </c>
      <c r="AC7" s="17">
        <f t="shared" si="1"/>
      </c>
      <c r="AD7" s="21">
        <f t="shared" si="2"/>
      </c>
      <c r="AE7" s="17">
        <f t="shared" si="3"/>
      </c>
      <c r="AF7" s="21">
        <f t="shared" si="4"/>
      </c>
      <c r="AG7" s="17">
        <f t="shared" si="5"/>
      </c>
    </row>
    <row r="8" spans="1:33" ht="12.75">
      <c r="A8" s="10" t="s">
        <v>57</v>
      </c>
      <c r="H8" s="9" t="s">
        <v>15</v>
      </c>
      <c r="O8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21">
        <f t="shared" si="0"/>
      </c>
      <c r="AC8" s="17">
        <f t="shared" si="1"/>
      </c>
      <c r="AD8" s="21">
        <f t="shared" si="2"/>
      </c>
      <c r="AE8" s="17">
        <f t="shared" si="3"/>
      </c>
      <c r="AF8" s="21">
        <f t="shared" si="4"/>
      </c>
      <c r="AG8" s="17">
        <f t="shared" si="5"/>
      </c>
    </row>
    <row r="9" spans="1:33" ht="12.75">
      <c r="A9" s="2">
        <v>1</v>
      </c>
      <c r="E9" s="2" t="s">
        <v>9</v>
      </c>
      <c r="F9" s="2">
        <v>1</v>
      </c>
      <c r="G9" s="1">
        <v>0.302</v>
      </c>
      <c r="H9" s="7" t="s">
        <v>38</v>
      </c>
      <c r="I9" s="2">
        <v>14</v>
      </c>
      <c r="J9" s="2">
        <v>5</v>
      </c>
      <c r="K9" s="2" t="s">
        <v>7</v>
      </c>
      <c r="L9" s="2">
        <v>43</v>
      </c>
      <c r="M9" s="1">
        <v>0.45733333333333337</v>
      </c>
      <c r="N9" s="1">
        <f aca="true" t="shared" si="6" ref="N9:N42">G9+M9</f>
        <v>0.7593333333333334</v>
      </c>
      <c r="O9" s="2" t="s">
        <v>29</v>
      </c>
      <c r="P9" s="16">
        <v>0.3496551724137932</v>
      </c>
      <c r="Q9" s="16">
        <v>0.45165517241379305</v>
      </c>
      <c r="R9" s="16">
        <v>0.4856551724137931</v>
      </c>
      <c r="S9" s="16">
        <v>0.4796551724137931</v>
      </c>
      <c r="T9" s="16">
        <v>0.506655172413793</v>
      </c>
      <c r="U9" s="16" t="s">
        <v>29</v>
      </c>
      <c r="V9" s="16">
        <v>0.4854999999999998</v>
      </c>
      <c r="W9" s="16">
        <v>0.4794999999999998</v>
      </c>
      <c r="X9" s="16">
        <v>0.5134999999999998</v>
      </c>
      <c r="Y9" s="16">
        <v>0.5045</v>
      </c>
      <c r="Z9" s="16">
        <v>0.5294999999999999</v>
      </c>
      <c r="AA9" s="16">
        <v>0.5275</v>
      </c>
      <c r="AB9" s="21">
        <f t="shared" si="0"/>
        <v>0.4546551724137931</v>
      </c>
      <c r="AC9" s="17">
        <f t="shared" si="1"/>
        <v>0.061895072501774916</v>
      </c>
      <c r="AD9" s="21">
        <f t="shared" si="2"/>
        <v>0.5066666666666665</v>
      </c>
      <c r="AE9" s="17">
        <f t="shared" si="3"/>
        <v>0.020941983350835813</v>
      </c>
      <c r="AF9" s="21">
        <f t="shared" si="4"/>
        <v>0.4830250783699059</v>
      </c>
      <c r="AG9" s="17">
        <f t="shared" si="5"/>
        <v>0.04989452809305612</v>
      </c>
    </row>
    <row r="10" spans="1:33" ht="12.75">
      <c r="A10" s="2">
        <v>2</v>
      </c>
      <c r="E10" s="2" t="s">
        <v>9</v>
      </c>
      <c r="F10" s="2">
        <v>2</v>
      </c>
      <c r="G10" s="1">
        <v>0.29866666666666664</v>
      </c>
      <c r="H10" s="7" t="s">
        <v>40</v>
      </c>
      <c r="I10" s="2">
        <v>17</v>
      </c>
      <c r="J10" s="2">
        <v>3</v>
      </c>
      <c r="K10" s="2" t="s">
        <v>7</v>
      </c>
      <c r="L10" s="2">
        <v>42</v>
      </c>
      <c r="M10" s="1">
        <v>0.43366666666666664</v>
      </c>
      <c r="N10" s="1">
        <f t="shared" si="6"/>
        <v>0.7323333333333333</v>
      </c>
      <c r="O10" s="2" t="s">
        <v>29</v>
      </c>
      <c r="P10" s="16">
        <v>2.5655</v>
      </c>
      <c r="Q10" s="16">
        <v>2.6235</v>
      </c>
      <c r="R10" s="16">
        <v>2.6575</v>
      </c>
      <c r="S10" s="16">
        <v>2.7425</v>
      </c>
      <c r="T10" s="16">
        <v>2.8735</v>
      </c>
      <c r="U10" s="16" t="s">
        <v>29</v>
      </c>
      <c r="V10" s="16">
        <v>2.6185</v>
      </c>
      <c r="W10" s="16">
        <v>2.6745</v>
      </c>
      <c r="X10" s="16">
        <v>2.7455</v>
      </c>
      <c r="Y10" s="16">
        <v>2.8194999999999997</v>
      </c>
      <c r="Z10" s="16">
        <v>2.8685</v>
      </c>
      <c r="AA10" s="16">
        <v>2.9195</v>
      </c>
      <c r="AB10" s="21">
        <f t="shared" si="0"/>
        <v>2.6925</v>
      </c>
      <c r="AC10" s="17">
        <f t="shared" si="1"/>
        <v>0.11976643937263673</v>
      </c>
      <c r="AD10" s="21">
        <f t="shared" si="2"/>
        <v>2.774333333333333</v>
      </c>
      <c r="AE10" s="17">
        <f t="shared" si="3"/>
        <v>0.11581263604059144</v>
      </c>
      <c r="AF10" s="21">
        <f t="shared" si="4"/>
        <v>2.7371363636363633</v>
      </c>
      <c r="AG10" s="17">
        <f t="shared" si="5"/>
        <v>0.11945817069358149</v>
      </c>
    </row>
    <row r="11" spans="1:33" ht="12.75">
      <c r="A11" s="2">
        <v>3</v>
      </c>
      <c r="E11" s="2" t="s">
        <v>9</v>
      </c>
      <c r="F11" s="2">
        <v>3</v>
      </c>
      <c r="G11" s="1">
        <v>0.3196666666666667</v>
      </c>
      <c r="H11" s="7" t="s">
        <v>39</v>
      </c>
      <c r="I11" s="2">
        <v>24</v>
      </c>
      <c r="J11" s="2">
        <v>21</v>
      </c>
      <c r="K11" s="2" t="s">
        <v>7</v>
      </c>
      <c r="L11" s="2">
        <v>51</v>
      </c>
      <c r="M11" s="1">
        <v>0.5483333333333335</v>
      </c>
      <c r="N11" s="1">
        <f t="shared" si="6"/>
        <v>0.8680000000000001</v>
      </c>
      <c r="O11" s="2" t="s">
        <v>29</v>
      </c>
      <c r="P11" s="16">
        <v>0.3825</v>
      </c>
      <c r="Q11" s="16">
        <v>0.4605</v>
      </c>
      <c r="R11" s="16">
        <v>0.4075</v>
      </c>
      <c r="S11" s="16">
        <v>0.3955000000000001</v>
      </c>
      <c r="T11" s="16">
        <v>0.4265</v>
      </c>
      <c r="U11" s="16" t="s">
        <v>29</v>
      </c>
      <c r="V11" s="16">
        <v>0.39349999999999996</v>
      </c>
      <c r="W11" s="16">
        <v>0.3925</v>
      </c>
      <c r="X11" s="16">
        <v>0.4264999999999999</v>
      </c>
      <c r="Y11" s="16">
        <v>0.4075</v>
      </c>
      <c r="Z11" s="16">
        <v>0.4364999999999999</v>
      </c>
      <c r="AA11" s="16">
        <v>0.4335</v>
      </c>
      <c r="AB11" s="21">
        <f t="shared" si="0"/>
        <v>0.4145</v>
      </c>
      <c r="AC11" s="17">
        <f t="shared" si="1"/>
        <v>0.0303891427980463</v>
      </c>
      <c r="AD11" s="21">
        <f t="shared" si="2"/>
        <v>0.415</v>
      </c>
      <c r="AE11" s="17">
        <f t="shared" si="3"/>
        <v>0.01980656456834425</v>
      </c>
      <c r="AF11" s="21">
        <f t="shared" si="4"/>
        <v>0.4147727272727273</v>
      </c>
      <c r="AG11" s="17">
        <f t="shared" si="5"/>
        <v>0.02378272864534624</v>
      </c>
    </row>
    <row r="12" spans="1:33" ht="12.75">
      <c r="A12" s="2">
        <v>4</v>
      </c>
      <c r="E12" s="2" t="s">
        <v>9</v>
      </c>
      <c r="F12" s="2">
        <v>4</v>
      </c>
      <c r="G12" s="1">
        <v>0.31433333333333335</v>
      </c>
      <c r="H12" s="7" t="s">
        <v>41</v>
      </c>
      <c r="I12" s="2">
        <v>18</v>
      </c>
      <c r="J12" s="2">
        <v>1</v>
      </c>
      <c r="K12" s="2" t="s">
        <v>7</v>
      </c>
      <c r="L12" s="2">
        <v>41</v>
      </c>
      <c r="M12" s="1">
        <v>0.4733333333333334</v>
      </c>
      <c r="N12" s="1">
        <f t="shared" si="6"/>
        <v>0.7876666666666667</v>
      </c>
      <c r="O12" s="2" t="s">
        <v>29</v>
      </c>
      <c r="P12" s="16">
        <v>2.5395000000000003</v>
      </c>
      <c r="Q12" s="16">
        <v>2.6025</v>
      </c>
      <c r="R12" s="16">
        <v>2.6375</v>
      </c>
      <c r="S12" s="16">
        <v>2.7344999999999997</v>
      </c>
      <c r="T12" s="16">
        <v>2.8365</v>
      </c>
      <c r="U12" s="16" t="s">
        <v>29</v>
      </c>
      <c r="V12" s="16">
        <v>2.6065</v>
      </c>
      <c r="W12" s="16">
        <v>2.6585</v>
      </c>
      <c r="X12" s="16">
        <v>2.7335</v>
      </c>
      <c r="Y12" s="16">
        <v>2.8295</v>
      </c>
      <c r="Z12" s="16">
        <v>2.8655</v>
      </c>
      <c r="AA12" s="16">
        <v>2.9055</v>
      </c>
      <c r="AB12" s="21">
        <f t="shared" si="0"/>
        <v>2.6701</v>
      </c>
      <c r="AC12" s="17">
        <f t="shared" si="1"/>
        <v>0.11675315841552264</v>
      </c>
      <c r="AD12" s="21">
        <f t="shared" si="2"/>
        <v>2.7665</v>
      </c>
      <c r="AE12" s="17">
        <f t="shared" si="3"/>
        <v>0.11953576870543185</v>
      </c>
      <c r="AF12" s="21">
        <f t="shared" si="4"/>
        <v>2.7226818181818184</v>
      </c>
      <c r="AG12" s="17">
        <f t="shared" si="5"/>
        <v>0.12300960790264512</v>
      </c>
    </row>
    <row r="13" spans="8:33" ht="12.75">
      <c r="H13" s="9" t="s">
        <v>16</v>
      </c>
      <c r="O13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1">
        <f t="shared" si="0"/>
      </c>
      <c r="AC13" s="17">
        <f t="shared" si="1"/>
      </c>
      <c r="AD13" s="21">
        <f t="shared" si="2"/>
      </c>
      <c r="AE13" s="17">
        <f t="shared" si="3"/>
      </c>
      <c r="AF13" s="21">
        <f t="shared" si="4"/>
      </c>
      <c r="AG13" s="17">
        <f t="shared" si="5"/>
      </c>
    </row>
    <row r="14" spans="1:33" ht="12.75">
      <c r="A14" s="2">
        <v>5</v>
      </c>
      <c r="E14" s="2" t="s">
        <v>9</v>
      </c>
      <c r="F14" s="2">
        <v>5</v>
      </c>
      <c r="G14" s="1">
        <v>0.302</v>
      </c>
      <c r="H14" s="7" t="s">
        <v>38</v>
      </c>
      <c r="I14" s="2">
        <v>14</v>
      </c>
      <c r="J14" s="2">
        <v>5</v>
      </c>
      <c r="K14" s="2" t="s">
        <v>7</v>
      </c>
      <c r="L14" s="2">
        <v>55</v>
      </c>
      <c r="M14" s="1">
        <v>0.4563333333333333</v>
      </c>
      <c r="N14" s="1">
        <f t="shared" si="6"/>
        <v>0.7583333333333333</v>
      </c>
      <c r="O14" s="2" t="s">
        <v>29</v>
      </c>
      <c r="P14" s="16">
        <v>0.34</v>
      </c>
      <c r="Q14" s="16">
        <v>0.45200000000000007</v>
      </c>
      <c r="R14" s="16">
        <v>0.4819999999999999</v>
      </c>
      <c r="S14" s="16">
        <v>0.4819999999999999</v>
      </c>
      <c r="T14" s="16">
        <v>0.5019999999999999</v>
      </c>
      <c r="U14" s="16">
        <v>0.509</v>
      </c>
      <c r="V14" s="16">
        <v>0.487</v>
      </c>
      <c r="W14" s="16">
        <v>0.47799999999999987</v>
      </c>
      <c r="X14" s="16">
        <v>0.51</v>
      </c>
      <c r="Y14" s="16">
        <v>0.507</v>
      </c>
      <c r="Z14" s="16">
        <v>0.525</v>
      </c>
      <c r="AA14" s="16">
        <v>0.527</v>
      </c>
      <c r="AB14" s="21">
        <f t="shared" si="0"/>
        <v>0.46116666666666656</v>
      </c>
      <c r="AC14" s="17">
        <f t="shared" si="1"/>
        <v>0.06259206552484686</v>
      </c>
      <c r="AD14" s="21">
        <f t="shared" si="2"/>
        <v>0.5056666666666666</v>
      </c>
      <c r="AE14" s="17">
        <f t="shared" si="3"/>
        <v>0.019815818596936836</v>
      </c>
      <c r="AF14" s="21">
        <f t="shared" si="4"/>
        <v>0.4834166666666666</v>
      </c>
      <c r="AG14" s="17">
        <f t="shared" si="5"/>
        <v>0.049993560191349234</v>
      </c>
    </row>
    <row r="15" spans="1:33" ht="12.75">
      <c r="A15" s="2">
        <v>6</v>
      </c>
      <c r="E15" s="2" t="s">
        <v>9</v>
      </c>
      <c r="F15" s="2">
        <v>6</v>
      </c>
      <c r="G15" s="1">
        <v>0.305</v>
      </c>
      <c r="H15" s="7" t="s">
        <v>40</v>
      </c>
      <c r="I15" s="2">
        <v>17</v>
      </c>
      <c r="J15" s="2">
        <v>3</v>
      </c>
      <c r="K15" s="2" t="s">
        <v>7</v>
      </c>
      <c r="L15" s="2">
        <v>54</v>
      </c>
      <c r="M15" s="1">
        <v>0.423</v>
      </c>
      <c r="N15" s="1">
        <f t="shared" si="6"/>
        <v>0.728</v>
      </c>
      <c r="O15" s="2" t="s">
        <v>29</v>
      </c>
      <c r="P15" s="16">
        <v>2.566</v>
      </c>
      <c r="Q15" s="16">
        <v>2.61</v>
      </c>
      <c r="R15" s="16">
        <v>2.644</v>
      </c>
      <c r="S15" s="16">
        <v>2.7359999999999998</v>
      </c>
      <c r="T15" s="16">
        <v>2.846</v>
      </c>
      <c r="U15" s="16">
        <v>2.894</v>
      </c>
      <c r="V15" s="16">
        <v>2.6355</v>
      </c>
      <c r="W15" s="16">
        <v>2.6925</v>
      </c>
      <c r="X15" s="16">
        <v>2.7585</v>
      </c>
      <c r="Y15" s="16">
        <v>2.8125</v>
      </c>
      <c r="Z15" s="16">
        <v>2.8805</v>
      </c>
      <c r="AA15" s="16">
        <v>2.9265</v>
      </c>
      <c r="AB15" s="21">
        <f t="shared" si="0"/>
        <v>2.7159999999999997</v>
      </c>
      <c r="AC15" s="17">
        <f t="shared" si="1"/>
        <v>0.13259260914545326</v>
      </c>
      <c r="AD15" s="21">
        <f t="shared" si="2"/>
        <v>2.784333333333333</v>
      </c>
      <c r="AE15" s="17">
        <f t="shared" si="3"/>
        <v>0.1109097230483699</v>
      </c>
      <c r="AF15" s="21">
        <f t="shared" si="4"/>
        <v>2.750166666666667</v>
      </c>
      <c r="AG15" s="17">
        <f t="shared" si="5"/>
        <v>0.12188562696481325</v>
      </c>
    </row>
    <row r="16" spans="1:33" ht="12.75">
      <c r="A16" s="2">
        <v>7</v>
      </c>
      <c r="E16" s="2" t="s">
        <v>9</v>
      </c>
      <c r="F16" s="2">
        <v>7</v>
      </c>
      <c r="G16" s="1">
        <v>0.32666666666666666</v>
      </c>
      <c r="H16" s="7" t="s">
        <v>39</v>
      </c>
      <c r="I16" s="2">
        <v>24</v>
      </c>
      <c r="J16" s="2">
        <v>21</v>
      </c>
      <c r="K16" s="2" t="s">
        <v>7</v>
      </c>
      <c r="L16" s="2">
        <v>63</v>
      </c>
      <c r="M16" s="1">
        <v>0.5023333333333334</v>
      </c>
      <c r="N16" s="1">
        <f t="shared" si="6"/>
        <v>0.8290000000000001</v>
      </c>
      <c r="O16" s="2" t="s">
        <v>29</v>
      </c>
      <c r="P16" s="16">
        <v>0.38450000000000006</v>
      </c>
      <c r="Q16" s="16">
        <v>0.37850000000000006</v>
      </c>
      <c r="R16" s="16">
        <v>0.4095</v>
      </c>
      <c r="S16" s="16">
        <v>0.3985000000000001</v>
      </c>
      <c r="T16" s="16">
        <v>0.4315</v>
      </c>
      <c r="U16" s="16">
        <v>0.4295</v>
      </c>
      <c r="V16" s="16">
        <v>0.41400000000000015</v>
      </c>
      <c r="W16" s="16">
        <v>0.40600000000000014</v>
      </c>
      <c r="X16" s="16">
        <v>0.43900000000000006</v>
      </c>
      <c r="Y16" s="16">
        <v>0.42</v>
      </c>
      <c r="Z16" s="16">
        <v>0.45</v>
      </c>
      <c r="AA16" s="16">
        <v>0.44199999999999995</v>
      </c>
      <c r="AB16" s="21">
        <f t="shared" si="0"/>
        <v>0.4053333333333334</v>
      </c>
      <c r="AC16" s="17">
        <f t="shared" si="1"/>
        <v>0.022301718917308165</v>
      </c>
      <c r="AD16" s="21">
        <f t="shared" si="2"/>
        <v>0.4285000000000001</v>
      </c>
      <c r="AE16" s="17">
        <f t="shared" si="3"/>
        <v>0.01756986055721387</v>
      </c>
      <c r="AF16" s="21">
        <f t="shared" si="4"/>
        <v>0.41691666666666677</v>
      </c>
      <c r="AG16" s="17">
        <f t="shared" si="5"/>
        <v>0.022644318305374184</v>
      </c>
    </row>
    <row r="17" spans="1:33" ht="12.75">
      <c r="A17" s="2">
        <v>8</v>
      </c>
      <c r="E17" s="2" t="s">
        <v>9</v>
      </c>
      <c r="F17" s="2">
        <v>8</v>
      </c>
      <c r="G17" s="1">
        <v>0.31633333333333336</v>
      </c>
      <c r="H17" s="7" t="s">
        <v>41</v>
      </c>
      <c r="I17" s="2">
        <v>18</v>
      </c>
      <c r="J17" s="2">
        <v>1</v>
      </c>
      <c r="K17" s="2" t="s">
        <v>7</v>
      </c>
      <c r="L17" s="2">
        <v>53</v>
      </c>
      <c r="M17" s="1">
        <v>0.4323333333333333</v>
      </c>
      <c r="N17" s="1">
        <f t="shared" si="6"/>
        <v>0.7486666666666666</v>
      </c>
      <c r="O17" s="2" t="s">
        <v>29</v>
      </c>
      <c r="P17" s="16">
        <v>2.5225</v>
      </c>
      <c r="Q17" s="16">
        <v>2.5955</v>
      </c>
      <c r="R17" s="16">
        <v>2.6305</v>
      </c>
      <c r="S17" s="16">
        <v>2.7295</v>
      </c>
      <c r="T17" s="16">
        <v>2.8175</v>
      </c>
      <c r="U17" s="16">
        <v>2.8765</v>
      </c>
      <c r="V17" s="16">
        <v>2.6220000000000003</v>
      </c>
      <c r="W17" s="16">
        <v>2.6710000000000003</v>
      </c>
      <c r="X17" s="16">
        <v>2.74</v>
      </c>
      <c r="Y17" s="16">
        <v>2.8</v>
      </c>
      <c r="Z17" s="16">
        <v>2.8810000000000002</v>
      </c>
      <c r="AA17" s="16">
        <v>2.9280000000000004</v>
      </c>
      <c r="AB17" s="21">
        <f t="shared" si="0"/>
        <v>2.6953333333333336</v>
      </c>
      <c r="AC17" s="17">
        <f t="shared" si="1"/>
        <v>0.13634869514104123</v>
      </c>
      <c r="AD17" s="21">
        <f t="shared" si="2"/>
        <v>2.773666666666667</v>
      </c>
      <c r="AE17" s="17">
        <f t="shared" si="3"/>
        <v>0.11891958066973343</v>
      </c>
      <c r="AF17" s="21">
        <f t="shared" si="4"/>
        <v>2.7345</v>
      </c>
      <c r="AG17" s="17">
        <f t="shared" si="5"/>
        <v>0.1286547529419224</v>
      </c>
    </row>
    <row r="18" spans="8:33" ht="12.75">
      <c r="H18" s="9" t="s">
        <v>17</v>
      </c>
      <c r="O18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21">
        <f t="shared" si="0"/>
      </c>
      <c r="AC18" s="17">
        <f t="shared" si="1"/>
      </c>
      <c r="AD18" s="21">
        <f t="shared" si="2"/>
      </c>
      <c r="AE18" s="17">
        <f t="shared" si="3"/>
      </c>
      <c r="AF18" s="21">
        <f t="shared" si="4"/>
      </c>
      <c r="AG18" s="17">
        <f t="shared" si="5"/>
      </c>
    </row>
    <row r="19" spans="1:33" ht="12.75">
      <c r="A19" s="2">
        <v>9</v>
      </c>
      <c r="E19" s="2" t="s">
        <v>9</v>
      </c>
      <c r="F19" s="2">
        <v>9</v>
      </c>
      <c r="G19" s="1">
        <v>0.3196666666666667</v>
      </c>
      <c r="H19" s="7" t="s">
        <v>38</v>
      </c>
      <c r="I19" s="2">
        <v>14</v>
      </c>
      <c r="J19" s="2">
        <v>5</v>
      </c>
      <c r="K19" s="2" t="s">
        <v>8</v>
      </c>
      <c r="L19" s="2">
        <v>3</v>
      </c>
      <c r="M19" s="1">
        <v>0.4286666666666667</v>
      </c>
      <c r="N19" s="1">
        <f t="shared" si="6"/>
        <v>0.7483333333333334</v>
      </c>
      <c r="O19" s="2" t="s">
        <v>29</v>
      </c>
      <c r="P19" s="16">
        <v>0.30900000000000005</v>
      </c>
      <c r="Q19" s="16">
        <v>0.45099999999999996</v>
      </c>
      <c r="R19" s="16">
        <v>0.48</v>
      </c>
      <c r="S19" s="16">
        <v>0.475</v>
      </c>
      <c r="T19" s="16">
        <v>0.505</v>
      </c>
      <c r="U19" s="16">
        <v>0.5039999999999999</v>
      </c>
      <c r="V19" s="16">
        <v>0.49450000000000005</v>
      </c>
      <c r="W19" s="16">
        <v>0.48349999999999993</v>
      </c>
      <c r="X19" s="16">
        <v>0.5105000000000001</v>
      </c>
      <c r="Y19" s="16">
        <v>0.5065000000000001</v>
      </c>
      <c r="Z19" s="16">
        <v>0.5295</v>
      </c>
      <c r="AA19" s="16">
        <v>0.5305000000000001</v>
      </c>
      <c r="AB19" s="21">
        <f t="shared" si="0"/>
        <v>0.45399999999999996</v>
      </c>
      <c r="AC19" s="17">
        <f t="shared" si="1"/>
        <v>0.07382682439330608</v>
      </c>
      <c r="AD19" s="21">
        <f t="shared" si="2"/>
        <v>0.5091666666666667</v>
      </c>
      <c r="AE19" s="17">
        <f t="shared" si="3"/>
        <v>0.01871541254331956</v>
      </c>
      <c r="AF19" s="21">
        <f t="shared" si="4"/>
        <v>0.48158333333333325</v>
      </c>
      <c r="AG19" s="17">
        <f t="shared" si="5"/>
        <v>0.05887847010940694</v>
      </c>
    </row>
    <row r="20" spans="1:33" ht="12.75">
      <c r="A20" s="2">
        <v>10</v>
      </c>
      <c r="E20" s="2" t="s">
        <v>9</v>
      </c>
      <c r="F20" s="2">
        <v>10</v>
      </c>
      <c r="G20" s="1">
        <v>0.311</v>
      </c>
      <c r="H20" s="7" t="s">
        <v>40</v>
      </c>
      <c r="I20" s="2">
        <v>17</v>
      </c>
      <c r="J20" s="2">
        <v>3</v>
      </c>
      <c r="K20" s="2" t="s">
        <v>8</v>
      </c>
      <c r="L20" s="2">
        <v>2</v>
      </c>
      <c r="M20" s="1">
        <v>0.40700000000000003</v>
      </c>
      <c r="N20" s="1">
        <f t="shared" si="6"/>
        <v>0.718</v>
      </c>
      <c r="O20" s="2" t="s">
        <v>29</v>
      </c>
      <c r="P20" s="16">
        <v>2.5255</v>
      </c>
      <c r="Q20" s="16">
        <v>2.5845</v>
      </c>
      <c r="R20" s="16">
        <v>2.6115</v>
      </c>
      <c r="S20" s="16">
        <v>2.7184999999999997</v>
      </c>
      <c r="T20" s="16">
        <v>2.8115</v>
      </c>
      <c r="U20" s="16">
        <v>2.8665</v>
      </c>
      <c r="V20" s="16">
        <v>2.6710000000000003</v>
      </c>
      <c r="W20" s="16">
        <v>2.713</v>
      </c>
      <c r="X20" s="16">
        <v>2.7880000000000003</v>
      </c>
      <c r="Y20" s="16">
        <v>2.854</v>
      </c>
      <c r="Z20" s="16">
        <v>2.893</v>
      </c>
      <c r="AA20" s="16">
        <v>2.9429999999999996</v>
      </c>
      <c r="AB20" s="21">
        <f t="shared" si="0"/>
        <v>2.6863333333333332</v>
      </c>
      <c r="AC20" s="17">
        <f t="shared" si="1"/>
        <v>0.13490651083868743</v>
      </c>
      <c r="AD20" s="21">
        <f t="shared" si="2"/>
        <v>2.810333333333334</v>
      </c>
      <c r="AE20" s="17">
        <f t="shared" si="3"/>
        <v>0.10557209227189049</v>
      </c>
      <c r="AF20" s="21">
        <f t="shared" si="4"/>
        <v>2.748333333333333</v>
      </c>
      <c r="AG20" s="17">
        <f t="shared" si="5"/>
        <v>0.13240920273794884</v>
      </c>
    </row>
    <row r="21" spans="1:33" ht="12.75">
      <c r="A21" s="2">
        <v>11</v>
      </c>
      <c r="E21" s="2" t="s">
        <v>9</v>
      </c>
      <c r="F21" s="2">
        <v>11</v>
      </c>
      <c r="G21" s="1">
        <v>0.3296666666666667</v>
      </c>
      <c r="H21" s="7" t="s">
        <v>39</v>
      </c>
      <c r="I21" s="2">
        <v>24</v>
      </c>
      <c r="J21" s="2">
        <v>21</v>
      </c>
      <c r="K21" s="2" t="s">
        <v>8</v>
      </c>
      <c r="L21" s="2">
        <v>11</v>
      </c>
      <c r="M21" s="1">
        <v>0.4876666666666667</v>
      </c>
      <c r="N21" s="1">
        <f t="shared" si="6"/>
        <v>0.8173333333333335</v>
      </c>
      <c r="O21" s="2" t="s">
        <v>29</v>
      </c>
      <c r="P21" s="16">
        <v>0.381</v>
      </c>
      <c r="Q21" s="16">
        <v>0.367</v>
      </c>
      <c r="R21" s="16">
        <v>0.40700000000000003</v>
      </c>
      <c r="S21" s="16">
        <v>0.3919999999999999</v>
      </c>
      <c r="T21" s="16">
        <v>0.42799999999999994</v>
      </c>
      <c r="U21" s="16">
        <v>0.4179999999999999</v>
      </c>
      <c r="V21" s="16">
        <v>0.4125</v>
      </c>
      <c r="W21" s="16">
        <v>0.4045000000000001</v>
      </c>
      <c r="X21" s="16">
        <v>0.4344999999999999</v>
      </c>
      <c r="Y21" s="16">
        <v>0.4195</v>
      </c>
      <c r="Z21" s="16">
        <v>0.4495</v>
      </c>
      <c r="AA21" s="16">
        <v>0.4415</v>
      </c>
      <c r="AB21" s="21">
        <f t="shared" si="0"/>
        <v>0.3988333333333333</v>
      </c>
      <c r="AC21" s="17">
        <f t="shared" si="1"/>
        <v>0.023077405977853235</v>
      </c>
      <c r="AD21" s="21">
        <f t="shared" si="2"/>
        <v>0.427</v>
      </c>
      <c r="AE21" s="17">
        <f t="shared" si="3"/>
        <v>0.01758124000177449</v>
      </c>
      <c r="AF21" s="21">
        <f t="shared" si="4"/>
        <v>0.41291666666666665</v>
      </c>
      <c r="AG21" s="17">
        <f t="shared" si="5"/>
        <v>0.024473393097341006</v>
      </c>
    </row>
    <row r="22" spans="1:33" ht="12.75">
      <c r="A22" s="2">
        <v>12</v>
      </c>
      <c r="E22" s="2" t="s">
        <v>9</v>
      </c>
      <c r="F22" s="2">
        <v>12</v>
      </c>
      <c r="G22" s="1">
        <v>0.32466666666666666</v>
      </c>
      <c r="H22" s="7" t="s">
        <v>41</v>
      </c>
      <c r="I22" s="2">
        <v>18</v>
      </c>
      <c r="J22" s="2">
        <v>1</v>
      </c>
      <c r="K22" s="2" t="s">
        <v>8</v>
      </c>
      <c r="L22" s="2">
        <v>1</v>
      </c>
      <c r="M22" s="1">
        <v>0.8753333333333333</v>
      </c>
      <c r="N22" s="1">
        <f t="shared" si="6"/>
        <v>1.2</v>
      </c>
      <c r="O22" s="2" t="s">
        <v>29</v>
      </c>
      <c r="P22" s="16">
        <v>2.5355</v>
      </c>
      <c r="Q22" s="16">
        <v>2.5735</v>
      </c>
      <c r="R22" s="16">
        <v>2.6325</v>
      </c>
      <c r="S22" s="16">
        <v>2.7275</v>
      </c>
      <c r="T22" s="16">
        <v>2.8055000000000003</v>
      </c>
      <c r="U22" s="16">
        <v>2.8495</v>
      </c>
      <c r="V22" s="16">
        <v>2.6505</v>
      </c>
      <c r="W22" s="16">
        <v>2.6955</v>
      </c>
      <c r="X22" s="16">
        <v>2.7815</v>
      </c>
      <c r="Y22" s="16">
        <v>2.8354999999999997</v>
      </c>
      <c r="Z22" s="16">
        <v>2.9005</v>
      </c>
      <c r="AA22" s="16">
        <v>2.9675</v>
      </c>
      <c r="AB22" s="21">
        <f t="shared" si="0"/>
        <v>2.6873333333333336</v>
      </c>
      <c r="AC22" s="17">
        <f t="shared" si="1"/>
        <v>0.1271949946604211</v>
      </c>
      <c r="AD22" s="21">
        <f t="shared" si="2"/>
        <v>2.8051666666666666</v>
      </c>
      <c r="AE22" s="17">
        <f t="shared" si="3"/>
        <v>0.12072227079816687</v>
      </c>
      <c r="AF22" s="21">
        <f t="shared" si="4"/>
        <v>2.7462500000000003</v>
      </c>
      <c r="AG22" s="17">
        <f t="shared" si="5"/>
        <v>0.1332858343424405</v>
      </c>
    </row>
    <row r="23" spans="8:33" ht="12.75">
      <c r="H23" s="9" t="s">
        <v>18</v>
      </c>
      <c r="O23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21">
        <f t="shared" si="0"/>
      </c>
      <c r="AC23" s="17">
        <f t="shared" si="1"/>
      </c>
      <c r="AD23" s="21">
        <f t="shared" si="2"/>
      </c>
      <c r="AE23" s="17">
        <f t="shared" si="3"/>
      </c>
      <c r="AF23" s="21">
        <f t="shared" si="4"/>
      </c>
      <c r="AG23" s="17">
        <f t="shared" si="5"/>
      </c>
    </row>
    <row r="24" spans="1:33" ht="12.75">
      <c r="A24" s="2">
        <v>27</v>
      </c>
      <c r="E24" s="2" t="s">
        <v>9</v>
      </c>
      <c r="F24" s="2">
        <v>27</v>
      </c>
      <c r="G24" s="1">
        <v>0.3153333333333333</v>
      </c>
      <c r="H24" s="7" t="s">
        <v>38</v>
      </c>
      <c r="I24" s="2">
        <v>14</v>
      </c>
      <c r="J24" s="2">
        <v>5</v>
      </c>
      <c r="K24" s="2" t="s">
        <v>8</v>
      </c>
      <c r="L24" s="2">
        <v>15</v>
      </c>
      <c r="M24" s="1">
        <v>0.4406666666666667</v>
      </c>
      <c r="N24" s="1">
        <f t="shared" si="6"/>
        <v>0.756</v>
      </c>
      <c r="O24" s="2" t="s">
        <v>29</v>
      </c>
      <c r="P24" s="16">
        <v>0.3215000000000001</v>
      </c>
      <c r="Q24" s="16">
        <v>0.4385000000000001</v>
      </c>
      <c r="R24" s="16">
        <v>0.4775</v>
      </c>
      <c r="S24" s="16">
        <v>0.4675</v>
      </c>
      <c r="T24" s="16">
        <v>0.49449999999999994</v>
      </c>
      <c r="U24" s="16">
        <v>0.5045</v>
      </c>
      <c r="V24" s="16">
        <v>0.49550000000000005</v>
      </c>
      <c r="W24" s="16">
        <v>0.49150000000000005</v>
      </c>
      <c r="X24" s="16">
        <v>0.5195000000000001</v>
      </c>
      <c r="Y24" s="16">
        <v>0.5075</v>
      </c>
      <c r="Z24" s="16">
        <v>0.5365</v>
      </c>
      <c r="AA24" s="16">
        <v>0.5335000000000001</v>
      </c>
      <c r="AB24" s="21">
        <f t="shared" si="0"/>
        <v>0.45066666666666677</v>
      </c>
      <c r="AC24" s="17">
        <f t="shared" si="1"/>
        <v>0.06731245550911504</v>
      </c>
      <c r="AD24" s="21">
        <f t="shared" si="2"/>
        <v>0.5140000000000001</v>
      </c>
      <c r="AE24" s="17">
        <f t="shared" si="3"/>
        <v>0.019013153341829007</v>
      </c>
      <c r="AF24" s="21">
        <f t="shared" si="4"/>
        <v>0.48233333333333345</v>
      </c>
      <c r="AG24" s="17">
        <f t="shared" si="5"/>
        <v>0.05760024200285795</v>
      </c>
    </row>
    <row r="25" spans="1:33" ht="12.75">
      <c r="A25" s="2">
        <v>28</v>
      </c>
      <c r="E25" s="2" t="s">
        <v>9</v>
      </c>
      <c r="F25" s="2">
        <v>28</v>
      </c>
      <c r="G25" s="1">
        <v>0.3173333333333333</v>
      </c>
      <c r="H25" s="7" t="s">
        <v>40</v>
      </c>
      <c r="I25" s="2">
        <v>17</v>
      </c>
      <c r="J25" s="2">
        <v>3</v>
      </c>
      <c r="K25" s="2" t="s">
        <v>8</v>
      </c>
      <c r="L25" s="2">
        <v>14</v>
      </c>
      <c r="M25" s="1">
        <v>0.4263333333333333</v>
      </c>
      <c r="N25" s="1">
        <f t="shared" si="6"/>
        <v>0.7436666666666666</v>
      </c>
      <c r="O25" s="2" t="s">
        <v>29</v>
      </c>
      <c r="P25" s="16">
        <v>2.5085</v>
      </c>
      <c r="Q25" s="16">
        <v>2.5625</v>
      </c>
      <c r="R25" s="16">
        <v>2.6045000000000003</v>
      </c>
      <c r="S25" s="16">
        <v>2.6825</v>
      </c>
      <c r="T25" s="16">
        <v>2.7975</v>
      </c>
      <c r="U25" s="16">
        <v>2.8595</v>
      </c>
      <c r="V25" s="16">
        <v>2.696</v>
      </c>
      <c r="W25" s="16">
        <v>2.735</v>
      </c>
      <c r="X25" s="16">
        <v>2.809</v>
      </c>
      <c r="Y25" s="16">
        <v>2.862</v>
      </c>
      <c r="Z25" s="16">
        <v>2.924</v>
      </c>
      <c r="AA25" s="16">
        <v>2.965</v>
      </c>
      <c r="AB25" s="21">
        <f t="shared" si="0"/>
        <v>2.669166666666667</v>
      </c>
      <c r="AC25" s="17">
        <f t="shared" si="1"/>
        <v>0.13729335987828062</v>
      </c>
      <c r="AD25" s="21">
        <f t="shared" si="2"/>
        <v>2.8318333333333334</v>
      </c>
      <c r="AE25" s="17">
        <f t="shared" si="3"/>
        <v>0.10534403954029213</v>
      </c>
      <c r="AF25" s="21">
        <f t="shared" si="4"/>
        <v>2.7505</v>
      </c>
      <c r="AG25" s="17">
        <f t="shared" si="5"/>
        <v>0.14432145307673794</v>
      </c>
    </row>
    <row r="26" spans="1:33" ht="12.75">
      <c r="A26" s="2">
        <v>29</v>
      </c>
      <c r="E26" s="2" t="s">
        <v>9</v>
      </c>
      <c r="F26" s="2">
        <v>29</v>
      </c>
      <c r="G26" s="1">
        <v>0.30033333333333334</v>
      </c>
      <c r="H26" s="7" t="s">
        <v>39</v>
      </c>
      <c r="I26" s="2">
        <v>24</v>
      </c>
      <c r="J26" s="2">
        <v>21</v>
      </c>
      <c r="K26" s="2" t="s">
        <v>8</v>
      </c>
      <c r="L26" s="2">
        <v>23</v>
      </c>
      <c r="M26" s="1">
        <v>0.47833333333333333</v>
      </c>
      <c r="N26" s="1">
        <f t="shared" si="6"/>
        <v>0.7786666666666666</v>
      </c>
      <c r="O26" s="2" t="s">
        <v>29</v>
      </c>
      <c r="P26" s="16">
        <v>0.387</v>
      </c>
      <c r="Q26" s="16">
        <v>0.3739999999999999</v>
      </c>
      <c r="R26" s="16">
        <v>0.40900000000000003</v>
      </c>
      <c r="S26" s="16">
        <v>0.3959999999999999</v>
      </c>
      <c r="T26" s="16">
        <v>0.425</v>
      </c>
      <c r="U26" s="16">
        <v>0.42100000000000004</v>
      </c>
      <c r="V26" s="16">
        <v>0.41900000000000015</v>
      </c>
      <c r="W26" s="16">
        <v>0.41100000000000014</v>
      </c>
      <c r="X26" s="16">
        <v>0.43699999999999994</v>
      </c>
      <c r="Y26" s="16">
        <v>0.42899999999999994</v>
      </c>
      <c r="Z26" s="16">
        <v>0.45299999999999996</v>
      </c>
      <c r="AA26" s="16">
        <v>0.44600000000000006</v>
      </c>
      <c r="AB26" s="21">
        <f t="shared" si="0"/>
        <v>0.40199999999999997</v>
      </c>
      <c r="AC26" s="17">
        <f t="shared" si="1"/>
        <v>0.019919839356781342</v>
      </c>
      <c r="AD26" s="21">
        <f t="shared" si="2"/>
        <v>0.43250000000000005</v>
      </c>
      <c r="AE26" s="17">
        <f t="shared" si="3"/>
        <v>0.015996874694765226</v>
      </c>
      <c r="AF26" s="21">
        <f t="shared" si="4"/>
        <v>0.41724999999999995</v>
      </c>
      <c r="AG26" s="17">
        <f t="shared" si="5"/>
        <v>0.023460314653396427</v>
      </c>
    </row>
    <row r="27" spans="1:33" ht="12.75">
      <c r="A27" s="2">
        <v>30</v>
      </c>
      <c r="E27" s="2" t="s">
        <v>9</v>
      </c>
      <c r="F27" s="2">
        <v>30</v>
      </c>
      <c r="G27" s="1">
        <v>0.3033333333333333</v>
      </c>
      <c r="H27" s="7" t="s">
        <v>41</v>
      </c>
      <c r="I27" s="2">
        <v>18</v>
      </c>
      <c r="J27" s="2">
        <v>1</v>
      </c>
      <c r="K27" s="2" t="s">
        <v>8</v>
      </c>
      <c r="L27" s="2">
        <v>13</v>
      </c>
      <c r="M27" s="1">
        <v>0.44366666666666665</v>
      </c>
      <c r="N27" s="1">
        <f t="shared" si="6"/>
        <v>0.7469999999999999</v>
      </c>
      <c r="O27" s="2" t="s">
        <v>29</v>
      </c>
      <c r="P27" s="16">
        <v>2.474</v>
      </c>
      <c r="Q27" s="16">
        <v>2.53</v>
      </c>
      <c r="R27" s="16">
        <v>2.586</v>
      </c>
      <c r="S27" s="16">
        <v>2.675</v>
      </c>
      <c r="T27" s="16">
        <v>2.758</v>
      </c>
      <c r="U27" s="16">
        <v>2.826</v>
      </c>
      <c r="V27" s="16">
        <v>2.67</v>
      </c>
      <c r="W27" s="16">
        <v>2.714</v>
      </c>
      <c r="X27" s="16">
        <v>2.784</v>
      </c>
      <c r="Y27" s="16">
        <v>2.851</v>
      </c>
      <c r="Z27" s="16">
        <v>2.901</v>
      </c>
      <c r="AA27" s="16">
        <v>2.981</v>
      </c>
      <c r="AB27" s="21">
        <f t="shared" si="0"/>
        <v>2.6415</v>
      </c>
      <c r="AC27" s="17">
        <f t="shared" si="1"/>
        <v>0.1358701586073998</v>
      </c>
      <c r="AD27" s="21">
        <f t="shared" si="2"/>
        <v>2.816833333333333</v>
      </c>
      <c r="AE27" s="17">
        <f t="shared" si="3"/>
        <v>0.11697421368263147</v>
      </c>
      <c r="AF27" s="21">
        <f t="shared" si="4"/>
        <v>2.729166666666666</v>
      </c>
      <c r="AG27" s="17">
        <f t="shared" si="5"/>
        <v>0.15164062380470938</v>
      </c>
    </row>
    <row r="28" spans="8:33" ht="12.75">
      <c r="H28" s="9" t="s">
        <v>19</v>
      </c>
      <c r="O28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21">
        <f t="shared" si="0"/>
      </c>
      <c r="AC28" s="17">
        <f t="shared" si="1"/>
      </c>
      <c r="AD28" s="21">
        <f t="shared" si="2"/>
      </c>
      <c r="AE28" s="17">
        <f t="shared" si="3"/>
      </c>
      <c r="AF28" s="21">
        <f t="shared" si="4"/>
      </c>
      <c r="AG28" s="17">
        <f t="shared" si="5"/>
      </c>
    </row>
    <row r="29" spans="1:33" ht="12.75">
      <c r="A29" s="2">
        <v>31</v>
      </c>
      <c r="E29" s="2" t="s">
        <v>9</v>
      </c>
      <c r="F29" s="2">
        <v>31</v>
      </c>
      <c r="G29" s="1">
        <v>0.3053333333333333</v>
      </c>
      <c r="H29" s="7" t="s">
        <v>38</v>
      </c>
      <c r="I29" s="2">
        <v>14</v>
      </c>
      <c r="J29" s="2">
        <v>5</v>
      </c>
      <c r="K29" s="2" t="s">
        <v>8</v>
      </c>
      <c r="L29" s="2">
        <v>27</v>
      </c>
      <c r="M29" s="1">
        <v>0.43366666666666664</v>
      </c>
      <c r="N29" s="1">
        <f t="shared" si="6"/>
        <v>0.7389999999999999</v>
      </c>
      <c r="O29" s="2" t="s">
        <v>29</v>
      </c>
      <c r="P29" s="16">
        <v>0.3254999999999999</v>
      </c>
      <c r="Q29" s="16">
        <v>0.4475</v>
      </c>
      <c r="R29" s="16">
        <v>0.47550000000000003</v>
      </c>
      <c r="S29" s="16">
        <v>0.4744999999999999</v>
      </c>
      <c r="T29" s="16">
        <v>0.49849999999999994</v>
      </c>
      <c r="U29" s="16">
        <v>0.5054999999999998</v>
      </c>
      <c r="V29" s="16">
        <v>0.49950000000000006</v>
      </c>
      <c r="W29" s="16">
        <v>0.48849999999999993</v>
      </c>
      <c r="X29" s="16">
        <v>0.5235000000000001</v>
      </c>
      <c r="Y29" s="16">
        <v>0.5085</v>
      </c>
      <c r="Z29" s="16">
        <v>0.5365</v>
      </c>
      <c r="AA29" s="16">
        <v>0.5385</v>
      </c>
      <c r="AB29" s="21">
        <f t="shared" si="0"/>
        <v>0.4544999999999999</v>
      </c>
      <c r="AC29" s="17">
        <f t="shared" si="1"/>
        <v>0.06643493057119906</v>
      </c>
      <c r="AD29" s="21">
        <f t="shared" si="2"/>
        <v>0.5158333333333333</v>
      </c>
      <c r="AE29" s="17">
        <f t="shared" si="3"/>
        <v>0.020333879774079727</v>
      </c>
      <c r="AF29" s="21">
        <f t="shared" si="4"/>
        <v>0.4851666666666667</v>
      </c>
      <c r="AG29" s="17">
        <f t="shared" si="5"/>
        <v>0.05674557785467159</v>
      </c>
    </row>
    <row r="30" spans="1:33" ht="12.75">
      <c r="A30" s="2">
        <v>32</v>
      </c>
      <c r="E30" s="2" t="s">
        <v>9</v>
      </c>
      <c r="F30" s="2">
        <v>32</v>
      </c>
      <c r="G30" s="1">
        <v>0.3053333333333333</v>
      </c>
      <c r="H30" s="7" t="s">
        <v>40</v>
      </c>
      <c r="I30" s="2">
        <v>17</v>
      </c>
      <c r="J30" s="2">
        <v>3</v>
      </c>
      <c r="K30" s="2" t="s">
        <v>8</v>
      </c>
      <c r="L30" s="2">
        <v>26</v>
      </c>
      <c r="M30" s="1">
        <v>0.4036666666666667</v>
      </c>
      <c r="N30" s="1">
        <f t="shared" si="6"/>
        <v>0.709</v>
      </c>
      <c r="O30" s="2" t="s">
        <v>29</v>
      </c>
      <c r="P30" s="16">
        <v>2.4995</v>
      </c>
      <c r="Q30" s="16">
        <v>2.5395</v>
      </c>
      <c r="R30" s="16">
        <v>2.5895</v>
      </c>
      <c r="S30" s="16">
        <v>2.6734999999999998</v>
      </c>
      <c r="T30" s="16">
        <v>2.7715</v>
      </c>
      <c r="U30" s="16">
        <v>2.8685</v>
      </c>
      <c r="V30" s="16">
        <v>2.7285</v>
      </c>
      <c r="W30" s="16">
        <v>2.7535</v>
      </c>
      <c r="X30" s="16">
        <v>2.8175</v>
      </c>
      <c r="Y30" s="16">
        <v>2.8825</v>
      </c>
      <c r="Z30" s="16">
        <v>2.9675</v>
      </c>
      <c r="AA30" s="16">
        <v>2.9835000000000003</v>
      </c>
      <c r="AB30" s="21">
        <f t="shared" si="0"/>
        <v>2.657</v>
      </c>
      <c r="AC30" s="17">
        <f t="shared" si="1"/>
        <v>0.14232603416100723</v>
      </c>
      <c r="AD30" s="21">
        <f t="shared" si="2"/>
        <v>2.8554999999999997</v>
      </c>
      <c r="AE30" s="17">
        <f t="shared" si="3"/>
        <v>0.10736293587640028</v>
      </c>
      <c r="AF30" s="21">
        <f t="shared" si="4"/>
        <v>2.75625</v>
      </c>
      <c r="AG30" s="17">
        <f t="shared" si="5"/>
        <v>0.15872338717518078</v>
      </c>
    </row>
    <row r="31" spans="1:33" ht="12.75">
      <c r="A31" s="2">
        <v>33</v>
      </c>
      <c r="E31" s="2" t="s">
        <v>9</v>
      </c>
      <c r="F31" s="2">
        <v>33</v>
      </c>
      <c r="G31" s="1">
        <v>0.3593333333333333</v>
      </c>
      <c r="H31" s="7" t="s">
        <v>39</v>
      </c>
      <c r="I31" s="2">
        <v>24</v>
      </c>
      <c r="J31" s="2">
        <v>21</v>
      </c>
      <c r="K31" s="2" t="s">
        <v>8</v>
      </c>
      <c r="L31" s="2">
        <v>35</v>
      </c>
      <c r="M31" s="1">
        <v>0.48633333333333334</v>
      </c>
      <c r="N31" s="1">
        <f t="shared" si="6"/>
        <v>0.8456666666666666</v>
      </c>
      <c r="O31" s="2" t="s">
        <v>29</v>
      </c>
      <c r="P31" s="16">
        <v>0.375</v>
      </c>
      <c r="Q31" s="16">
        <v>0.3639999999999999</v>
      </c>
      <c r="R31" s="16">
        <v>0.403</v>
      </c>
      <c r="S31" s="16">
        <v>0.39</v>
      </c>
      <c r="T31" s="16">
        <v>0.42300000000000004</v>
      </c>
      <c r="U31" s="16">
        <v>0.41700000000000004</v>
      </c>
      <c r="V31" s="16">
        <v>0.42600000000000016</v>
      </c>
      <c r="W31" s="16">
        <v>0.41300000000000003</v>
      </c>
      <c r="X31" s="16">
        <v>0.44300000000000006</v>
      </c>
      <c r="Y31" s="16">
        <v>0.42800000000000016</v>
      </c>
      <c r="Z31" s="16">
        <v>0.4630000000000001</v>
      </c>
      <c r="AA31" s="16">
        <v>0.45399999999999996</v>
      </c>
      <c r="AB31" s="21">
        <f t="shared" si="0"/>
        <v>0.3953333333333333</v>
      </c>
      <c r="AC31" s="17">
        <f t="shared" si="1"/>
        <v>0.02331237153673328</v>
      </c>
      <c r="AD31" s="21">
        <f t="shared" si="2"/>
        <v>0.43783333333333346</v>
      </c>
      <c r="AE31" s="17">
        <f t="shared" si="3"/>
        <v>0.01884055908582836</v>
      </c>
      <c r="AF31" s="21">
        <f t="shared" si="4"/>
        <v>0.41658333333333336</v>
      </c>
      <c r="AG31" s="17">
        <f t="shared" si="5"/>
        <v>0.03001653584680256</v>
      </c>
    </row>
    <row r="32" spans="1:33" ht="12.75">
      <c r="A32" s="2">
        <v>34</v>
      </c>
      <c r="E32" s="2" t="s">
        <v>9</v>
      </c>
      <c r="F32" s="2">
        <v>34</v>
      </c>
      <c r="G32" s="1">
        <v>0.3276666666666667</v>
      </c>
      <c r="H32" s="7" t="s">
        <v>41</v>
      </c>
      <c r="I32" s="2">
        <v>18</v>
      </c>
      <c r="J32" s="2">
        <v>1</v>
      </c>
      <c r="K32" s="2" t="s">
        <v>8</v>
      </c>
      <c r="L32" s="2">
        <v>25</v>
      </c>
      <c r="M32" s="1">
        <v>0.42733333333333334</v>
      </c>
      <c r="N32" s="1">
        <f t="shared" si="6"/>
        <v>0.7550000000000001</v>
      </c>
      <c r="O32" s="2" t="s">
        <v>29</v>
      </c>
      <c r="P32" s="16">
        <v>2.464</v>
      </c>
      <c r="Q32" s="16">
        <v>2.536</v>
      </c>
      <c r="R32" s="16">
        <v>2.5829999999999997</v>
      </c>
      <c r="S32" s="16">
        <v>2.667</v>
      </c>
      <c r="T32" s="16">
        <v>2.7369999999999997</v>
      </c>
      <c r="U32" s="16">
        <v>2.824</v>
      </c>
      <c r="V32" s="16">
        <v>2.701</v>
      </c>
      <c r="W32" s="16">
        <v>2.753</v>
      </c>
      <c r="X32" s="16">
        <v>2.804</v>
      </c>
      <c r="Y32" s="16">
        <v>2.866</v>
      </c>
      <c r="Z32" s="16">
        <v>2.916</v>
      </c>
      <c r="AA32" s="16">
        <v>3</v>
      </c>
      <c r="AB32" s="21">
        <f t="shared" si="0"/>
        <v>2.6351666666666667</v>
      </c>
      <c r="AC32" s="17">
        <f t="shared" si="1"/>
        <v>0.13333779159212703</v>
      </c>
      <c r="AD32" s="21">
        <f t="shared" si="2"/>
        <v>2.84</v>
      </c>
      <c r="AE32" s="17">
        <f t="shared" si="3"/>
        <v>0.10976155975569266</v>
      </c>
      <c r="AF32" s="21">
        <f t="shared" si="4"/>
        <v>2.7375833333333333</v>
      </c>
      <c r="AG32" s="17">
        <f t="shared" si="5"/>
        <v>0.1581147214889041</v>
      </c>
    </row>
    <row r="33" spans="8:33" ht="12.75">
      <c r="H33" s="9" t="s">
        <v>20</v>
      </c>
      <c r="O33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21">
        <f t="shared" si="0"/>
      </c>
      <c r="AC33" s="17">
        <f t="shared" si="1"/>
      </c>
      <c r="AD33" s="21">
        <f t="shared" si="2"/>
      </c>
      <c r="AE33" s="17">
        <f t="shared" si="3"/>
      </c>
      <c r="AF33" s="21">
        <f t="shared" si="4"/>
      </c>
      <c r="AG33" s="17">
        <f t="shared" si="5"/>
      </c>
    </row>
    <row r="34" spans="1:33" ht="12.75">
      <c r="A34" s="2">
        <v>46</v>
      </c>
      <c r="E34" s="2" t="s">
        <v>9</v>
      </c>
      <c r="F34" s="2">
        <v>46</v>
      </c>
      <c r="G34" s="1">
        <v>0.3156666666666667</v>
      </c>
      <c r="H34" s="7" t="s">
        <v>38</v>
      </c>
      <c r="I34" s="2">
        <v>14</v>
      </c>
      <c r="J34" s="2">
        <v>5</v>
      </c>
      <c r="K34" s="2" t="s">
        <v>8</v>
      </c>
      <c r="L34" s="2">
        <v>39</v>
      </c>
      <c r="M34" s="1">
        <v>0.42566666666666664</v>
      </c>
      <c r="N34" s="1">
        <f t="shared" si="6"/>
        <v>0.7413333333333334</v>
      </c>
      <c r="O34" s="2" t="s">
        <v>29</v>
      </c>
      <c r="P34" s="16">
        <v>0.32699999999999996</v>
      </c>
      <c r="Q34" s="16">
        <v>0.44399999999999995</v>
      </c>
      <c r="R34" s="16">
        <v>0.472</v>
      </c>
      <c r="S34" s="16">
        <v>0.47099999999999986</v>
      </c>
      <c r="T34" s="16">
        <v>0.496</v>
      </c>
      <c r="U34" s="16">
        <v>0.505</v>
      </c>
      <c r="V34" s="16">
        <v>0.49950000000000006</v>
      </c>
      <c r="W34" s="16">
        <v>0.49150000000000005</v>
      </c>
      <c r="X34" s="16">
        <v>0.5255000000000001</v>
      </c>
      <c r="Y34" s="16">
        <v>0.5125</v>
      </c>
      <c r="Z34" s="16">
        <v>0.5435000000000001</v>
      </c>
      <c r="AA34" s="16">
        <v>0.5405</v>
      </c>
      <c r="AB34" s="21">
        <f t="shared" si="0"/>
        <v>0.45249999999999996</v>
      </c>
      <c r="AC34" s="17">
        <f t="shared" si="1"/>
        <v>0.06510529932348036</v>
      </c>
      <c r="AD34" s="21">
        <f t="shared" si="2"/>
        <v>0.5188333333333333</v>
      </c>
      <c r="AE34" s="17">
        <f t="shared" si="3"/>
        <v>0.02136976056643527</v>
      </c>
      <c r="AF34" s="21">
        <f t="shared" si="4"/>
        <v>0.4856666666666667</v>
      </c>
      <c r="AG34" s="17">
        <f t="shared" si="5"/>
        <v>0.057743292933359856</v>
      </c>
    </row>
    <row r="35" spans="1:33" ht="12.75">
      <c r="A35" s="2">
        <v>47</v>
      </c>
      <c r="E35" s="2" t="s">
        <v>9</v>
      </c>
      <c r="F35" s="2">
        <v>47</v>
      </c>
      <c r="G35" s="1">
        <v>0.3363333333333334</v>
      </c>
      <c r="H35" s="7" t="s">
        <v>40</v>
      </c>
      <c r="I35" s="2">
        <v>17</v>
      </c>
      <c r="J35" s="2">
        <v>3</v>
      </c>
      <c r="K35" s="2" t="s">
        <v>8</v>
      </c>
      <c r="L35" s="2">
        <v>38</v>
      </c>
      <c r="M35" s="1">
        <v>0.4043333333333334</v>
      </c>
      <c r="N35" s="1">
        <f t="shared" si="6"/>
        <v>0.7406666666666668</v>
      </c>
      <c r="O35" s="2" t="s">
        <v>29</v>
      </c>
      <c r="P35" s="16">
        <v>2.4925</v>
      </c>
      <c r="Q35" s="16">
        <v>2.5264999999999995</v>
      </c>
      <c r="R35" s="16">
        <v>2.5805</v>
      </c>
      <c r="S35" s="16">
        <v>2.6555</v>
      </c>
      <c r="T35" s="16">
        <v>2.7444999999999995</v>
      </c>
      <c r="U35" s="16">
        <v>2.8375</v>
      </c>
      <c r="V35" s="16">
        <v>2.753</v>
      </c>
      <c r="W35" s="16">
        <v>2.772</v>
      </c>
      <c r="X35" s="16">
        <v>2.8489999999999998</v>
      </c>
      <c r="Y35" s="16">
        <v>2.898</v>
      </c>
      <c r="Z35" s="16">
        <v>2.963</v>
      </c>
      <c r="AA35" s="16">
        <v>2.987</v>
      </c>
      <c r="AB35" s="21">
        <f t="shared" si="0"/>
        <v>2.6394999999999995</v>
      </c>
      <c r="AC35" s="17">
        <f t="shared" si="1"/>
        <v>0.13292403845806552</v>
      </c>
      <c r="AD35" s="21">
        <f t="shared" si="2"/>
        <v>2.8703333333333334</v>
      </c>
      <c r="AE35" s="17">
        <f t="shared" si="3"/>
        <v>0.09680426987827154</v>
      </c>
      <c r="AF35" s="21">
        <f t="shared" si="4"/>
        <v>2.7549166666666665</v>
      </c>
      <c r="AG35" s="17">
        <f t="shared" si="5"/>
        <v>0.16377684836571785</v>
      </c>
    </row>
    <row r="36" spans="1:33" ht="12.75">
      <c r="A36" s="2">
        <v>48</v>
      </c>
      <c r="E36" s="2" t="s">
        <v>9</v>
      </c>
      <c r="F36" s="2">
        <v>48</v>
      </c>
      <c r="G36" s="1">
        <v>0.34</v>
      </c>
      <c r="H36" s="7" t="s">
        <v>39</v>
      </c>
      <c r="I36" s="2">
        <v>24</v>
      </c>
      <c r="J36" s="2">
        <v>21</v>
      </c>
      <c r="K36" s="2" t="s">
        <v>8</v>
      </c>
      <c r="L36" s="2">
        <v>47</v>
      </c>
      <c r="M36" s="1">
        <v>0.48233333333333334</v>
      </c>
      <c r="N36" s="1">
        <f t="shared" si="6"/>
        <v>0.8223333333333334</v>
      </c>
      <c r="O36" s="2" t="s">
        <v>29</v>
      </c>
      <c r="P36" s="16">
        <v>0.3725</v>
      </c>
      <c r="Q36" s="16">
        <v>0.36650000000000005</v>
      </c>
      <c r="R36" s="16">
        <v>0.39549999999999996</v>
      </c>
      <c r="S36" s="16">
        <v>0.3875</v>
      </c>
      <c r="T36" s="16">
        <v>0.4125</v>
      </c>
      <c r="U36" s="16">
        <v>0.4115</v>
      </c>
      <c r="V36" s="16">
        <v>0.42200000000000004</v>
      </c>
      <c r="W36" s="16">
        <v>0.40800000000000003</v>
      </c>
      <c r="X36" s="16">
        <v>0.44200000000000006</v>
      </c>
      <c r="Y36" s="16">
        <v>0.42600000000000005</v>
      </c>
      <c r="Z36" s="16">
        <v>0.46</v>
      </c>
      <c r="AA36" s="16">
        <v>0.455</v>
      </c>
      <c r="AB36" s="21">
        <f t="shared" si="0"/>
        <v>0.391</v>
      </c>
      <c r="AC36" s="17">
        <f t="shared" si="1"/>
        <v>0.01927433526739558</v>
      </c>
      <c r="AD36" s="21">
        <f t="shared" si="2"/>
        <v>0.43550000000000005</v>
      </c>
      <c r="AE36" s="17">
        <f t="shared" si="3"/>
        <v>0.020255863348668458</v>
      </c>
      <c r="AF36" s="21">
        <f t="shared" si="4"/>
        <v>0.41325000000000006</v>
      </c>
      <c r="AG36" s="17">
        <f t="shared" si="5"/>
        <v>0.029923766777961082</v>
      </c>
    </row>
    <row r="37" spans="1:33" ht="12.75">
      <c r="A37" s="2">
        <v>49</v>
      </c>
      <c r="E37" s="2" t="s">
        <v>9</v>
      </c>
      <c r="F37" s="2">
        <v>49</v>
      </c>
      <c r="G37" s="1">
        <v>0.316</v>
      </c>
      <c r="H37" s="7" t="s">
        <v>41</v>
      </c>
      <c r="I37" s="2">
        <v>18</v>
      </c>
      <c r="J37" s="2">
        <v>1</v>
      </c>
      <c r="K37" s="2" t="s">
        <v>8</v>
      </c>
      <c r="L37" s="2">
        <v>37</v>
      </c>
      <c r="M37" s="1">
        <v>0.42</v>
      </c>
      <c r="N37" s="1">
        <f t="shared" si="6"/>
        <v>0.736</v>
      </c>
      <c r="O37" s="2" t="s">
        <v>29</v>
      </c>
      <c r="P37" s="16">
        <v>2.4615</v>
      </c>
      <c r="Q37" s="16">
        <v>2.5215</v>
      </c>
      <c r="R37" s="16">
        <v>2.5705</v>
      </c>
      <c r="S37" s="16">
        <v>2.6685</v>
      </c>
      <c r="T37" s="16">
        <v>2.7325</v>
      </c>
      <c r="U37" s="16">
        <v>2.7975</v>
      </c>
      <c r="V37" s="16">
        <v>2.724</v>
      </c>
      <c r="W37" s="16">
        <v>2.775</v>
      </c>
      <c r="X37" s="16">
        <v>2.8470000000000004</v>
      </c>
      <c r="Y37" s="16">
        <v>2.9109999999999996</v>
      </c>
      <c r="Z37" s="16">
        <v>2.9429999999999996</v>
      </c>
      <c r="AA37" s="16">
        <v>2.981</v>
      </c>
      <c r="AB37" s="21">
        <f t="shared" si="0"/>
        <v>2.6253333333333333</v>
      </c>
      <c r="AC37" s="17">
        <f t="shared" si="1"/>
        <v>0.1293204031337093</v>
      </c>
      <c r="AD37" s="21">
        <f t="shared" si="2"/>
        <v>2.8634999999999997</v>
      </c>
      <c r="AE37" s="17">
        <f t="shared" si="3"/>
        <v>0.09994748621151901</v>
      </c>
      <c r="AF37" s="21">
        <f t="shared" si="4"/>
        <v>2.7444166666666665</v>
      </c>
      <c r="AG37" s="17">
        <f t="shared" si="5"/>
        <v>0.1661697972411096</v>
      </c>
    </row>
    <row r="38" spans="8:33" ht="12.75">
      <c r="H38" s="9" t="s">
        <v>21</v>
      </c>
      <c r="O38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21">
        <f t="shared" si="0"/>
      </c>
      <c r="AC38" s="17">
        <f t="shared" si="1"/>
      </c>
      <c r="AD38" s="21">
        <f t="shared" si="2"/>
      </c>
      <c r="AE38" s="17">
        <f t="shared" si="3"/>
      </c>
      <c r="AF38" s="21">
        <f t="shared" si="4"/>
      </c>
      <c r="AG38" s="17">
        <f t="shared" si="5"/>
      </c>
    </row>
    <row r="39" spans="1:33" ht="12.75">
      <c r="A39" s="2">
        <v>50</v>
      </c>
      <c r="E39" s="2" t="s">
        <v>9</v>
      </c>
      <c r="F39" s="2">
        <v>50</v>
      </c>
      <c r="G39" s="1">
        <v>0.3193333333333333</v>
      </c>
      <c r="H39" s="7" t="s">
        <v>38</v>
      </c>
      <c r="I39" s="2">
        <v>14</v>
      </c>
      <c r="J39" s="2">
        <v>5</v>
      </c>
      <c r="K39" s="2" t="s">
        <v>8</v>
      </c>
      <c r="L39" s="2">
        <v>51</v>
      </c>
      <c r="M39" s="1">
        <v>0.48166666666666663</v>
      </c>
      <c r="N39" s="1">
        <f t="shared" si="6"/>
        <v>0.8009999999999999</v>
      </c>
      <c r="O39" s="2" t="s">
        <v>29</v>
      </c>
      <c r="P39" s="16">
        <v>0.31599999999999995</v>
      </c>
      <c r="Q39" s="16">
        <v>0.44200000000000006</v>
      </c>
      <c r="R39" s="16">
        <v>0.47799999999999987</v>
      </c>
      <c r="S39" s="16">
        <v>0.469</v>
      </c>
      <c r="T39" s="16">
        <v>0.491</v>
      </c>
      <c r="U39" s="16">
        <v>0.499</v>
      </c>
      <c r="V39" s="16" t="s">
        <v>29</v>
      </c>
      <c r="W39" s="16" t="s">
        <v>29</v>
      </c>
      <c r="X39" s="16" t="s">
        <v>29</v>
      </c>
      <c r="Y39" s="16" t="s">
        <v>29</v>
      </c>
      <c r="Z39" s="16" t="s">
        <v>29</v>
      </c>
      <c r="AA39" s="16" t="s">
        <v>29</v>
      </c>
      <c r="AB39" s="21">
        <f t="shared" si="0"/>
        <v>0.44916666666666666</v>
      </c>
      <c r="AC39" s="17">
        <f t="shared" si="1"/>
        <v>0.06818039796500668</v>
      </c>
      <c r="AD39" s="21">
        <f t="shared" si="2"/>
      </c>
      <c r="AE39" s="17">
        <f t="shared" si="3"/>
      </c>
      <c r="AF39" s="21">
        <f t="shared" si="4"/>
        <v>0.44916666666666666</v>
      </c>
      <c r="AG39" s="17">
        <f t="shared" si="5"/>
        <v>0.06818039796500668</v>
      </c>
    </row>
    <row r="40" spans="1:33" ht="12.75">
      <c r="A40" s="2">
        <v>59</v>
      </c>
      <c r="E40" s="2" t="s">
        <v>9</v>
      </c>
      <c r="F40" s="2">
        <v>59</v>
      </c>
      <c r="G40" s="1">
        <v>0.32033333333333336</v>
      </c>
      <c r="H40" s="7" t="s">
        <v>40</v>
      </c>
      <c r="I40" s="2">
        <v>17</v>
      </c>
      <c r="J40" s="2">
        <v>3</v>
      </c>
      <c r="K40" s="2" t="s">
        <v>8</v>
      </c>
      <c r="L40" s="2">
        <v>50</v>
      </c>
      <c r="M40" s="1">
        <v>0.4443333333333333</v>
      </c>
      <c r="N40" s="1">
        <f t="shared" si="6"/>
        <v>0.7646666666666666</v>
      </c>
      <c r="O40" s="2" t="s">
        <v>29</v>
      </c>
      <c r="P40" s="16">
        <v>2.4305</v>
      </c>
      <c r="Q40" s="16">
        <v>2.4865</v>
      </c>
      <c r="R40" s="16">
        <v>2.5305</v>
      </c>
      <c r="S40" s="16">
        <v>2.6165000000000003</v>
      </c>
      <c r="T40" s="16">
        <v>2.7075</v>
      </c>
      <c r="U40" s="16">
        <v>2.7835</v>
      </c>
      <c r="V40" s="16" t="s">
        <v>29</v>
      </c>
      <c r="W40" s="16" t="s">
        <v>29</v>
      </c>
      <c r="X40" s="16" t="s">
        <v>29</v>
      </c>
      <c r="Y40" s="16" t="s">
        <v>29</v>
      </c>
      <c r="Z40" s="16" t="s">
        <v>29</v>
      </c>
      <c r="AA40" s="16" t="s">
        <v>29</v>
      </c>
      <c r="AB40" s="21">
        <f t="shared" si="0"/>
        <v>2.5925</v>
      </c>
      <c r="AC40" s="17">
        <f t="shared" si="1"/>
        <v>0.1353558273588535</v>
      </c>
      <c r="AD40" s="21">
        <f t="shared" si="2"/>
      </c>
      <c r="AE40" s="17">
        <f t="shared" si="3"/>
      </c>
      <c r="AF40" s="21">
        <f t="shared" si="4"/>
        <v>2.5925</v>
      </c>
      <c r="AG40" s="17">
        <f t="shared" si="5"/>
        <v>0.1353558273588535</v>
      </c>
    </row>
    <row r="41" spans="1:33" ht="12.75">
      <c r="A41" s="2">
        <v>60</v>
      </c>
      <c r="E41" s="2" t="s">
        <v>9</v>
      </c>
      <c r="F41" s="2">
        <v>60</v>
      </c>
      <c r="G41" s="1">
        <v>0.324</v>
      </c>
      <c r="H41" s="7" t="s">
        <v>39</v>
      </c>
      <c r="I41" s="2">
        <v>24</v>
      </c>
      <c r="J41" s="2">
        <v>21</v>
      </c>
      <c r="K41" s="2" t="s">
        <v>8</v>
      </c>
      <c r="L41" s="2">
        <v>60</v>
      </c>
      <c r="M41" s="1">
        <v>0.49900000000000005</v>
      </c>
      <c r="N41" s="1">
        <f t="shared" si="6"/>
        <v>0.8230000000000001</v>
      </c>
      <c r="O41" s="2" t="s">
        <v>29</v>
      </c>
      <c r="P41" s="16">
        <v>0.37149999999999994</v>
      </c>
      <c r="Q41" s="16">
        <v>0.36349999999999993</v>
      </c>
      <c r="R41" s="16">
        <v>0.39449999999999985</v>
      </c>
      <c r="S41" s="16">
        <v>0.38549999999999995</v>
      </c>
      <c r="T41" s="16">
        <v>0.4135</v>
      </c>
      <c r="U41" s="16">
        <v>0.4095</v>
      </c>
      <c r="V41" s="16" t="s">
        <v>29</v>
      </c>
      <c r="W41" s="16" t="s">
        <v>29</v>
      </c>
      <c r="X41" s="16" t="s">
        <v>29</v>
      </c>
      <c r="Y41" s="16" t="s">
        <v>29</v>
      </c>
      <c r="Z41" s="16" t="s">
        <v>29</v>
      </c>
      <c r="AA41" s="16" t="s">
        <v>29</v>
      </c>
      <c r="AB41" s="21">
        <f aca="true" t="shared" si="7" ref="AB41:AB83">IF(SUM(P41:U41)=0,"",AVERAGE(P41:U41))</f>
        <v>0.3896666666666666</v>
      </c>
      <c r="AC41" s="17">
        <f aca="true" t="shared" si="8" ref="AC41:AC83">IF(SUM(P41:U41)=0,"",(IF(COUNT(P41:U41)&gt;1,STDEV(P41:U41),"")))</f>
        <v>0.020083990307373466</v>
      </c>
      <c r="AD41" s="21">
        <f aca="true" t="shared" si="9" ref="AD41:AD83">IF(SUM(V41:AA41)=0,"",AVERAGE(V41:AA41))</f>
      </c>
      <c r="AE41" s="17">
        <f aca="true" t="shared" si="10" ref="AE41:AE83">IF(SUM(V41:AA41)=0,"",(IF(COUNT(V41:AA41)&gt;1,STDEV(V41:AA41),"")))</f>
      </c>
      <c r="AF41" s="21">
        <f aca="true" t="shared" si="11" ref="AF41:AF83">IF(SUM(P41:AA41)=0,"",AVERAGE(P41:AA41))</f>
        <v>0.3896666666666666</v>
      </c>
      <c r="AG41" s="17">
        <f aca="true" t="shared" si="12" ref="AG41:AG83">IF(SUM(P41:AA41)=0,"",(IF(COUNT(P41:AA41)&gt;1,STDEV(P41:AA41),"")))</f>
        <v>0.020083990307373466</v>
      </c>
    </row>
    <row r="42" spans="1:33" ht="12.75">
      <c r="A42" s="2">
        <v>61</v>
      </c>
      <c r="E42" s="2" t="s">
        <v>9</v>
      </c>
      <c r="F42" s="2">
        <v>61</v>
      </c>
      <c r="G42" s="1">
        <v>0.305</v>
      </c>
      <c r="H42" s="7" t="s">
        <v>41</v>
      </c>
      <c r="I42" s="2">
        <v>18</v>
      </c>
      <c r="J42" s="2">
        <v>1</v>
      </c>
      <c r="K42" s="2" t="s">
        <v>8</v>
      </c>
      <c r="L42" s="2">
        <v>49</v>
      </c>
      <c r="M42" s="1">
        <v>0.4713333333333334</v>
      </c>
      <c r="N42" s="1">
        <f t="shared" si="6"/>
        <v>0.7763333333333333</v>
      </c>
      <c r="O42" s="2" t="s">
        <v>29</v>
      </c>
      <c r="P42" s="16">
        <v>2.4379999999999997</v>
      </c>
      <c r="Q42" s="16">
        <v>2.5029999999999997</v>
      </c>
      <c r="R42" s="16">
        <v>2.542</v>
      </c>
      <c r="S42" s="16">
        <v>2.6229999999999998</v>
      </c>
      <c r="T42" s="16">
        <v>2.71</v>
      </c>
      <c r="U42" s="16">
        <v>2.775</v>
      </c>
      <c r="V42" s="16" t="s">
        <v>29</v>
      </c>
      <c r="W42" s="16" t="s">
        <v>29</v>
      </c>
      <c r="X42" s="16" t="s">
        <v>29</v>
      </c>
      <c r="Y42" s="16" t="s">
        <v>29</v>
      </c>
      <c r="Z42" s="16" t="s">
        <v>29</v>
      </c>
      <c r="AA42" s="16" t="s">
        <v>29</v>
      </c>
      <c r="AB42" s="21">
        <f t="shared" si="7"/>
        <v>2.5985</v>
      </c>
      <c r="AC42" s="17">
        <f t="shared" si="8"/>
        <v>0.12826340085932325</v>
      </c>
      <c r="AD42" s="21">
        <f t="shared" si="9"/>
      </c>
      <c r="AE42" s="17">
        <f t="shared" si="10"/>
      </c>
      <c r="AF42" s="21">
        <f t="shared" si="11"/>
        <v>2.5985</v>
      </c>
      <c r="AG42" s="17">
        <f t="shared" si="12"/>
        <v>0.12826340085932325</v>
      </c>
    </row>
    <row r="43" spans="14:33" ht="12.75">
      <c r="N43" s="1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21"/>
      <c r="AC43" s="17"/>
      <c r="AD43" s="21"/>
      <c r="AE43" s="17"/>
      <c r="AF43" s="21"/>
      <c r="AG43" s="17"/>
    </row>
    <row r="44" spans="1:33" ht="12.75">
      <c r="A44" s="6" t="s">
        <v>189</v>
      </c>
      <c r="H44" s="9" t="s">
        <v>190</v>
      </c>
      <c r="N44" s="1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21">
        <f aca="true" t="shared" si="13" ref="AB44:AB51">IF(SUM(P44:U44)=0,"",AVERAGE(P44:U44))</f>
      </c>
      <c r="AC44" s="17">
        <f aca="true" t="shared" si="14" ref="AC44:AC51">IF(SUM(P44:U44)=0,"",(IF(COUNT(P44:U44)&gt;1,STDEV(P44:U44),"")))</f>
      </c>
      <c r="AD44" s="21">
        <f aca="true" t="shared" si="15" ref="AD44:AD51">IF(SUM(V44:AA44)=0,"",AVERAGE(V44:AA44))</f>
      </c>
      <c r="AE44" s="17">
        <f aca="true" t="shared" si="16" ref="AE44:AE51">IF(SUM(V44:AA44)=0,"",(IF(COUNT(V44:AA44)&gt;1,STDEV(V44:AA44),"")))</f>
      </c>
      <c r="AF44" s="21">
        <f aca="true" t="shared" si="17" ref="AF44:AF51">IF(SUM(P44:AA44)=0,"",AVERAGE(P44:AA44))</f>
      </c>
      <c r="AG44" s="17">
        <f aca="true" t="shared" si="18" ref="AG44:AG51">IF(SUM(P44:AA44)=0,"",(IF(COUNT(P44:AA44)&gt;1,STDEV(P44:AA44),"")))</f>
      </c>
    </row>
    <row r="45" spans="1:33" ht="12.75">
      <c r="A45" s="2" t="s">
        <v>27</v>
      </c>
      <c r="B45">
        <v>71</v>
      </c>
      <c r="D45">
        <v>35</v>
      </c>
      <c r="E45" s="2" t="s">
        <v>7</v>
      </c>
      <c r="F45" s="2">
        <v>39</v>
      </c>
      <c r="G45" s="1">
        <v>0.5583333333333332</v>
      </c>
      <c r="H45" s="7" t="s">
        <v>30</v>
      </c>
      <c r="I45" s="2">
        <v>17</v>
      </c>
      <c r="J45" s="2">
        <v>3</v>
      </c>
      <c r="K45" s="2" t="s">
        <v>7</v>
      </c>
      <c r="L45" s="2">
        <v>42</v>
      </c>
      <c r="M45" s="1">
        <v>0.43366666666666664</v>
      </c>
      <c r="N45" s="1">
        <f aca="true" t="shared" si="19" ref="N45:N51">G45+M45</f>
        <v>0.9919999999999999</v>
      </c>
      <c r="O45" s="2" t="s">
        <v>29</v>
      </c>
      <c r="P45" s="16">
        <v>0.5813189655172415</v>
      </c>
      <c r="Q45" s="16">
        <v>0.7303189655172415</v>
      </c>
      <c r="R45" s="16">
        <v>0.7633189655172414</v>
      </c>
      <c r="S45" s="16">
        <v>0.7543189655172413</v>
      </c>
      <c r="T45" s="16">
        <v>0.7823189655172413</v>
      </c>
      <c r="U45" s="16" t="s">
        <v>29</v>
      </c>
      <c r="V45" s="16">
        <v>0.6325</v>
      </c>
      <c r="W45" s="16">
        <v>0.6125</v>
      </c>
      <c r="X45" s="16">
        <v>0.7834999999999999</v>
      </c>
      <c r="Y45" s="16">
        <v>0.6395</v>
      </c>
      <c r="Z45" s="16">
        <v>0.6704999999999999</v>
      </c>
      <c r="AA45" s="16">
        <v>0.6625</v>
      </c>
      <c r="AB45" s="21">
        <f t="shared" si="13"/>
        <v>0.7223189655172415</v>
      </c>
      <c r="AC45" s="17">
        <f t="shared" si="14"/>
        <v>0.08100925873009773</v>
      </c>
      <c r="AD45" s="21">
        <f t="shared" si="15"/>
        <v>0.6668333333333333</v>
      </c>
      <c r="AE45" s="17">
        <f t="shared" si="16"/>
        <v>0.06086268698198274</v>
      </c>
      <c r="AF45" s="21">
        <f t="shared" si="17"/>
        <v>0.6920540752351096</v>
      </c>
      <c r="AG45" s="17">
        <f t="shared" si="18"/>
        <v>0.07291616157254638</v>
      </c>
    </row>
    <row r="46" spans="1:33" ht="12.75">
      <c r="A46" s="2" t="s">
        <v>27</v>
      </c>
      <c r="B46">
        <v>71</v>
      </c>
      <c r="D46">
        <v>35</v>
      </c>
      <c r="E46" s="2" t="s">
        <v>7</v>
      </c>
      <c r="F46" s="2">
        <v>39</v>
      </c>
      <c r="G46" s="1">
        <v>0.5583333333333332</v>
      </c>
      <c r="H46" s="7" t="s">
        <v>31</v>
      </c>
      <c r="I46" s="2">
        <v>17</v>
      </c>
      <c r="J46" s="2">
        <v>3</v>
      </c>
      <c r="K46" s="2" t="s">
        <v>7</v>
      </c>
      <c r="L46" s="2">
        <v>54</v>
      </c>
      <c r="M46" s="1">
        <v>0.423</v>
      </c>
      <c r="N46" s="1">
        <f t="shared" si="19"/>
        <v>0.9813333333333332</v>
      </c>
      <c r="O46" s="2" t="s">
        <v>29</v>
      </c>
      <c r="P46" s="16">
        <v>0.492</v>
      </c>
      <c r="Q46" s="16">
        <v>0.6439999999999999</v>
      </c>
      <c r="R46" s="16">
        <v>0.6719999999999999</v>
      </c>
      <c r="S46" s="16">
        <v>0.6619999999999999</v>
      </c>
      <c r="T46" s="16">
        <v>0.6930000000000001</v>
      </c>
      <c r="U46" s="16">
        <v>0.62</v>
      </c>
      <c r="V46" s="16">
        <v>0.5859999999999999</v>
      </c>
      <c r="W46" s="16">
        <v>0.5739999999999998</v>
      </c>
      <c r="X46" s="16">
        <v>0.7</v>
      </c>
      <c r="Y46" s="16">
        <v>0.6019999999999999</v>
      </c>
      <c r="Z46" s="16">
        <v>0.6279999999999999</v>
      </c>
      <c r="AA46" s="16">
        <v>0.621</v>
      </c>
      <c r="AB46" s="21">
        <f t="shared" si="13"/>
        <v>0.6305</v>
      </c>
      <c r="AC46" s="17">
        <f t="shared" si="14"/>
        <v>0.07224333879327537</v>
      </c>
      <c r="AD46" s="21">
        <f t="shared" si="15"/>
        <v>0.6184999999999999</v>
      </c>
      <c r="AE46" s="17">
        <f t="shared" si="16"/>
        <v>0.04482744694938431</v>
      </c>
      <c r="AF46" s="21">
        <f t="shared" si="17"/>
        <v>0.6244999999999999</v>
      </c>
      <c r="AG46" s="17">
        <f t="shared" si="18"/>
        <v>0.0576628129733526</v>
      </c>
    </row>
    <row r="47" spans="1:33" ht="12.75">
      <c r="A47" s="2" t="s">
        <v>27</v>
      </c>
      <c r="B47">
        <v>71</v>
      </c>
      <c r="D47">
        <v>35</v>
      </c>
      <c r="E47" s="2" t="s">
        <v>7</v>
      </c>
      <c r="F47" s="2">
        <v>39</v>
      </c>
      <c r="G47" s="1">
        <v>0.5583333333333332</v>
      </c>
      <c r="H47" s="7" t="s">
        <v>32</v>
      </c>
      <c r="I47" s="2">
        <v>17</v>
      </c>
      <c r="J47" s="2">
        <v>3</v>
      </c>
      <c r="K47" s="2" t="s">
        <v>8</v>
      </c>
      <c r="L47" s="2">
        <v>2</v>
      </c>
      <c r="M47" s="1">
        <v>0.40700000000000003</v>
      </c>
      <c r="N47" s="1">
        <f t="shared" si="19"/>
        <v>0.9653333333333333</v>
      </c>
      <c r="O47" s="2" t="s">
        <v>29</v>
      </c>
      <c r="P47" s="16">
        <v>0.4079999999999999</v>
      </c>
      <c r="Q47" s="16">
        <v>0.5469999999999999</v>
      </c>
      <c r="R47" s="16">
        <v>0.58</v>
      </c>
      <c r="S47" s="16">
        <v>0.567</v>
      </c>
      <c r="T47" s="16">
        <v>0.6059999999999999</v>
      </c>
      <c r="U47" s="16">
        <v>0.5660000000000001</v>
      </c>
      <c r="V47" s="16">
        <v>0.5535000000000001</v>
      </c>
      <c r="W47" s="16">
        <v>0.5385</v>
      </c>
      <c r="X47" s="16">
        <v>0.6185</v>
      </c>
      <c r="Y47" s="16">
        <v>0.5605</v>
      </c>
      <c r="Z47" s="16">
        <v>0.5905</v>
      </c>
      <c r="AA47" s="16">
        <v>0.5805</v>
      </c>
      <c r="AB47" s="21">
        <f t="shared" si="13"/>
        <v>0.5456666666666665</v>
      </c>
      <c r="AC47" s="17">
        <f t="shared" si="14"/>
        <v>0.07020161441638498</v>
      </c>
      <c r="AD47" s="21">
        <f t="shared" si="15"/>
        <v>0.5736666666666667</v>
      </c>
      <c r="AE47" s="17">
        <f t="shared" si="16"/>
        <v>0.02883342967228587</v>
      </c>
      <c r="AF47" s="21">
        <f t="shared" si="17"/>
        <v>0.5596666666666666</v>
      </c>
      <c r="AG47" s="17">
        <f t="shared" si="18"/>
        <v>0.05321497283033523</v>
      </c>
    </row>
    <row r="48" spans="1:33" ht="12.75">
      <c r="A48" s="2" t="s">
        <v>27</v>
      </c>
      <c r="B48">
        <v>71</v>
      </c>
      <c r="D48">
        <v>35</v>
      </c>
      <c r="E48" s="2" t="s">
        <v>7</v>
      </c>
      <c r="F48" s="2">
        <v>39</v>
      </c>
      <c r="G48" s="1">
        <v>0.5583333333333332</v>
      </c>
      <c r="H48" s="7" t="s">
        <v>33</v>
      </c>
      <c r="I48" s="2">
        <v>17</v>
      </c>
      <c r="J48" s="2">
        <v>3</v>
      </c>
      <c r="K48" s="2" t="s">
        <v>8</v>
      </c>
      <c r="L48" s="2">
        <v>14</v>
      </c>
      <c r="M48" s="1">
        <v>0.4263333333333333</v>
      </c>
      <c r="N48" s="1">
        <f t="shared" si="19"/>
        <v>0.9846666666666666</v>
      </c>
      <c r="O48" s="2" t="s">
        <v>29</v>
      </c>
      <c r="P48" s="16">
        <v>0.4079999999999999</v>
      </c>
      <c r="Q48" s="16">
        <v>0.5469999999999999</v>
      </c>
      <c r="R48" s="16">
        <v>0.58</v>
      </c>
      <c r="S48" s="16">
        <v>0.567</v>
      </c>
      <c r="T48" s="16">
        <v>0.6059999999999999</v>
      </c>
      <c r="U48" s="16">
        <v>0.5660000000000001</v>
      </c>
      <c r="V48" s="16">
        <v>0.5535000000000001</v>
      </c>
      <c r="W48" s="16">
        <v>0.5385</v>
      </c>
      <c r="X48" s="16">
        <v>0.6185</v>
      </c>
      <c r="Y48" s="16">
        <v>0.5605</v>
      </c>
      <c r="Z48" s="16">
        <v>0.5905</v>
      </c>
      <c r="AA48" s="16">
        <v>0.5805</v>
      </c>
      <c r="AB48" s="21">
        <f t="shared" si="13"/>
        <v>0.5456666666666665</v>
      </c>
      <c r="AC48" s="17">
        <f t="shared" si="14"/>
        <v>0.07020161441638498</v>
      </c>
      <c r="AD48" s="21">
        <f t="shared" si="15"/>
        <v>0.5736666666666667</v>
      </c>
      <c r="AE48" s="17">
        <f t="shared" si="16"/>
        <v>0.02883342967228587</v>
      </c>
      <c r="AF48" s="21">
        <f t="shared" si="17"/>
        <v>0.5596666666666666</v>
      </c>
      <c r="AG48" s="17">
        <f t="shared" si="18"/>
        <v>0.05321497283033523</v>
      </c>
    </row>
    <row r="49" spans="1:33" ht="12.75">
      <c r="A49" s="2" t="s">
        <v>27</v>
      </c>
      <c r="B49">
        <v>71</v>
      </c>
      <c r="D49">
        <v>35</v>
      </c>
      <c r="E49" s="2" t="s">
        <v>7</v>
      </c>
      <c r="F49" s="2">
        <v>39</v>
      </c>
      <c r="G49" s="1">
        <v>0.5583333333333332</v>
      </c>
      <c r="H49" s="7" t="s">
        <v>34</v>
      </c>
      <c r="I49" s="2">
        <v>17</v>
      </c>
      <c r="J49" s="2">
        <v>3</v>
      </c>
      <c r="K49" s="2" t="s">
        <v>8</v>
      </c>
      <c r="L49" s="2">
        <v>26</v>
      </c>
      <c r="M49" s="1">
        <v>0.4036666666666667</v>
      </c>
      <c r="N49" s="1">
        <f t="shared" si="19"/>
        <v>0.962</v>
      </c>
      <c r="O49" s="2" t="s">
        <v>29</v>
      </c>
      <c r="P49" s="16">
        <v>0.3979999999999999</v>
      </c>
      <c r="Q49" s="16">
        <v>0.54</v>
      </c>
      <c r="R49" s="16">
        <v>0.5680000000000001</v>
      </c>
      <c r="S49" s="16">
        <v>0.558</v>
      </c>
      <c r="T49" s="16">
        <v>0.5880000000000001</v>
      </c>
      <c r="U49" s="16">
        <v>0.6479999999999999</v>
      </c>
      <c r="V49" s="16">
        <v>0.6595</v>
      </c>
      <c r="W49" s="16">
        <v>0.6445000000000001</v>
      </c>
      <c r="X49" s="16">
        <v>0.6175</v>
      </c>
      <c r="Y49" s="16">
        <v>0.6715</v>
      </c>
      <c r="Z49" s="16">
        <v>0.6955</v>
      </c>
      <c r="AA49" s="16">
        <v>0.6905000000000001</v>
      </c>
      <c r="AB49" s="21">
        <f t="shared" si="13"/>
        <v>0.5499999999999999</v>
      </c>
      <c r="AC49" s="17">
        <f t="shared" si="14"/>
        <v>0.08323460818673978</v>
      </c>
      <c r="AD49" s="21">
        <f t="shared" si="15"/>
        <v>0.6631666666666667</v>
      </c>
      <c r="AE49" s="17">
        <f t="shared" si="16"/>
        <v>0.02935756574831605</v>
      </c>
      <c r="AF49" s="21">
        <f t="shared" si="17"/>
        <v>0.6065833333333334</v>
      </c>
      <c r="AG49" s="17">
        <f t="shared" si="18"/>
        <v>0.08386646131400442</v>
      </c>
    </row>
    <row r="50" spans="1:33" ht="12.75">
      <c r="A50" s="2" t="s">
        <v>27</v>
      </c>
      <c r="B50">
        <v>71</v>
      </c>
      <c r="D50">
        <v>35</v>
      </c>
      <c r="E50" s="2" t="s">
        <v>7</v>
      </c>
      <c r="F50" s="2">
        <v>39</v>
      </c>
      <c r="G50" s="1">
        <v>0.5583333333333332</v>
      </c>
      <c r="H50" s="7" t="s">
        <v>35</v>
      </c>
      <c r="I50" s="2">
        <v>17</v>
      </c>
      <c r="J50" s="2">
        <v>3</v>
      </c>
      <c r="K50" s="2" t="s">
        <v>8</v>
      </c>
      <c r="L50" s="2">
        <v>38</v>
      </c>
      <c r="M50" s="1">
        <v>0.4043333333333334</v>
      </c>
      <c r="N50" s="1">
        <f t="shared" si="19"/>
        <v>0.9626666666666666</v>
      </c>
      <c r="O50" s="2" t="s">
        <v>29</v>
      </c>
      <c r="P50" s="16">
        <v>0.47950000000000004</v>
      </c>
      <c r="Q50" s="16">
        <v>0.6295</v>
      </c>
      <c r="R50" s="16">
        <v>0.6635</v>
      </c>
      <c r="S50" s="16">
        <v>0.6505000000000001</v>
      </c>
      <c r="T50" s="16">
        <v>0.6775</v>
      </c>
      <c r="U50" s="16">
        <v>0.6965000000000001</v>
      </c>
      <c r="V50" s="16">
        <v>0.7029999999999998</v>
      </c>
      <c r="W50" s="16">
        <v>0.6759999999999999</v>
      </c>
      <c r="X50" s="16">
        <v>0.7</v>
      </c>
      <c r="Y50" s="16">
        <v>0.71</v>
      </c>
      <c r="Z50" s="16">
        <v>0.7309999999999999</v>
      </c>
      <c r="AA50" s="16">
        <v>0.724</v>
      </c>
      <c r="AB50" s="21">
        <f t="shared" si="13"/>
        <v>0.6328333333333335</v>
      </c>
      <c r="AC50" s="17">
        <f t="shared" si="14"/>
        <v>0.0785153912724546</v>
      </c>
      <c r="AD50" s="21">
        <f t="shared" si="15"/>
        <v>0.7073333333333333</v>
      </c>
      <c r="AE50" s="17">
        <f t="shared" si="16"/>
        <v>0.01949016846172864</v>
      </c>
      <c r="AF50" s="21">
        <f t="shared" si="17"/>
        <v>0.6700833333333334</v>
      </c>
      <c r="AG50" s="17">
        <f t="shared" si="18"/>
        <v>0.06699621201413061</v>
      </c>
    </row>
    <row r="51" spans="1:33" ht="12.75">
      <c r="A51" s="2" t="s">
        <v>27</v>
      </c>
      <c r="B51">
        <v>71</v>
      </c>
      <c r="D51">
        <v>35</v>
      </c>
      <c r="E51" s="2" t="s">
        <v>7</v>
      </c>
      <c r="F51" s="2">
        <v>39</v>
      </c>
      <c r="G51" s="1">
        <v>0.5583333333333332</v>
      </c>
      <c r="H51" s="7" t="s">
        <v>36</v>
      </c>
      <c r="I51" s="2">
        <v>17</v>
      </c>
      <c r="J51" s="2">
        <v>3</v>
      </c>
      <c r="K51" s="2" t="s">
        <v>8</v>
      </c>
      <c r="L51" s="2">
        <v>50</v>
      </c>
      <c r="M51" s="1">
        <v>0.4443333333333333</v>
      </c>
      <c r="N51" s="1">
        <f t="shared" si="19"/>
        <v>1.0026666666666666</v>
      </c>
      <c r="O51" s="2" t="s">
        <v>29</v>
      </c>
      <c r="P51" s="16">
        <v>0.57</v>
      </c>
      <c r="Q51" s="16">
        <v>0.7269999999999999</v>
      </c>
      <c r="R51" s="16">
        <v>0.758</v>
      </c>
      <c r="S51" s="16">
        <v>0.746</v>
      </c>
      <c r="T51" s="16">
        <v>0.78</v>
      </c>
      <c r="U51" s="16">
        <v>0.738</v>
      </c>
      <c r="V51" s="16" t="s">
        <v>29</v>
      </c>
      <c r="W51" s="16" t="s">
        <v>29</v>
      </c>
      <c r="X51" s="16" t="s">
        <v>29</v>
      </c>
      <c r="Y51" s="16" t="s">
        <v>29</v>
      </c>
      <c r="Z51" s="16" t="s">
        <v>29</v>
      </c>
      <c r="AA51" s="16" t="s">
        <v>29</v>
      </c>
      <c r="AB51" s="21">
        <f t="shared" si="13"/>
        <v>0.7198333333333332</v>
      </c>
      <c r="AC51" s="17">
        <f t="shared" si="14"/>
        <v>0.07562120513894773</v>
      </c>
      <c r="AD51" s="21">
        <f t="shared" si="15"/>
      </c>
      <c r="AE51" s="17">
        <f t="shared" si="16"/>
      </c>
      <c r="AF51" s="21">
        <f t="shared" si="17"/>
        <v>0.7198333333333332</v>
      </c>
      <c r="AG51" s="17">
        <f t="shared" si="18"/>
        <v>0.07562120513894773</v>
      </c>
    </row>
    <row r="52" spans="1:33" ht="12.75">
      <c r="A52" s="2" t="s">
        <v>191</v>
      </c>
      <c r="H52" s="7" t="s">
        <v>191</v>
      </c>
      <c r="N52" s="1"/>
      <c r="P52" s="94">
        <v>822.0469999999999</v>
      </c>
      <c r="Q52" s="94">
        <v>1622.691</v>
      </c>
      <c r="R52" s="94">
        <v>1619.488</v>
      </c>
      <c r="S52" s="94">
        <v>1624.751</v>
      </c>
      <c r="T52" s="94">
        <v>1602.443</v>
      </c>
      <c r="U52" s="94">
        <v>1614.517</v>
      </c>
      <c r="V52" s="94">
        <v>822.0469999999999</v>
      </c>
      <c r="W52" s="94">
        <v>1622.691</v>
      </c>
      <c r="X52" s="94">
        <v>1619.488</v>
      </c>
      <c r="Y52" s="94">
        <v>1624.751</v>
      </c>
      <c r="Z52" s="94">
        <v>1602.443</v>
      </c>
      <c r="AA52" s="94">
        <v>1614.517</v>
      </c>
      <c r="AB52" s="21"/>
      <c r="AC52" s="17"/>
      <c r="AD52" s="21"/>
      <c r="AE52" s="17"/>
      <c r="AF52" s="21"/>
      <c r="AG52" s="17"/>
    </row>
    <row r="53" spans="8:33" ht="12.75">
      <c r="H53" s="9" t="s">
        <v>44</v>
      </c>
      <c r="O53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21">
        <f t="shared" si="7"/>
      </c>
      <c r="AC53" s="17">
        <f t="shared" si="8"/>
      </c>
      <c r="AD53" s="21">
        <f t="shared" si="9"/>
      </c>
      <c r="AE53" s="17">
        <f t="shared" si="10"/>
      </c>
      <c r="AF53" s="21">
        <f t="shared" si="11"/>
      </c>
      <c r="AG53" s="17">
        <f t="shared" si="12"/>
      </c>
    </row>
    <row r="54" spans="1:33" ht="12.75">
      <c r="A54" s="2">
        <v>13</v>
      </c>
      <c r="E54" s="2" t="s">
        <v>9</v>
      </c>
      <c r="F54" s="2">
        <v>13</v>
      </c>
      <c r="G54" s="1">
        <v>0.31633333333333336</v>
      </c>
      <c r="H54" s="7" t="s">
        <v>46</v>
      </c>
      <c r="K54" s="2" t="s">
        <v>10</v>
      </c>
      <c r="L54" s="2">
        <v>13</v>
      </c>
      <c r="M54" s="1">
        <v>0.3233333333333333</v>
      </c>
      <c r="N54" s="1">
        <f>G54+M54</f>
        <v>0.6396666666666666</v>
      </c>
      <c r="O54" s="2" t="s">
        <v>29</v>
      </c>
      <c r="P54" s="16">
        <v>-0.6094999999999999</v>
      </c>
      <c r="Q54" s="16">
        <v>-0.6094999999999999</v>
      </c>
      <c r="R54" s="16">
        <v>-0.6094999999999999</v>
      </c>
      <c r="S54" s="16">
        <v>-0.6154999999999999</v>
      </c>
      <c r="T54" s="16">
        <v>-0.6154999999999999</v>
      </c>
      <c r="U54" s="16">
        <v>-0.6175</v>
      </c>
      <c r="V54" s="16">
        <v>-0.6094999999999999</v>
      </c>
      <c r="W54" s="16">
        <v>-0.6094999999999999</v>
      </c>
      <c r="X54" s="16">
        <v>-0.6094999999999999</v>
      </c>
      <c r="Y54" s="16">
        <v>-0.6154999999999999</v>
      </c>
      <c r="Z54" s="16">
        <v>-0.6154999999999999</v>
      </c>
      <c r="AA54" s="16">
        <v>-0.6175</v>
      </c>
      <c r="AB54" s="21">
        <f t="shared" si="7"/>
        <v>-0.6128333333333333</v>
      </c>
      <c r="AC54" s="17">
        <f t="shared" si="8"/>
        <v>0.003723797344991012</v>
      </c>
      <c r="AD54" s="21">
        <f t="shared" si="9"/>
        <v>-0.6128333333333333</v>
      </c>
      <c r="AE54" s="17">
        <f t="shared" si="10"/>
        <v>0.003723797344991012</v>
      </c>
      <c r="AF54" s="21">
        <f t="shared" si="11"/>
        <v>-0.6128333333333332</v>
      </c>
      <c r="AG54" s="17">
        <f t="shared" si="12"/>
        <v>0.003550501458403734</v>
      </c>
    </row>
    <row r="55" spans="1:33" ht="12.75">
      <c r="A55" s="2">
        <v>14</v>
      </c>
      <c r="E55" s="2" t="s">
        <v>9</v>
      </c>
      <c r="F55" s="2">
        <v>14</v>
      </c>
      <c r="G55" s="1">
        <v>0.31633333333333336</v>
      </c>
      <c r="H55" s="7" t="s">
        <v>45</v>
      </c>
      <c r="K55" s="2" t="s">
        <v>10</v>
      </c>
      <c r="L55" s="2">
        <v>14</v>
      </c>
      <c r="M55" s="1">
        <v>0.33033333333333337</v>
      </c>
      <c r="N55" s="1">
        <f>G55+M55</f>
        <v>0.6466666666666667</v>
      </c>
      <c r="O55" s="2" t="s">
        <v>29</v>
      </c>
      <c r="P55" s="16">
        <v>-0.4804999999999999</v>
      </c>
      <c r="Q55" s="16">
        <v>-0.48349999999999993</v>
      </c>
      <c r="R55" s="16">
        <v>-0.4775</v>
      </c>
      <c r="S55" s="16">
        <v>-0.4735</v>
      </c>
      <c r="T55" s="16">
        <v>-0.48349999999999993</v>
      </c>
      <c r="U55" s="16">
        <v>-0.48549999999999993</v>
      </c>
      <c r="V55" s="16">
        <v>-0.4804999999999999</v>
      </c>
      <c r="W55" s="16">
        <v>-0.48349999999999993</v>
      </c>
      <c r="X55" s="16">
        <v>-0.4775</v>
      </c>
      <c r="Y55" s="16">
        <v>-0.4735</v>
      </c>
      <c r="Z55" s="16">
        <v>-0.48349999999999993</v>
      </c>
      <c r="AA55" s="16">
        <v>-0.48549999999999993</v>
      </c>
      <c r="AB55" s="21">
        <f t="shared" si="7"/>
        <v>-0.48066666666666663</v>
      </c>
      <c r="AC55" s="17">
        <f t="shared" si="8"/>
        <v>0.004490731195094953</v>
      </c>
      <c r="AD55" s="21">
        <f t="shared" si="9"/>
        <v>-0.48066666666666663</v>
      </c>
      <c r="AE55" s="17">
        <f t="shared" si="10"/>
        <v>0.004490731195094953</v>
      </c>
      <c r="AF55" s="21">
        <f t="shared" si="11"/>
        <v>-0.4806666666666666</v>
      </c>
      <c r="AG55" s="17">
        <f t="shared" si="12"/>
        <v>0.0042817441928953304</v>
      </c>
    </row>
    <row r="56" spans="1:33" ht="12.75">
      <c r="A56" s="2">
        <v>36</v>
      </c>
      <c r="E56" s="2" t="s">
        <v>9</v>
      </c>
      <c r="F56" s="2">
        <v>36</v>
      </c>
      <c r="G56" s="1">
        <v>0.31833333333333336</v>
      </c>
      <c r="H56" s="7" t="s">
        <v>42</v>
      </c>
      <c r="K56" s="2" t="s">
        <v>10</v>
      </c>
      <c r="L56" s="2">
        <v>36</v>
      </c>
      <c r="M56" s="1">
        <v>0.37399999999999994</v>
      </c>
      <c r="N56" s="1">
        <f>G56+M56</f>
        <v>0.6923333333333332</v>
      </c>
      <c r="O56" s="2" t="s">
        <v>29</v>
      </c>
      <c r="P56" s="16">
        <v>-0.47050000000000003</v>
      </c>
      <c r="Q56" s="16">
        <v>-0.47150000000000003</v>
      </c>
      <c r="R56" s="16">
        <v>-0.4675</v>
      </c>
      <c r="S56" s="16">
        <v>-0.47150000000000003</v>
      </c>
      <c r="T56" s="16">
        <v>-0.47350000000000003</v>
      </c>
      <c r="U56" s="16">
        <v>-0.4725</v>
      </c>
      <c r="V56" s="16">
        <v>-0.47050000000000003</v>
      </c>
      <c r="W56" s="16">
        <v>-0.47150000000000003</v>
      </c>
      <c r="X56" s="16">
        <v>-0.4675</v>
      </c>
      <c r="Y56" s="16">
        <v>-0.47150000000000003</v>
      </c>
      <c r="Z56" s="16">
        <v>-0.47350000000000003</v>
      </c>
      <c r="AA56" s="16">
        <v>-0.4725</v>
      </c>
      <c r="AB56" s="21">
        <f t="shared" si="7"/>
        <v>-0.4711666666666667</v>
      </c>
      <c r="AC56" s="17">
        <f t="shared" si="8"/>
        <v>0.0020655911179819054</v>
      </c>
      <c r="AD56" s="21">
        <f t="shared" si="9"/>
        <v>-0.4711666666666667</v>
      </c>
      <c r="AE56" s="17">
        <f t="shared" si="10"/>
        <v>0.0020655911179819054</v>
      </c>
      <c r="AF56" s="21">
        <f t="shared" si="11"/>
        <v>-0.4711666666666667</v>
      </c>
      <c r="AG56" s="17">
        <f t="shared" si="12"/>
        <v>0.001969463855673725</v>
      </c>
    </row>
    <row r="57" spans="15:33" ht="12.75">
      <c r="O57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21">
        <f t="shared" si="7"/>
      </c>
      <c r="AC57" s="17">
        <f t="shared" si="8"/>
      </c>
      <c r="AD57" s="21">
        <f t="shared" si="9"/>
      </c>
      <c r="AE57" s="17">
        <f t="shared" si="10"/>
      </c>
      <c r="AF57" s="21">
        <f t="shared" si="11"/>
      </c>
      <c r="AG57" s="17">
        <f t="shared" si="12"/>
      </c>
    </row>
    <row r="58" spans="1:33" ht="12.75">
      <c r="A58" s="6" t="s">
        <v>47</v>
      </c>
      <c r="O58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21">
        <f t="shared" si="7"/>
      </c>
      <c r="AC58" s="17">
        <f t="shared" si="8"/>
      </c>
      <c r="AD58" s="21">
        <f t="shared" si="9"/>
      </c>
      <c r="AE58" s="17">
        <f t="shared" si="10"/>
      </c>
      <c r="AF58" s="21">
        <f t="shared" si="11"/>
      </c>
      <c r="AG58" s="17">
        <f t="shared" si="12"/>
      </c>
    </row>
    <row r="59" spans="1:33" ht="12.75">
      <c r="A59" s="11"/>
      <c r="H59" s="9" t="s">
        <v>15</v>
      </c>
      <c r="O59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21">
        <f t="shared" si="7"/>
      </c>
      <c r="AC59" s="17">
        <f t="shared" si="8"/>
      </c>
      <c r="AD59" s="21">
        <f t="shared" si="9"/>
      </c>
      <c r="AE59" s="17">
        <f t="shared" si="10"/>
      </c>
      <c r="AF59" s="21">
        <f t="shared" si="11"/>
      </c>
      <c r="AG59" s="17">
        <f t="shared" si="12"/>
      </c>
    </row>
    <row r="60" spans="1:33" ht="12.75">
      <c r="A60" s="11" t="s">
        <v>58</v>
      </c>
      <c r="E60" s="2" t="s">
        <v>11</v>
      </c>
      <c r="F60" s="2">
        <v>2</v>
      </c>
      <c r="G60" s="1">
        <v>0.31233333333333335</v>
      </c>
      <c r="H60" s="7" t="s">
        <v>14</v>
      </c>
      <c r="I60" s="2">
        <v>29</v>
      </c>
      <c r="J60" s="2">
        <v>18</v>
      </c>
      <c r="K60" s="2" t="s">
        <v>7</v>
      </c>
      <c r="L60" s="2">
        <v>49</v>
      </c>
      <c r="M60" s="1">
        <v>0.51</v>
      </c>
      <c r="N60" s="1">
        <f>G60+M60</f>
        <v>0.8223333333333334</v>
      </c>
      <c r="O60" s="2" t="s">
        <v>29</v>
      </c>
      <c r="P60" s="16">
        <v>12.456071428571429</v>
      </c>
      <c r="Q60" s="16">
        <v>12.767071428571429</v>
      </c>
      <c r="R60" s="16">
        <v>12.529071428571429</v>
      </c>
      <c r="S60" s="16">
        <v>11.917071428571429</v>
      </c>
      <c r="T60" s="16">
        <v>12.456071428571429</v>
      </c>
      <c r="U60" s="16" t="s">
        <v>29</v>
      </c>
      <c r="V60" s="16">
        <v>14.59675</v>
      </c>
      <c r="W60" s="16">
        <v>14.05575</v>
      </c>
      <c r="X60" s="16">
        <v>15.93775</v>
      </c>
      <c r="Y60" s="16">
        <v>13.61675</v>
      </c>
      <c r="Z60" s="16">
        <v>14.44875</v>
      </c>
      <c r="AA60" s="16">
        <v>13.72075</v>
      </c>
      <c r="AB60" s="21">
        <f t="shared" si="7"/>
        <v>12.42507142857143</v>
      </c>
      <c r="AC60" s="17">
        <f t="shared" si="8"/>
        <v>0.3113542997936363</v>
      </c>
      <c r="AD60" s="21">
        <f t="shared" si="9"/>
        <v>14.396083333333332</v>
      </c>
      <c r="AE60" s="17">
        <f t="shared" si="10"/>
        <v>0.8484149142175215</v>
      </c>
      <c r="AF60" s="21">
        <f t="shared" si="11"/>
        <v>13.500168831168832</v>
      </c>
      <c r="AG60" s="17">
        <f t="shared" si="12"/>
        <v>1.2075576271890047</v>
      </c>
    </row>
    <row r="61" spans="1:33" ht="12.75">
      <c r="A61" s="11"/>
      <c r="H61" s="9" t="s">
        <v>16</v>
      </c>
      <c r="O61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21">
        <f t="shared" si="7"/>
      </c>
      <c r="AC61" s="17">
        <f t="shared" si="8"/>
      </c>
      <c r="AD61" s="21">
        <f t="shared" si="9"/>
      </c>
      <c r="AE61" s="17">
        <f t="shared" si="10"/>
      </c>
      <c r="AF61" s="21">
        <f t="shared" si="11"/>
      </c>
      <c r="AG61" s="17">
        <f t="shared" si="12"/>
      </c>
    </row>
    <row r="62" spans="1:33" ht="12.75">
      <c r="A62" s="11" t="s">
        <v>59</v>
      </c>
      <c r="E62" s="2" t="s">
        <v>11</v>
      </c>
      <c r="F62" s="2">
        <v>4</v>
      </c>
      <c r="G62" s="1">
        <v>0.3316666666666667</v>
      </c>
      <c r="H62" s="7" t="s">
        <v>14</v>
      </c>
      <c r="I62" s="2">
        <v>29</v>
      </c>
      <c r="J62" s="2">
        <v>18</v>
      </c>
      <c r="K62" s="2" t="s">
        <v>7</v>
      </c>
      <c r="L62" s="2">
        <v>61</v>
      </c>
      <c r="M62" s="1">
        <v>0.4736666666666666</v>
      </c>
      <c r="N62" s="1">
        <f>G62+M62</f>
        <v>0.8053333333333333</v>
      </c>
      <c r="O62" s="2" t="s">
        <v>29</v>
      </c>
      <c r="P62" s="16">
        <v>12.27</v>
      </c>
      <c r="Q62" s="16">
        <v>11.723</v>
      </c>
      <c r="R62" s="16">
        <v>11.762</v>
      </c>
      <c r="S62" s="16">
        <v>11.854000000000001</v>
      </c>
      <c r="T62" s="16">
        <v>11.401000000000002</v>
      </c>
      <c r="U62" s="16">
        <v>11.945</v>
      </c>
      <c r="V62" s="16">
        <v>14.64325</v>
      </c>
      <c r="W62" s="16">
        <v>13.574250000000001</v>
      </c>
      <c r="X62" s="16">
        <v>14.90925</v>
      </c>
      <c r="Y62" s="16">
        <v>13.564250000000001</v>
      </c>
      <c r="Z62" s="16">
        <v>13.612250000000001</v>
      </c>
      <c r="AA62" s="16">
        <v>13.75225</v>
      </c>
      <c r="AB62" s="21">
        <f t="shared" si="7"/>
        <v>11.825833333333335</v>
      </c>
      <c r="AC62" s="17">
        <f t="shared" si="8"/>
        <v>0.28545081304248343</v>
      </c>
      <c r="AD62" s="21">
        <f t="shared" si="9"/>
        <v>14.009250000000002</v>
      </c>
      <c r="AE62" s="17">
        <f t="shared" si="10"/>
        <v>0.6037986419328474</v>
      </c>
      <c r="AF62" s="21">
        <f t="shared" si="11"/>
        <v>12.917541666666667</v>
      </c>
      <c r="AG62" s="17">
        <f t="shared" si="12"/>
        <v>1.225939337597779</v>
      </c>
    </row>
    <row r="63" spans="1:33" ht="12.75">
      <c r="A63" s="11"/>
      <c r="H63" s="9" t="s">
        <v>17</v>
      </c>
      <c r="O63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21">
        <f t="shared" si="7"/>
      </c>
      <c r="AC63" s="17">
        <f t="shared" si="8"/>
      </c>
      <c r="AD63" s="21">
        <f t="shared" si="9"/>
      </c>
      <c r="AE63" s="17">
        <f t="shared" si="10"/>
      </c>
      <c r="AF63" s="21">
        <f t="shared" si="11"/>
      </c>
      <c r="AG63" s="17">
        <f t="shared" si="12"/>
      </c>
    </row>
    <row r="64" spans="1:33" ht="12.75">
      <c r="A64" s="11" t="s">
        <v>60</v>
      </c>
      <c r="E64" s="2" t="s">
        <v>11</v>
      </c>
      <c r="F64" s="2">
        <v>27</v>
      </c>
      <c r="G64" s="1">
        <v>0.3316666666666666</v>
      </c>
      <c r="H64" s="7" t="s">
        <v>14</v>
      </c>
      <c r="I64" s="2">
        <v>29</v>
      </c>
      <c r="J64" s="2">
        <v>18</v>
      </c>
      <c r="K64" s="2" t="s">
        <v>8</v>
      </c>
      <c r="L64" s="2">
        <v>9</v>
      </c>
      <c r="M64" s="1">
        <v>0.48966666666666664</v>
      </c>
      <c r="N64" s="1">
        <f>G64+M64</f>
        <v>0.8213333333333332</v>
      </c>
      <c r="O64" s="2" t="s">
        <v>29</v>
      </c>
      <c r="P64" s="16">
        <v>11.79825</v>
      </c>
      <c r="Q64" s="16">
        <v>11.89825</v>
      </c>
      <c r="R64" s="16">
        <v>11.11225</v>
      </c>
      <c r="S64" s="16">
        <v>11.484250000000001</v>
      </c>
      <c r="T64" s="16">
        <v>11.51225</v>
      </c>
      <c r="U64" s="16">
        <v>11.138250000000001</v>
      </c>
      <c r="V64" s="16">
        <v>13.753488095238094</v>
      </c>
      <c r="W64" s="16">
        <v>13.514488095238095</v>
      </c>
      <c r="X64" s="16">
        <v>14.962488095238095</v>
      </c>
      <c r="Y64" s="16">
        <v>12.816488095238094</v>
      </c>
      <c r="Z64" s="16">
        <v>13.530488095238095</v>
      </c>
      <c r="AA64" s="16">
        <v>12.997488095238095</v>
      </c>
      <c r="AB64" s="21">
        <f t="shared" si="7"/>
        <v>11.490583333333335</v>
      </c>
      <c r="AC64" s="17">
        <f t="shared" si="8"/>
        <v>0.3251569877253489</v>
      </c>
      <c r="AD64" s="21">
        <f t="shared" si="9"/>
        <v>13.595821428571428</v>
      </c>
      <c r="AE64" s="17">
        <f t="shared" si="10"/>
        <v>0.7574804727956115</v>
      </c>
      <c r="AF64" s="21">
        <f t="shared" si="11"/>
        <v>12.543202380952382</v>
      </c>
      <c r="AG64" s="17">
        <f t="shared" si="12"/>
        <v>1.2319091236993818</v>
      </c>
    </row>
    <row r="65" spans="1:33" ht="12.75">
      <c r="A65" s="11"/>
      <c r="H65" s="9" t="s">
        <v>18</v>
      </c>
      <c r="O6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21">
        <f t="shared" si="7"/>
      </c>
      <c r="AC65" s="17">
        <f t="shared" si="8"/>
      </c>
      <c r="AD65" s="21">
        <f t="shared" si="9"/>
      </c>
      <c r="AE65" s="17">
        <f t="shared" si="10"/>
      </c>
      <c r="AF65" s="21">
        <f t="shared" si="11"/>
      </c>
      <c r="AG65" s="17">
        <f t="shared" si="12"/>
      </c>
    </row>
    <row r="66" spans="1:33" ht="12.75">
      <c r="A66" s="11" t="s">
        <v>61</v>
      </c>
      <c r="E66" s="2" t="s">
        <v>11</v>
      </c>
      <c r="F66" s="2">
        <v>29</v>
      </c>
      <c r="G66" s="1">
        <v>0.33066666666666666</v>
      </c>
      <c r="H66" s="7" t="s">
        <v>14</v>
      </c>
      <c r="I66" s="2">
        <v>29</v>
      </c>
      <c r="J66" s="2">
        <v>18</v>
      </c>
      <c r="K66" s="2" t="s">
        <v>8</v>
      </c>
      <c r="L66" s="2">
        <v>21</v>
      </c>
      <c r="M66" s="1">
        <v>0.4963333333333333</v>
      </c>
      <c r="N66" s="1">
        <f>G66+M66</f>
        <v>0.827</v>
      </c>
      <c r="O66" s="2" t="s">
        <v>29</v>
      </c>
      <c r="P66" s="16">
        <v>11.685500000000001</v>
      </c>
      <c r="Q66" s="16">
        <v>11.8735</v>
      </c>
      <c r="R66" s="16">
        <v>11.5305</v>
      </c>
      <c r="S66" s="16">
        <v>11.2575</v>
      </c>
      <c r="T66" s="16">
        <v>11.653500000000001</v>
      </c>
      <c r="U66" s="16">
        <v>10.7605</v>
      </c>
      <c r="V66" s="16">
        <v>13.6065</v>
      </c>
      <c r="W66" s="16">
        <v>12.7385</v>
      </c>
      <c r="X66" s="16">
        <v>13.9735</v>
      </c>
      <c r="Y66" s="16">
        <v>12.3795</v>
      </c>
      <c r="Z66" s="16">
        <v>12.6615</v>
      </c>
      <c r="AA66" s="16">
        <v>12.8535</v>
      </c>
      <c r="AB66" s="21">
        <f t="shared" si="7"/>
        <v>11.460166666666666</v>
      </c>
      <c r="AC66" s="17">
        <f t="shared" si="8"/>
        <v>0.39863550602860304</v>
      </c>
      <c r="AD66" s="21">
        <f t="shared" si="9"/>
        <v>13.035499999999999</v>
      </c>
      <c r="AE66" s="17">
        <f t="shared" si="10"/>
        <v>0.6160243501681103</v>
      </c>
      <c r="AF66" s="21">
        <f t="shared" si="11"/>
        <v>12.247833333333332</v>
      </c>
      <c r="AG66" s="17">
        <f t="shared" si="12"/>
        <v>0.9599719061545996</v>
      </c>
    </row>
    <row r="67" spans="1:33" ht="12.75">
      <c r="A67" s="11"/>
      <c r="H67" s="9" t="s">
        <v>19</v>
      </c>
      <c r="O67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21">
        <f t="shared" si="7"/>
      </c>
      <c r="AC67" s="17">
        <f t="shared" si="8"/>
      </c>
      <c r="AD67" s="21">
        <f t="shared" si="9"/>
      </c>
      <c r="AE67" s="17">
        <f t="shared" si="10"/>
      </c>
      <c r="AF67" s="21">
        <f t="shared" si="11"/>
      </c>
      <c r="AG67" s="17">
        <f t="shared" si="12"/>
      </c>
    </row>
    <row r="68" spans="1:33" ht="12.75">
      <c r="A68" s="11" t="s">
        <v>62</v>
      </c>
      <c r="E68" s="2" t="s">
        <v>11</v>
      </c>
      <c r="F68" s="2">
        <v>31</v>
      </c>
      <c r="G68" s="1">
        <v>0.32433333333333336</v>
      </c>
      <c r="H68" s="7" t="s">
        <v>14</v>
      </c>
      <c r="I68" s="2">
        <v>29</v>
      </c>
      <c r="J68" s="2">
        <v>18</v>
      </c>
      <c r="K68" s="2" t="s">
        <v>8</v>
      </c>
      <c r="L68" s="2">
        <v>33</v>
      </c>
      <c r="M68" s="1">
        <v>0.5226666666666667</v>
      </c>
      <c r="N68" s="1">
        <f>G68+M68</f>
        <v>0.8470000000000001</v>
      </c>
      <c r="O68" s="2" t="s">
        <v>29</v>
      </c>
      <c r="P68" s="16">
        <v>11.322178571428571</v>
      </c>
      <c r="Q68" s="16">
        <v>10.985178571428571</v>
      </c>
      <c r="R68" s="16">
        <v>10.795178571428572</v>
      </c>
      <c r="S68" s="16">
        <v>10.767178571428571</v>
      </c>
      <c r="T68" s="16">
        <v>10.754178571428572</v>
      </c>
      <c r="U68" s="16">
        <v>11.128178571428572</v>
      </c>
      <c r="V68" s="16">
        <v>13.117</v>
      </c>
      <c r="W68" s="16">
        <v>12.655</v>
      </c>
      <c r="X68" s="16">
        <v>13.218</v>
      </c>
      <c r="Y68" s="16">
        <v>12.248000000000001</v>
      </c>
      <c r="Z68" s="16">
        <v>12.74</v>
      </c>
      <c r="AA68" s="16">
        <v>12.437000000000001</v>
      </c>
      <c r="AB68" s="21">
        <f t="shared" si="7"/>
        <v>10.958678571428573</v>
      </c>
      <c r="AC68" s="17">
        <f t="shared" si="8"/>
        <v>0.2309932899457175</v>
      </c>
      <c r="AD68" s="21">
        <f t="shared" si="9"/>
        <v>12.735833333333334</v>
      </c>
      <c r="AE68" s="17">
        <f t="shared" si="10"/>
        <v>0.3772550419366811</v>
      </c>
      <c r="AF68" s="21">
        <f t="shared" si="11"/>
        <v>11.847255952380955</v>
      </c>
      <c r="AG68" s="17">
        <f t="shared" si="12"/>
        <v>0.9748302172273604</v>
      </c>
    </row>
    <row r="69" spans="1:33" ht="12.75">
      <c r="A69" s="11"/>
      <c r="H69" s="9" t="s">
        <v>20</v>
      </c>
      <c r="O69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21">
        <f t="shared" si="7"/>
      </c>
      <c r="AC69" s="17">
        <f t="shared" si="8"/>
      </c>
      <c r="AD69" s="21">
        <f t="shared" si="9"/>
      </c>
      <c r="AE69" s="17">
        <f t="shared" si="10"/>
      </c>
      <c r="AF69" s="21">
        <f t="shared" si="11"/>
      </c>
      <c r="AG69" s="17">
        <f t="shared" si="12"/>
      </c>
    </row>
    <row r="70" spans="1:33" ht="12.75">
      <c r="A70" s="11" t="s">
        <v>63</v>
      </c>
      <c r="E70" s="2" t="s">
        <v>11</v>
      </c>
      <c r="F70" s="2">
        <v>46</v>
      </c>
      <c r="G70" s="1">
        <v>0.3406666666666667</v>
      </c>
      <c r="H70" s="7" t="s">
        <v>14</v>
      </c>
      <c r="I70" s="2">
        <v>29</v>
      </c>
      <c r="J70" s="2">
        <v>18</v>
      </c>
      <c r="K70" s="2" t="s">
        <v>8</v>
      </c>
      <c r="L70" s="2">
        <v>45</v>
      </c>
      <c r="M70" s="1">
        <v>0.48033333333333333</v>
      </c>
      <c r="N70" s="1">
        <f>G70+M70</f>
        <v>0.821</v>
      </c>
      <c r="O70" s="2" t="s">
        <v>29</v>
      </c>
      <c r="P70" s="16">
        <v>10.4755</v>
      </c>
      <c r="Q70" s="16">
        <v>10.3755</v>
      </c>
      <c r="R70" s="16">
        <v>9.8445</v>
      </c>
      <c r="S70" s="16">
        <v>9.9855</v>
      </c>
      <c r="T70" s="16">
        <v>9.9585</v>
      </c>
      <c r="U70" s="16">
        <v>10.4885</v>
      </c>
      <c r="V70" s="16">
        <v>12.7475</v>
      </c>
      <c r="W70" s="16">
        <v>12.2395</v>
      </c>
      <c r="X70" s="16">
        <v>12.8025</v>
      </c>
      <c r="Y70" s="16">
        <v>11.9465</v>
      </c>
      <c r="Z70" s="16">
        <v>12.0865</v>
      </c>
      <c r="AA70" s="16">
        <v>12.128499999999999</v>
      </c>
      <c r="AB70" s="21">
        <f t="shared" si="7"/>
        <v>10.188</v>
      </c>
      <c r="AC70" s="17">
        <f t="shared" si="8"/>
        <v>0.28975213545377465</v>
      </c>
      <c r="AD70" s="21">
        <f t="shared" si="9"/>
        <v>12.325166666666668</v>
      </c>
      <c r="AE70" s="17">
        <f t="shared" si="10"/>
        <v>0.3612697976119928</v>
      </c>
      <c r="AF70" s="21">
        <f t="shared" si="11"/>
        <v>11.256583333333333</v>
      </c>
      <c r="AG70" s="17">
        <f t="shared" si="12"/>
        <v>1.158949560305949</v>
      </c>
    </row>
    <row r="71" spans="1:33" ht="12.75">
      <c r="A71" s="11"/>
      <c r="H71" s="9" t="s">
        <v>21</v>
      </c>
      <c r="O71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21">
        <f t="shared" si="7"/>
      </c>
      <c r="AC71" s="17">
        <f t="shared" si="8"/>
      </c>
      <c r="AD71" s="21">
        <f t="shared" si="9"/>
      </c>
      <c r="AE71" s="17">
        <f t="shared" si="10"/>
      </c>
      <c r="AF71" s="21">
        <f t="shared" si="11"/>
      </c>
      <c r="AG71" s="17">
        <f t="shared" si="12"/>
      </c>
    </row>
    <row r="72" spans="1:33" ht="12.75">
      <c r="A72" s="11" t="s">
        <v>64</v>
      </c>
      <c r="E72" s="2" t="s">
        <v>11</v>
      </c>
      <c r="F72" s="2">
        <v>59</v>
      </c>
      <c r="G72" s="1">
        <v>0.33899999999999997</v>
      </c>
      <c r="H72" s="7" t="s">
        <v>14</v>
      </c>
      <c r="I72" s="2">
        <v>29</v>
      </c>
      <c r="J72" s="2">
        <v>18</v>
      </c>
      <c r="K72" s="2" t="s">
        <v>8</v>
      </c>
      <c r="L72" s="2">
        <v>58</v>
      </c>
      <c r="M72" s="1">
        <v>0.47866666666666663</v>
      </c>
      <c r="N72" s="1">
        <f>G72+M72</f>
        <v>0.8176666666666665</v>
      </c>
      <c r="O72" s="2" t="s">
        <v>29</v>
      </c>
      <c r="P72" s="16">
        <v>10.209249999999999</v>
      </c>
      <c r="Q72" s="16">
        <v>10.10625</v>
      </c>
      <c r="R72" s="16">
        <v>9.66925</v>
      </c>
      <c r="S72" s="16">
        <v>9.73625</v>
      </c>
      <c r="T72" s="16">
        <v>9.75625</v>
      </c>
      <c r="U72" s="16">
        <v>9.66225</v>
      </c>
      <c r="V72" s="16" t="s">
        <v>29</v>
      </c>
      <c r="W72" s="16" t="s">
        <v>29</v>
      </c>
      <c r="X72" s="16" t="s">
        <v>29</v>
      </c>
      <c r="Y72" s="16" t="s">
        <v>29</v>
      </c>
      <c r="Z72" s="16" t="s">
        <v>29</v>
      </c>
      <c r="AA72" s="16" t="s">
        <v>29</v>
      </c>
      <c r="AB72" s="21">
        <f t="shared" si="7"/>
        <v>9.856583333333333</v>
      </c>
      <c r="AC72" s="17">
        <f t="shared" si="8"/>
        <v>0.23837505462328326</v>
      </c>
      <c r="AD72" s="21">
        <f t="shared" si="9"/>
      </c>
      <c r="AE72" s="17">
        <f t="shared" si="10"/>
      </c>
      <c r="AF72" s="21">
        <f t="shared" si="11"/>
        <v>9.856583333333333</v>
      </c>
      <c r="AG72" s="17">
        <f t="shared" si="12"/>
        <v>0.23837505462328326</v>
      </c>
    </row>
    <row r="73" spans="1:33" ht="12.75">
      <c r="A73" s="11"/>
      <c r="N73" s="1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21"/>
      <c r="AC73" s="17"/>
      <c r="AD73" s="21"/>
      <c r="AE73" s="17"/>
      <c r="AF73" s="21"/>
      <c r="AG73" s="17"/>
    </row>
    <row r="74" spans="1:33" ht="12.75">
      <c r="A74" s="11"/>
      <c r="H74" s="9" t="s">
        <v>44</v>
      </c>
      <c r="O74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21">
        <f t="shared" si="7"/>
      </c>
      <c r="AC74" s="17">
        <f t="shared" si="8"/>
      </c>
      <c r="AD74" s="21">
        <f t="shared" si="9"/>
      </c>
      <c r="AE74" s="17">
        <f t="shared" si="10"/>
      </c>
      <c r="AF74" s="21">
        <f t="shared" si="11"/>
      </c>
      <c r="AG74" s="17">
        <f t="shared" si="12"/>
      </c>
    </row>
    <row r="75" spans="1:33" ht="12.75">
      <c r="A75" s="11">
        <v>6</v>
      </c>
      <c r="E75" s="2" t="s">
        <v>11</v>
      </c>
      <c r="F75" s="2">
        <v>6</v>
      </c>
      <c r="G75" s="1">
        <v>0.3233333333333333</v>
      </c>
      <c r="H75" s="7" t="s">
        <v>48</v>
      </c>
      <c r="K75" s="2" t="s">
        <v>11</v>
      </c>
      <c r="L75" s="2">
        <v>7</v>
      </c>
      <c r="M75" s="1">
        <v>0.3383333333333334</v>
      </c>
      <c r="N75" s="1">
        <f>G75+M75</f>
        <v>0.6616666666666666</v>
      </c>
      <c r="O75" s="2" t="s">
        <v>29</v>
      </c>
      <c r="P75" s="16">
        <v>-0.45475</v>
      </c>
      <c r="Q75" s="16">
        <v>-0.46775</v>
      </c>
      <c r="R75" s="16">
        <v>-0.46175</v>
      </c>
      <c r="S75" s="16">
        <v>-0.46075</v>
      </c>
      <c r="T75" s="16">
        <v>-0.45875</v>
      </c>
      <c r="U75" s="16">
        <v>-0.46275</v>
      </c>
      <c r="V75" s="16">
        <v>-0.45475</v>
      </c>
      <c r="W75" s="16">
        <v>-0.46775</v>
      </c>
      <c r="X75" s="16">
        <v>-0.46175</v>
      </c>
      <c r="Y75" s="16">
        <v>-0.46075</v>
      </c>
      <c r="Z75" s="16">
        <v>-0.45875</v>
      </c>
      <c r="AA75" s="16">
        <v>-0.46275</v>
      </c>
      <c r="AB75" s="21">
        <f t="shared" si="7"/>
        <v>-0.4610833333333333</v>
      </c>
      <c r="AC75" s="17">
        <f t="shared" si="8"/>
        <v>0.004320493798942447</v>
      </c>
      <c r="AD75" s="21">
        <f t="shared" si="9"/>
        <v>-0.4610833333333333</v>
      </c>
      <c r="AE75" s="17">
        <f t="shared" si="10"/>
        <v>0.004320493798942447</v>
      </c>
      <c r="AF75" s="21">
        <f t="shared" si="11"/>
        <v>-0.4610833333333333</v>
      </c>
      <c r="AG75" s="17">
        <f t="shared" si="12"/>
        <v>0.004119429204359191</v>
      </c>
    </row>
    <row r="76" spans="1:33" ht="12.75">
      <c r="A76" s="11">
        <v>19</v>
      </c>
      <c r="E76" s="2" t="s">
        <v>11</v>
      </c>
      <c r="F76" s="2">
        <v>19</v>
      </c>
      <c r="G76" s="1">
        <v>0.34800000000000003</v>
      </c>
      <c r="H76" s="7" t="s">
        <v>42</v>
      </c>
      <c r="K76" s="2" t="s">
        <v>11</v>
      </c>
      <c r="L76" s="2">
        <v>20</v>
      </c>
      <c r="M76" s="1">
        <v>0.33066666666666666</v>
      </c>
      <c r="N76" s="1">
        <f>G76+M76</f>
        <v>0.6786666666666668</v>
      </c>
      <c r="O76" s="2" t="s">
        <v>29</v>
      </c>
      <c r="P76" s="16">
        <v>-0.4925</v>
      </c>
      <c r="Q76" s="16">
        <v>-0.4875</v>
      </c>
      <c r="R76" s="16">
        <v>-0.4915</v>
      </c>
      <c r="S76" s="16">
        <v>-0.4935</v>
      </c>
      <c r="T76" s="16">
        <v>-0.4925</v>
      </c>
      <c r="U76" s="16">
        <v>-0.4865</v>
      </c>
      <c r="V76" s="16">
        <v>-0.4925</v>
      </c>
      <c r="W76" s="16">
        <v>-0.4875</v>
      </c>
      <c r="X76" s="16">
        <v>-0.4915</v>
      </c>
      <c r="Y76" s="16">
        <v>-0.4935</v>
      </c>
      <c r="Z76" s="16">
        <v>-0.4925</v>
      </c>
      <c r="AA76" s="16">
        <v>-0.4865</v>
      </c>
      <c r="AB76" s="21">
        <f t="shared" si="7"/>
        <v>-0.49066666666666664</v>
      </c>
      <c r="AC76" s="17">
        <f t="shared" si="8"/>
        <v>0.0029268868558017507</v>
      </c>
      <c r="AD76" s="21">
        <f t="shared" si="9"/>
        <v>-0.49066666666666664</v>
      </c>
      <c r="AE76" s="17">
        <f t="shared" si="10"/>
        <v>0.0029268868558017507</v>
      </c>
      <c r="AF76" s="21">
        <f t="shared" si="11"/>
        <v>-0.49066666666666664</v>
      </c>
      <c r="AG76" s="17">
        <f t="shared" si="12"/>
        <v>0.002790677119954394</v>
      </c>
    </row>
    <row r="77" spans="1:33" ht="12.75">
      <c r="A77" s="11"/>
      <c r="O77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21">
        <f t="shared" si="7"/>
      </c>
      <c r="AC77" s="17">
        <f t="shared" si="8"/>
      </c>
      <c r="AD77" s="21">
        <f t="shared" si="9"/>
      </c>
      <c r="AE77" s="17">
        <f t="shared" si="10"/>
      </c>
      <c r="AF77" s="21">
        <f t="shared" si="11"/>
      </c>
      <c r="AG77" s="17">
        <f t="shared" si="12"/>
      </c>
    </row>
    <row r="78" spans="1:33" ht="12.75">
      <c r="A78" s="12" t="s">
        <v>49</v>
      </c>
      <c r="O78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21">
        <f t="shared" si="7"/>
      </c>
      <c r="AC78" s="17">
        <f t="shared" si="8"/>
      </c>
      <c r="AD78" s="21">
        <f t="shared" si="9"/>
      </c>
      <c r="AE78" s="17">
        <f t="shared" si="10"/>
      </c>
      <c r="AF78" s="21">
        <f t="shared" si="11"/>
      </c>
      <c r="AG78" s="17">
        <f t="shared" si="12"/>
      </c>
    </row>
    <row r="79" spans="1:33" ht="12.75">
      <c r="A79" s="11"/>
      <c r="H79" s="9" t="s">
        <v>15</v>
      </c>
      <c r="O79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21">
        <f t="shared" si="7"/>
      </c>
      <c r="AC79" s="17">
        <f t="shared" si="8"/>
      </c>
      <c r="AD79" s="21">
        <f t="shared" si="9"/>
      </c>
      <c r="AE79" s="17">
        <f t="shared" si="10"/>
      </c>
      <c r="AF79" s="21">
        <f t="shared" si="11"/>
      </c>
      <c r="AG79" s="17">
        <f t="shared" si="12"/>
      </c>
    </row>
    <row r="80" spans="1:33" ht="12.75">
      <c r="A80" s="11" t="s">
        <v>58</v>
      </c>
      <c r="E80" s="2" t="s">
        <v>12</v>
      </c>
      <c r="F80" s="2">
        <v>2</v>
      </c>
      <c r="G80" s="1">
        <v>0.21633333333333335</v>
      </c>
      <c r="H80" s="7" t="s">
        <v>13</v>
      </c>
      <c r="I80" s="2">
        <v>1</v>
      </c>
      <c r="J80" s="2">
        <v>19</v>
      </c>
      <c r="K80" s="2" t="s">
        <v>7</v>
      </c>
      <c r="L80" s="2">
        <v>50</v>
      </c>
      <c r="M80" s="1">
        <v>0.4426666666666667</v>
      </c>
      <c r="N80" s="1">
        <f>G80+M80</f>
        <v>0.659</v>
      </c>
      <c r="O80" s="2" t="s">
        <v>29</v>
      </c>
      <c r="P80" s="16">
        <v>7.505</v>
      </c>
      <c r="Q80" s="16">
        <v>8.044500000000001</v>
      </c>
      <c r="R80" s="16">
        <v>7.521</v>
      </c>
      <c r="S80" s="16">
        <v>7.508500000000001</v>
      </c>
      <c r="T80" s="16">
        <v>7.377</v>
      </c>
      <c r="U80" s="16" t="s">
        <v>29</v>
      </c>
      <c r="V80" s="16">
        <v>7.559500000000001</v>
      </c>
      <c r="W80" s="16">
        <v>7.957000000000001</v>
      </c>
      <c r="X80" s="16">
        <v>7.633500000000001</v>
      </c>
      <c r="Y80" s="16">
        <v>7.675</v>
      </c>
      <c r="Z80" s="16">
        <v>7.3935</v>
      </c>
      <c r="AA80" s="16">
        <v>7.507</v>
      </c>
      <c r="AB80" s="21">
        <f t="shared" si="7"/>
        <v>7.591200000000001</v>
      </c>
      <c r="AC80" s="17">
        <f t="shared" si="8"/>
        <v>0.26007705588918395</v>
      </c>
      <c r="AD80" s="21">
        <f t="shared" si="9"/>
        <v>7.620916666666667</v>
      </c>
      <c r="AE80" s="17">
        <f t="shared" si="10"/>
        <v>0.19209513701983963</v>
      </c>
      <c r="AF80" s="21">
        <f t="shared" si="11"/>
        <v>7.607409090909092</v>
      </c>
      <c r="AG80" s="17">
        <f t="shared" si="12"/>
        <v>0.2138858127812062</v>
      </c>
    </row>
    <row r="81" spans="1:33" ht="12.75">
      <c r="A81" s="11"/>
      <c r="O81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21">
        <f t="shared" si="7"/>
      </c>
      <c r="AC81" s="17">
        <f t="shared" si="8"/>
      </c>
      <c r="AD81" s="21">
        <f t="shared" si="9"/>
      </c>
      <c r="AE81" s="17">
        <f t="shared" si="10"/>
      </c>
      <c r="AF81" s="21">
        <f t="shared" si="11"/>
      </c>
      <c r="AG81" s="17">
        <f t="shared" si="12"/>
      </c>
    </row>
    <row r="82" spans="1:33" ht="12.75">
      <c r="A82" s="11"/>
      <c r="H82" s="9" t="s">
        <v>16</v>
      </c>
      <c r="O82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21">
        <f t="shared" si="7"/>
      </c>
      <c r="AC82" s="17">
        <f t="shared" si="8"/>
      </c>
      <c r="AD82" s="21">
        <f t="shared" si="9"/>
      </c>
      <c r="AE82" s="17">
        <f t="shared" si="10"/>
      </c>
      <c r="AF82" s="21">
        <f t="shared" si="11"/>
      </c>
      <c r="AG82" s="17">
        <f t="shared" si="12"/>
      </c>
    </row>
    <row r="83" spans="1:33" ht="12.75">
      <c r="A83" s="11" t="s">
        <v>59</v>
      </c>
      <c r="E83" s="2" t="s">
        <v>12</v>
      </c>
      <c r="F83" s="2">
        <v>4</v>
      </c>
      <c r="G83" s="1">
        <v>0.19566666666666666</v>
      </c>
      <c r="H83" s="7" t="s">
        <v>13</v>
      </c>
      <c r="I83" s="2">
        <v>1</v>
      </c>
      <c r="J83" s="2">
        <v>19</v>
      </c>
      <c r="K83" s="2" t="s">
        <v>7</v>
      </c>
      <c r="L83" s="2">
        <v>62</v>
      </c>
      <c r="M83" s="1">
        <v>0.42366666666666664</v>
      </c>
      <c r="N83" s="1">
        <f>G83+M83</f>
        <v>0.6193333333333333</v>
      </c>
      <c r="O83" s="2" t="s">
        <v>29</v>
      </c>
      <c r="P83" s="16">
        <v>7.69</v>
      </c>
      <c r="Q83" s="16">
        <v>8.049</v>
      </c>
      <c r="R83" s="16">
        <v>7.698999999999999</v>
      </c>
      <c r="S83" s="16">
        <v>7.552</v>
      </c>
      <c r="T83" s="16">
        <v>7.547</v>
      </c>
      <c r="U83" s="16">
        <v>7.532</v>
      </c>
      <c r="V83" s="16">
        <v>7.566500000000001</v>
      </c>
      <c r="W83" s="16">
        <v>7.9745</v>
      </c>
      <c r="X83" s="16">
        <v>7.676500000000001</v>
      </c>
      <c r="Y83" s="16">
        <v>7.6795</v>
      </c>
      <c r="Z83" s="16">
        <v>7.390500000000001</v>
      </c>
      <c r="AA83" s="16">
        <v>7.495500000000001</v>
      </c>
      <c r="AB83" s="21">
        <f t="shared" si="7"/>
        <v>7.678166666666667</v>
      </c>
      <c r="AC83" s="17">
        <f t="shared" si="8"/>
        <v>0.19625434177785736</v>
      </c>
      <c r="AD83" s="21">
        <f t="shared" si="9"/>
        <v>7.6305000000000005</v>
      </c>
      <c r="AE83" s="17">
        <f t="shared" si="10"/>
        <v>0.2013822236445364</v>
      </c>
      <c r="AF83" s="21">
        <f t="shared" si="11"/>
        <v>7.6543333333333345</v>
      </c>
      <c r="AG83" s="17">
        <f t="shared" si="12"/>
        <v>0.1912088735736759</v>
      </c>
    </row>
    <row r="84" spans="1:33" ht="12.75">
      <c r="A84" s="11"/>
      <c r="O84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21">
        <f aca="true" t="shared" si="20" ref="AB84:AB105">IF(SUM(P84:U84)=0,"",AVERAGE(P84:U84))</f>
      </c>
      <c r="AC84" s="17">
        <f aca="true" t="shared" si="21" ref="AC84:AC105">IF(SUM(P84:U84)=0,"",(IF(COUNT(P84:U84)&gt;1,STDEV(P84:U84),"")))</f>
      </c>
      <c r="AD84" s="21">
        <f aca="true" t="shared" si="22" ref="AD84:AD105">IF(SUM(V84:AA84)=0,"",AVERAGE(V84:AA84))</f>
      </c>
      <c r="AE84" s="17">
        <f aca="true" t="shared" si="23" ref="AE84:AE105">IF(SUM(V84:AA84)=0,"",(IF(COUNT(V84:AA84)&gt;1,STDEV(V84:AA84),"")))</f>
      </c>
      <c r="AF84" s="21">
        <f aca="true" t="shared" si="24" ref="AF84:AF105">IF(SUM(P84:AA84)=0,"",AVERAGE(P84:AA84))</f>
      </c>
      <c r="AG84" s="17">
        <f aca="true" t="shared" si="25" ref="AG84:AG105">IF(SUM(P84:AA84)=0,"",(IF(COUNT(P84:AA84)&gt;1,STDEV(P84:AA84),"")))</f>
      </c>
    </row>
    <row r="85" spans="1:33" ht="12.75">
      <c r="A85" s="11"/>
      <c r="H85" s="9" t="s">
        <v>17</v>
      </c>
      <c r="O85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21">
        <f t="shared" si="20"/>
      </c>
      <c r="AC85" s="17">
        <f t="shared" si="21"/>
      </c>
      <c r="AD85" s="21">
        <f t="shared" si="22"/>
      </c>
      <c r="AE85" s="17">
        <f t="shared" si="23"/>
      </c>
      <c r="AF85" s="21">
        <f t="shared" si="24"/>
      </c>
      <c r="AG85" s="17">
        <f t="shared" si="25"/>
      </c>
    </row>
    <row r="86" spans="1:33" ht="12.75">
      <c r="A86" s="11" t="s">
        <v>60</v>
      </c>
      <c r="E86" s="2" t="s">
        <v>12</v>
      </c>
      <c r="F86" s="2">
        <v>27</v>
      </c>
      <c r="G86" s="1">
        <v>0.2046666666666667</v>
      </c>
      <c r="H86" s="7" t="s">
        <v>13</v>
      </c>
      <c r="I86" s="2">
        <v>1</v>
      </c>
      <c r="J86" s="2">
        <v>19</v>
      </c>
      <c r="K86" s="2" t="s">
        <v>8</v>
      </c>
      <c r="L86" s="2">
        <v>10</v>
      </c>
      <c r="M86" s="1">
        <v>0.43733333333333335</v>
      </c>
      <c r="N86" s="1">
        <f>G86+M86</f>
        <v>0.642</v>
      </c>
      <c r="O86" s="2" t="s">
        <v>29</v>
      </c>
      <c r="P86" s="16">
        <v>7.561999999999999</v>
      </c>
      <c r="Q86" s="16">
        <v>8.079500000000001</v>
      </c>
      <c r="R86" s="16">
        <v>7.603</v>
      </c>
      <c r="S86" s="16">
        <v>7.5855</v>
      </c>
      <c r="T86" s="16">
        <v>7.45</v>
      </c>
      <c r="U86" s="16">
        <v>7.1655</v>
      </c>
      <c r="V86" s="16">
        <v>7.6045</v>
      </c>
      <c r="W86" s="16">
        <v>8.015</v>
      </c>
      <c r="X86" s="16">
        <v>7.778499999999999</v>
      </c>
      <c r="Y86" s="16">
        <v>7.731999999999999</v>
      </c>
      <c r="Z86" s="16">
        <v>7.406499999999999</v>
      </c>
      <c r="AA86" s="16">
        <v>7.52</v>
      </c>
      <c r="AB86" s="21">
        <f t="shared" si="20"/>
        <v>7.57425</v>
      </c>
      <c r="AC86" s="17">
        <f t="shared" si="21"/>
        <v>0.2962753364693104</v>
      </c>
      <c r="AD86" s="21">
        <f t="shared" si="22"/>
        <v>7.676083333333334</v>
      </c>
      <c r="AE86" s="17">
        <f t="shared" si="23"/>
        <v>0.21477509554568022</v>
      </c>
      <c r="AF86" s="21">
        <f t="shared" si="24"/>
        <v>7.625166666666666</v>
      </c>
      <c r="AG86" s="17">
        <f t="shared" si="25"/>
        <v>0.25237907395365095</v>
      </c>
    </row>
    <row r="87" spans="1:33" ht="12.75">
      <c r="A87" s="11"/>
      <c r="O87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21">
        <f t="shared" si="20"/>
      </c>
      <c r="AC87" s="17">
        <f t="shared" si="21"/>
      </c>
      <c r="AD87" s="21">
        <f t="shared" si="22"/>
      </c>
      <c r="AE87" s="17">
        <f t="shared" si="23"/>
      </c>
      <c r="AF87" s="21">
        <f t="shared" si="24"/>
      </c>
      <c r="AG87" s="17">
        <f t="shared" si="25"/>
      </c>
    </row>
    <row r="88" spans="1:33" ht="12.75">
      <c r="A88" s="11"/>
      <c r="H88" s="9" t="s">
        <v>18</v>
      </c>
      <c r="O88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21">
        <f t="shared" si="20"/>
      </c>
      <c r="AC88" s="17">
        <f t="shared" si="21"/>
      </c>
      <c r="AD88" s="21">
        <f t="shared" si="22"/>
      </c>
      <c r="AE88" s="17">
        <f t="shared" si="23"/>
      </c>
      <c r="AF88" s="21">
        <f t="shared" si="24"/>
      </c>
      <c r="AG88" s="17">
        <f t="shared" si="25"/>
      </c>
    </row>
    <row r="89" spans="1:33" ht="12.75">
      <c r="A89" s="11" t="s">
        <v>61</v>
      </c>
      <c r="E89" s="2" t="s">
        <v>12</v>
      </c>
      <c r="F89" s="2">
        <v>29</v>
      </c>
      <c r="G89" s="1">
        <v>0.19333333333333336</v>
      </c>
      <c r="H89" s="7" t="s">
        <v>13</v>
      </c>
      <c r="I89" s="2">
        <v>1</v>
      </c>
      <c r="J89" s="2">
        <v>19</v>
      </c>
      <c r="K89" s="2" t="s">
        <v>8</v>
      </c>
      <c r="L89" s="2">
        <v>22</v>
      </c>
      <c r="M89" s="1">
        <v>0.4166666666666667</v>
      </c>
      <c r="N89" s="1">
        <f aca="true" t="shared" si="26" ref="N89:N105">G89+M89</f>
        <v>0.6100000000000001</v>
      </c>
      <c r="O89" s="2" t="s">
        <v>29</v>
      </c>
      <c r="P89" s="16">
        <v>7.5255</v>
      </c>
      <c r="Q89" s="16">
        <v>8.015</v>
      </c>
      <c r="R89" s="16">
        <v>7.543500000000001</v>
      </c>
      <c r="S89" s="16">
        <v>7.594</v>
      </c>
      <c r="T89" s="16">
        <v>7.360500000000001</v>
      </c>
      <c r="U89" s="16">
        <v>7.531</v>
      </c>
      <c r="V89" s="16">
        <v>7.63</v>
      </c>
      <c r="W89" s="16">
        <v>8.012</v>
      </c>
      <c r="X89" s="16">
        <v>7.757</v>
      </c>
      <c r="Y89" s="16">
        <v>7.77</v>
      </c>
      <c r="Z89" s="16">
        <v>7.457000000000001</v>
      </c>
      <c r="AA89" s="16">
        <v>7.522</v>
      </c>
      <c r="AB89" s="21">
        <f t="shared" si="20"/>
        <v>7.594916666666667</v>
      </c>
      <c r="AC89" s="17">
        <f t="shared" si="21"/>
        <v>0.22044033584319606</v>
      </c>
      <c r="AD89" s="21">
        <f t="shared" si="22"/>
        <v>7.691333333333334</v>
      </c>
      <c r="AE89" s="17">
        <f t="shared" si="23"/>
        <v>0.2003373820999577</v>
      </c>
      <c r="AF89" s="21">
        <f>IF(SUM(P89:AA89)=0,"",AVERAGE(P89:AA89))</f>
        <v>7.643125000000001</v>
      </c>
      <c r="AG89" s="17">
        <f t="shared" si="25"/>
        <v>0.20704271902191665</v>
      </c>
    </row>
    <row r="90" spans="1:33" ht="12.75">
      <c r="A90" s="11"/>
      <c r="O90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21">
        <f t="shared" si="20"/>
      </c>
      <c r="AC90" s="17">
        <f t="shared" si="21"/>
      </c>
      <c r="AD90" s="21">
        <f t="shared" si="22"/>
      </c>
      <c r="AE90" s="17">
        <f t="shared" si="23"/>
      </c>
      <c r="AF90" s="21">
        <f t="shared" si="24"/>
      </c>
      <c r="AG90" s="17">
        <f t="shared" si="25"/>
      </c>
    </row>
    <row r="91" spans="1:33" ht="12.75">
      <c r="A91" s="11"/>
      <c r="H91" s="9" t="s">
        <v>19</v>
      </c>
      <c r="O91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21">
        <f t="shared" si="20"/>
      </c>
      <c r="AC91" s="17">
        <f t="shared" si="21"/>
      </c>
      <c r="AD91" s="21">
        <f t="shared" si="22"/>
      </c>
      <c r="AE91" s="17">
        <f t="shared" si="23"/>
      </c>
      <c r="AF91" s="21">
        <f t="shared" si="24"/>
      </c>
      <c r="AG91" s="17">
        <f t="shared" si="25"/>
      </c>
    </row>
    <row r="92" spans="1:33" ht="12.75">
      <c r="A92" s="11" t="s">
        <v>62</v>
      </c>
      <c r="E92" s="2" t="s">
        <v>12</v>
      </c>
      <c r="F92" s="2">
        <v>31</v>
      </c>
      <c r="G92" s="1">
        <v>0.19066666666666668</v>
      </c>
      <c r="H92" s="7" t="s">
        <v>13</v>
      </c>
      <c r="I92" s="2">
        <v>1</v>
      </c>
      <c r="J92" s="2">
        <v>19</v>
      </c>
      <c r="K92" s="2" t="s">
        <v>8</v>
      </c>
      <c r="L92" s="2">
        <v>34</v>
      </c>
      <c r="M92" s="1">
        <v>0.4486666666666667</v>
      </c>
      <c r="N92" s="1">
        <f t="shared" si="26"/>
        <v>0.6393333333333334</v>
      </c>
      <c r="O92" s="2" t="s">
        <v>29</v>
      </c>
      <c r="P92" s="16">
        <v>7.519499999999999</v>
      </c>
      <c r="Q92" s="16">
        <v>8.002</v>
      </c>
      <c r="R92" s="16">
        <v>7.5535</v>
      </c>
      <c r="S92" s="16">
        <v>7.5889999999999995</v>
      </c>
      <c r="T92" s="16">
        <v>7.3545</v>
      </c>
      <c r="U92" s="16">
        <v>7.495</v>
      </c>
      <c r="V92" s="16">
        <v>7.5815</v>
      </c>
      <c r="W92" s="16">
        <v>7.9765</v>
      </c>
      <c r="X92" s="16">
        <v>7.753499999999999</v>
      </c>
      <c r="Y92" s="16">
        <v>7.775500000000001</v>
      </c>
      <c r="Z92" s="16">
        <v>7.4315</v>
      </c>
      <c r="AA92" s="16">
        <v>7.519500000000001</v>
      </c>
      <c r="AB92" s="21">
        <f t="shared" si="20"/>
        <v>7.585583333333332</v>
      </c>
      <c r="AC92" s="17">
        <f t="shared" si="21"/>
        <v>0.21927868493466804</v>
      </c>
      <c r="AD92" s="21">
        <f t="shared" si="22"/>
        <v>7.673000000000001</v>
      </c>
      <c r="AE92" s="17">
        <f t="shared" si="23"/>
        <v>0.1996774899681252</v>
      </c>
      <c r="AF92" s="21">
        <f t="shared" si="24"/>
        <v>7.629291666666664</v>
      </c>
      <c r="AG92" s="17">
        <f t="shared" si="25"/>
        <v>0.20509337766161234</v>
      </c>
    </row>
    <row r="93" spans="1:33" ht="12.75">
      <c r="A93" s="11"/>
      <c r="O93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21">
        <f t="shared" si="20"/>
      </c>
      <c r="AC93" s="17">
        <f t="shared" si="21"/>
      </c>
      <c r="AD93" s="21">
        <f t="shared" si="22"/>
      </c>
      <c r="AE93" s="17">
        <f t="shared" si="23"/>
      </c>
      <c r="AF93" s="21">
        <f t="shared" si="24"/>
      </c>
      <c r="AG93" s="17">
        <f t="shared" si="25"/>
      </c>
    </row>
    <row r="94" spans="1:33" ht="12.75">
      <c r="A94" s="11"/>
      <c r="H94" s="9" t="s">
        <v>20</v>
      </c>
      <c r="O94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21">
        <f t="shared" si="20"/>
      </c>
      <c r="AC94" s="17">
        <f t="shared" si="21"/>
      </c>
      <c r="AD94" s="21">
        <f t="shared" si="22"/>
      </c>
      <c r="AE94" s="17">
        <f t="shared" si="23"/>
      </c>
      <c r="AF94" s="21">
        <f t="shared" si="24"/>
      </c>
      <c r="AG94" s="17">
        <f t="shared" si="25"/>
      </c>
    </row>
    <row r="95" spans="1:33" ht="12.75">
      <c r="A95" s="11" t="s">
        <v>63</v>
      </c>
      <c r="E95" s="2" t="s">
        <v>12</v>
      </c>
      <c r="F95" s="2">
        <v>46</v>
      </c>
      <c r="G95" s="1">
        <v>0.22833333333333336</v>
      </c>
      <c r="H95" s="7" t="s">
        <v>13</v>
      </c>
      <c r="I95" s="2">
        <v>1</v>
      </c>
      <c r="J95" s="2">
        <v>19</v>
      </c>
      <c r="K95" s="2" t="s">
        <v>8</v>
      </c>
      <c r="L95" s="2">
        <v>46</v>
      </c>
      <c r="M95" s="1">
        <v>0.4406666666666667</v>
      </c>
      <c r="N95" s="1">
        <f t="shared" si="26"/>
        <v>0.669</v>
      </c>
      <c r="O95" s="2" t="s">
        <v>29</v>
      </c>
      <c r="P95" s="16">
        <v>7.551499999999999</v>
      </c>
      <c r="Q95" s="16">
        <v>8.034</v>
      </c>
      <c r="R95" s="16">
        <v>7.564500000000001</v>
      </c>
      <c r="S95" s="16">
        <v>7.675</v>
      </c>
      <c r="T95" s="16">
        <v>7.3835</v>
      </c>
      <c r="U95" s="16">
        <v>7.558999999999999</v>
      </c>
      <c r="V95" s="16">
        <v>7.5665</v>
      </c>
      <c r="W95" s="16">
        <v>7.948284482758621</v>
      </c>
      <c r="X95" s="16">
        <v>7.8355</v>
      </c>
      <c r="Y95" s="16">
        <v>7.77328448275862</v>
      </c>
      <c r="Z95" s="16">
        <v>7.4625</v>
      </c>
      <c r="AA95" s="16">
        <v>7.525284482758621</v>
      </c>
      <c r="AB95" s="21">
        <f t="shared" si="20"/>
        <v>7.627916666666667</v>
      </c>
      <c r="AC95" s="17">
        <f t="shared" si="21"/>
        <v>0.2197592811843624</v>
      </c>
      <c r="AD95" s="21">
        <f t="shared" si="22"/>
        <v>7.685225574712644</v>
      </c>
      <c r="AE95" s="17">
        <f t="shared" si="23"/>
        <v>0.19432980208984885</v>
      </c>
      <c r="AF95" s="21">
        <f t="shared" si="24"/>
        <v>7.656571120689656</v>
      </c>
      <c r="AG95" s="17">
        <f t="shared" si="25"/>
        <v>0.20003272483607584</v>
      </c>
    </row>
    <row r="96" spans="1:33" ht="12.75">
      <c r="A96" s="11"/>
      <c r="O9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21">
        <f t="shared" si="20"/>
      </c>
      <c r="AC96" s="17">
        <f t="shared" si="21"/>
      </c>
      <c r="AD96" s="21">
        <f t="shared" si="22"/>
      </c>
      <c r="AE96" s="17">
        <f t="shared" si="23"/>
      </c>
      <c r="AF96" s="21">
        <f t="shared" si="24"/>
      </c>
      <c r="AG96" s="17">
        <f t="shared" si="25"/>
      </c>
    </row>
    <row r="97" spans="1:33" ht="12.75">
      <c r="A97" s="11"/>
      <c r="H97" s="9" t="s">
        <v>21</v>
      </c>
      <c r="O97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21">
        <f t="shared" si="20"/>
      </c>
      <c r="AC97" s="17">
        <f t="shared" si="21"/>
      </c>
      <c r="AD97" s="21">
        <f t="shared" si="22"/>
      </c>
      <c r="AE97" s="17">
        <f t="shared" si="23"/>
      </c>
      <c r="AF97" s="21">
        <f t="shared" si="24"/>
      </c>
      <c r="AG97" s="17">
        <f t="shared" si="25"/>
      </c>
    </row>
    <row r="98" spans="1:33" ht="12.75">
      <c r="A98" s="11" t="s">
        <v>64</v>
      </c>
      <c r="E98" s="2" t="s">
        <v>12</v>
      </c>
      <c r="F98" s="2">
        <v>59</v>
      </c>
      <c r="G98" s="1">
        <v>0.21433333333333335</v>
      </c>
      <c r="H98" s="7" t="s">
        <v>13</v>
      </c>
      <c r="I98" s="2">
        <v>1</v>
      </c>
      <c r="J98" s="2">
        <v>19</v>
      </c>
      <c r="K98" s="2" t="s">
        <v>8</v>
      </c>
      <c r="L98" s="2">
        <v>59</v>
      </c>
      <c r="M98" s="1">
        <v>0.4526666666666667</v>
      </c>
      <c r="N98" s="1">
        <f t="shared" si="26"/>
        <v>0.667</v>
      </c>
      <c r="O98" s="2" t="s">
        <v>29</v>
      </c>
      <c r="P98" s="16">
        <v>7.555</v>
      </c>
      <c r="Q98" s="16">
        <v>7.961551724137932</v>
      </c>
      <c r="R98" s="16">
        <v>7.575</v>
      </c>
      <c r="S98" s="16">
        <v>7.619551724137931</v>
      </c>
      <c r="T98" s="16">
        <v>7.394</v>
      </c>
      <c r="U98" s="16">
        <v>7.533551724137931</v>
      </c>
      <c r="V98" s="16" t="s">
        <v>29</v>
      </c>
      <c r="W98" s="16" t="s">
        <v>29</v>
      </c>
      <c r="X98" s="16" t="s">
        <v>29</v>
      </c>
      <c r="Y98" s="16" t="s">
        <v>29</v>
      </c>
      <c r="Z98" s="16" t="s">
        <v>29</v>
      </c>
      <c r="AA98" s="16" t="s">
        <v>29</v>
      </c>
      <c r="AB98" s="21">
        <f t="shared" si="20"/>
        <v>7.606442528735632</v>
      </c>
      <c r="AC98" s="17">
        <f t="shared" si="21"/>
        <v>0.18992327685142393</v>
      </c>
      <c r="AD98" s="21">
        <f t="shared" si="22"/>
      </c>
      <c r="AE98" s="17">
        <f t="shared" si="23"/>
      </c>
      <c r="AF98" s="21">
        <f t="shared" si="24"/>
        <v>7.606442528735632</v>
      </c>
      <c r="AG98" s="17">
        <f t="shared" si="25"/>
        <v>0.18992327685142393</v>
      </c>
    </row>
    <row r="99" spans="1:33" ht="12.75">
      <c r="A99" s="11"/>
      <c r="O99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21">
        <f t="shared" si="20"/>
      </c>
      <c r="AC99" s="17">
        <f t="shared" si="21"/>
      </c>
      <c r="AD99" s="21">
        <f t="shared" si="22"/>
      </c>
      <c r="AE99" s="17">
        <f t="shared" si="23"/>
      </c>
      <c r="AF99" s="21">
        <f t="shared" si="24"/>
      </c>
      <c r="AG99" s="17">
        <f t="shared" si="25"/>
      </c>
    </row>
    <row r="100" spans="1:33" ht="12.75">
      <c r="A100" s="11"/>
      <c r="H100" s="9" t="s">
        <v>50</v>
      </c>
      <c r="O100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21">
        <f t="shared" si="20"/>
      </c>
      <c r="AC100" s="17">
        <f t="shared" si="21"/>
      </c>
      <c r="AD100" s="21">
        <f t="shared" si="22"/>
      </c>
      <c r="AE100" s="17">
        <f t="shared" si="23"/>
      </c>
      <c r="AF100" s="21">
        <f t="shared" si="24"/>
      </c>
      <c r="AG100" s="17">
        <f t="shared" si="25"/>
      </c>
    </row>
    <row r="101" spans="1:33" ht="12.75">
      <c r="A101" s="11">
        <v>8</v>
      </c>
      <c r="E101" s="2" t="s">
        <v>12</v>
      </c>
      <c r="F101" s="2">
        <v>8</v>
      </c>
      <c r="G101" s="1">
        <v>0.20400000000000004</v>
      </c>
      <c r="H101" s="7" t="s">
        <v>54</v>
      </c>
      <c r="K101" s="2" t="s">
        <v>12</v>
      </c>
      <c r="L101" s="2">
        <v>9</v>
      </c>
      <c r="M101" s="1">
        <v>0.21866666666666668</v>
      </c>
      <c r="N101" s="1">
        <f t="shared" si="26"/>
        <v>0.42266666666666675</v>
      </c>
      <c r="O101" s="2" t="s">
        <v>29</v>
      </c>
      <c r="P101" s="16">
        <v>0.007000000000000006</v>
      </c>
      <c r="Q101" s="16">
        <v>0.01</v>
      </c>
      <c r="R101" s="16">
        <v>0.01</v>
      </c>
      <c r="S101" s="16">
        <v>0.008000000000000007</v>
      </c>
      <c r="T101" s="16">
        <v>0.009000000000000008</v>
      </c>
      <c r="U101" s="16">
        <v>0.007000000000000006</v>
      </c>
      <c r="V101" s="16">
        <v>0.007000000000000006</v>
      </c>
      <c r="W101" s="16">
        <v>0.01</v>
      </c>
      <c r="X101" s="16">
        <v>0.01</v>
      </c>
      <c r="Y101" s="16">
        <v>0.008000000000000007</v>
      </c>
      <c r="Z101" s="16">
        <v>0.009000000000000008</v>
      </c>
      <c r="AA101" s="16">
        <v>0.007000000000000006</v>
      </c>
      <c r="AB101" s="21">
        <f t="shared" si="20"/>
        <v>0.008500000000000006</v>
      </c>
      <c r="AC101" s="17">
        <f t="shared" si="21"/>
        <v>0.0013784048752090194</v>
      </c>
      <c r="AD101" s="21">
        <f t="shared" si="22"/>
        <v>0.008500000000000006</v>
      </c>
      <c r="AE101" s="17">
        <f t="shared" si="23"/>
        <v>0.0013784048752090194</v>
      </c>
      <c r="AF101" s="21">
        <f t="shared" si="24"/>
        <v>0.008500000000000004</v>
      </c>
      <c r="AG101" s="17">
        <f t="shared" si="25"/>
        <v>0.0013142574813455466</v>
      </c>
    </row>
    <row r="102" spans="1:33" ht="12.75">
      <c r="A102" s="11">
        <v>21</v>
      </c>
      <c r="E102" s="2" t="s">
        <v>12</v>
      </c>
      <c r="F102" s="2">
        <v>21</v>
      </c>
      <c r="G102" s="1">
        <v>0.20099999999999998</v>
      </c>
      <c r="H102" s="7" t="s">
        <v>55</v>
      </c>
      <c r="K102" s="2" t="s">
        <v>12</v>
      </c>
      <c r="L102" s="2">
        <v>22</v>
      </c>
      <c r="M102" s="1">
        <v>0.19800000000000004</v>
      </c>
      <c r="N102" s="1">
        <f t="shared" si="26"/>
        <v>0.399</v>
      </c>
      <c r="O102" s="2" t="s">
        <v>29</v>
      </c>
      <c r="P102" s="16">
        <v>-0.0040000000000000036</v>
      </c>
      <c r="Q102" s="16">
        <v>-0.009000000000000008</v>
      </c>
      <c r="R102" s="16">
        <v>-0.0040000000000000036</v>
      </c>
      <c r="S102" s="16">
        <v>-0.0040000000000000036</v>
      </c>
      <c r="T102" s="16">
        <v>-0.007000000000000006</v>
      </c>
      <c r="U102" s="16">
        <v>-0.005</v>
      </c>
      <c r="V102" s="16">
        <v>-0.0040000000000000036</v>
      </c>
      <c r="W102" s="16">
        <v>-0.009000000000000008</v>
      </c>
      <c r="X102" s="16">
        <v>-0.0040000000000000036</v>
      </c>
      <c r="Y102" s="16">
        <v>-0.0040000000000000036</v>
      </c>
      <c r="Z102" s="16">
        <v>-0.007000000000000006</v>
      </c>
      <c r="AA102" s="16">
        <v>-0.005</v>
      </c>
      <c r="AB102" s="21">
        <f t="shared" si="20"/>
        <v>-0.005500000000000004</v>
      </c>
      <c r="AC102" s="17">
        <f t="shared" si="21"/>
        <v>0.0020736441353327766</v>
      </c>
      <c r="AD102" s="21">
        <f t="shared" si="22"/>
        <v>-0.005500000000000004</v>
      </c>
      <c r="AE102" s="17">
        <f t="shared" si="23"/>
        <v>0.0020736441353327766</v>
      </c>
      <c r="AF102" s="21">
        <f t="shared" si="24"/>
        <v>-0.005500000000000004</v>
      </c>
      <c r="AG102" s="17">
        <f t="shared" si="25"/>
        <v>0.001977142106448326</v>
      </c>
    </row>
    <row r="103" spans="1:33" ht="12.75">
      <c r="A103" s="11"/>
      <c r="H103" s="9" t="s">
        <v>51</v>
      </c>
      <c r="O103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21">
        <f t="shared" si="20"/>
      </c>
      <c r="AC103" s="17">
        <f t="shared" si="21"/>
      </c>
      <c r="AD103" s="21">
        <f t="shared" si="22"/>
      </c>
      <c r="AE103" s="17">
        <f t="shared" si="23"/>
      </c>
      <c r="AF103" s="21">
        <f t="shared" si="24"/>
      </c>
      <c r="AG103" s="17">
        <f t="shared" si="25"/>
      </c>
    </row>
    <row r="104" spans="1:33" ht="12.75">
      <c r="A104" s="11">
        <v>6</v>
      </c>
      <c r="E104" s="2" t="s">
        <v>12</v>
      </c>
      <c r="F104" s="2">
        <v>6</v>
      </c>
      <c r="G104" s="1">
        <v>0.212</v>
      </c>
      <c r="H104" s="7" t="s">
        <v>52</v>
      </c>
      <c r="K104" s="2" t="s">
        <v>12</v>
      </c>
      <c r="L104" s="2">
        <v>7</v>
      </c>
      <c r="M104" s="1">
        <v>0.21066666666666667</v>
      </c>
      <c r="N104" s="1">
        <f t="shared" si="26"/>
        <v>0.42266666666666663</v>
      </c>
      <c r="O104" s="2" t="s">
        <v>29</v>
      </c>
      <c r="P104" s="16">
        <v>-0.41200000000000003</v>
      </c>
      <c r="Q104" s="16">
        <v>-0.405</v>
      </c>
      <c r="R104" s="16">
        <v>-0.40900000000000003</v>
      </c>
      <c r="S104" s="16">
        <v>-0.41100000000000003</v>
      </c>
      <c r="T104" s="16">
        <v>-0.41100000000000003</v>
      </c>
      <c r="U104" s="16">
        <v>-0.40800000000000003</v>
      </c>
      <c r="V104" s="16">
        <v>-0.41200000000000003</v>
      </c>
      <c r="W104" s="16">
        <v>-0.405</v>
      </c>
      <c r="X104" s="16">
        <v>-0.40900000000000003</v>
      </c>
      <c r="Y104" s="16">
        <v>-0.41100000000000003</v>
      </c>
      <c r="Z104" s="16">
        <v>-0.41100000000000003</v>
      </c>
      <c r="AA104" s="16">
        <v>-0.40800000000000003</v>
      </c>
      <c r="AB104" s="21">
        <f t="shared" si="20"/>
        <v>-0.4093333333333333</v>
      </c>
      <c r="AC104" s="17">
        <f t="shared" si="21"/>
        <v>0.002581988897480069</v>
      </c>
      <c r="AD104" s="21">
        <f t="shared" si="22"/>
        <v>-0.4093333333333333</v>
      </c>
      <c r="AE104" s="17">
        <f t="shared" si="23"/>
        <v>0.002581988897480069</v>
      </c>
      <c r="AF104" s="21">
        <f t="shared" si="24"/>
        <v>-0.4093333333333333</v>
      </c>
      <c r="AG104" s="17">
        <f t="shared" si="25"/>
        <v>0.002461829819602918</v>
      </c>
    </row>
    <row r="105" spans="1:33" ht="12.75">
      <c r="A105" s="11">
        <v>19</v>
      </c>
      <c r="E105" s="2" t="s">
        <v>12</v>
      </c>
      <c r="F105" s="2">
        <v>19</v>
      </c>
      <c r="G105" s="1">
        <v>0.22433333333333336</v>
      </c>
      <c r="H105" s="7" t="s">
        <v>53</v>
      </c>
      <c r="K105" s="2" t="s">
        <v>12</v>
      </c>
      <c r="L105" s="2">
        <v>20</v>
      </c>
      <c r="M105" s="1">
        <v>0.208</v>
      </c>
      <c r="N105" s="1">
        <f t="shared" si="26"/>
        <v>0.43233333333333335</v>
      </c>
      <c r="O105" s="2" t="s">
        <v>29</v>
      </c>
      <c r="P105" s="16">
        <v>-0.4305</v>
      </c>
      <c r="Q105" s="16">
        <v>-0.4355</v>
      </c>
      <c r="R105" s="16">
        <v>-0.4295</v>
      </c>
      <c r="S105" s="16">
        <v>-0.4275</v>
      </c>
      <c r="T105" s="16">
        <v>-0.4285</v>
      </c>
      <c r="U105" s="16">
        <v>-0.4255</v>
      </c>
      <c r="V105" s="16">
        <v>-0.4305</v>
      </c>
      <c r="W105" s="16">
        <v>-0.4355</v>
      </c>
      <c r="X105" s="16">
        <v>-0.4295</v>
      </c>
      <c r="Y105" s="16">
        <v>-0.4275</v>
      </c>
      <c r="Z105" s="16">
        <v>-0.4285</v>
      </c>
      <c r="AA105" s="16">
        <v>-0.4255</v>
      </c>
      <c r="AB105" s="22">
        <f t="shared" si="20"/>
        <v>-0.4295</v>
      </c>
      <c r="AC105" s="18">
        <f t="shared" si="21"/>
        <v>0.003405877273188613</v>
      </c>
      <c r="AD105" s="22">
        <f t="shared" si="22"/>
        <v>-0.4295</v>
      </c>
      <c r="AE105" s="18">
        <f t="shared" si="23"/>
        <v>0.003405877273188613</v>
      </c>
      <c r="AF105" s="22">
        <f t="shared" si="24"/>
        <v>-0.4295</v>
      </c>
      <c r="AG105" s="18">
        <f t="shared" si="25"/>
        <v>0.0032473765635471327</v>
      </c>
    </row>
    <row r="106" spans="5:11" ht="12.75">
      <c r="E106" s="2" t="s">
        <v>28</v>
      </c>
      <c r="K106" s="2" t="s">
        <v>28</v>
      </c>
    </row>
  </sheetData>
  <mergeCells count="4">
    <mergeCell ref="A1:AG1"/>
    <mergeCell ref="A2:AG2"/>
    <mergeCell ref="P3:U3"/>
    <mergeCell ref="V3:AA3"/>
  </mergeCells>
  <conditionalFormatting sqref="P103:AA103 P13:AA13 P18:AA18 P23:AA23 P28:AA28 P33:AA33 P38:AA38 P53:AA53 P6:AA8 P77:AA79 P81:AA82 P84:AA85 P87:AA88 P90:AA91 P93:AA94 P96:AA97 P99:AA100 P57:AA59 P74:AA74 P44:AA44">
    <cfRule type="cellIs" priority="1" dxfId="0" operator="equal" stopIfTrue="1">
      <formula>""</formula>
    </cfRule>
    <cfRule type="cellIs" priority="2" dxfId="1" operator="equal" stopIfTrue="1">
      <formula>"N/C"</formula>
    </cfRule>
    <cfRule type="cellIs" priority="3" dxfId="2" operator="greaterThan" stopIfTrue="1">
      <formula>5</formula>
    </cfRule>
  </conditionalFormatting>
  <conditionalFormatting sqref="P61:AA61 P63:AA63 P65:AA65 P67:AA67 P69:AA69 P71:AA71">
    <cfRule type="cellIs" priority="4" dxfId="0" operator="equal" stopIfTrue="1">
      <formula>""</formula>
    </cfRule>
    <cfRule type="cellIs" priority="5" dxfId="1" operator="equal" stopIfTrue="1">
      <formula>"N/C"</formula>
    </cfRule>
    <cfRule type="cellIs" priority="6" dxfId="2" operator="greaterThan" stopIfTrue="1">
      <formula>10</formula>
    </cfRule>
  </conditionalFormatting>
  <conditionalFormatting sqref="P41:AA41 P11:AA11 P16:AA16 P21:AA21 P26:AA26 P31:AA31 P36:AA36">
    <cfRule type="cellIs" priority="7" dxfId="0" operator="equal" stopIfTrue="1">
      <formula>""</formula>
    </cfRule>
    <cfRule type="cellIs" priority="8" dxfId="1" operator="equal" stopIfTrue="1">
      <formula>"N/C"</formula>
    </cfRule>
    <cfRule type="cellIs" priority="9" dxfId="2" operator="greaterThan" stopIfTrue="1">
      <formula>0.45</formula>
    </cfRule>
  </conditionalFormatting>
  <conditionalFormatting sqref="P10:AA10 P12:AA12 P15:AA15 P17:AA17 P20:AA20 P22:AA22 P25:AA25 P27:AA27 P30:AA30 P32:AA32 P35:AA35 P37:AA37 P40:AA40 P42:AA42">
    <cfRule type="cellIs" priority="10" dxfId="0" operator="equal" stopIfTrue="1">
      <formula>""</formula>
    </cfRule>
    <cfRule type="cellIs" priority="11" dxfId="1" operator="equal" stopIfTrue="1">
      <formula>"N/C"</formula>
    </cfRule>
    <cfRule type="cellIs" priority="12" dxfId="2" operator="greaterThan" stopIfTrue="1">
      <formula>3.5</formula>
    </cfRule>
  </conditionalFormatting>
  <conditionalFormatting sqref="P45:AA47">
    <cfRule type="cellIs" priority="13" dxfId="0" operator="equal" stopIfTrue="1">
      <formula>""</formula>
    </cfRule>
    <cfRule type="cellIs" priority="14" dxfId="1" operator="equal" stopIfTrue="1">
      <formula>"N/C"</formula>
    </cfRule>
    <cfRule type="cellIs" priority="15" dxfId="2" operator="greaterThan" stopIfTrue="1">
      <formula>1.5</formula>
    </cfRule>
  </conditionalFormatting>
  <conditionalFormatting sqref="P48:AA50">
    <cfRule type="cellIs" priority="16" dxfId="0" operator="equal" stopIfTrue="1">
      <formula>""</formula>
    </cfRule>
    <cfRule type="cellIs" priority="17" dxfId="1" operator="equal" stopIfTrue="1">
      <formula>"N/C"</formula>
    </cfRule>
    <cfRule type="cellIs" priority="18" dxfId="2" operator="greaterThan" stopIfTrue="1">
      <formula>1</formula>
    </cfRule>
  </conditionalFormatting>
  <conditionalFormatting sqref="P75:AA76 P51:AA51">
    <cfRule type="cellIs" priority="19" dxfId="0" operator="equal" stopIfTrue="1">
      <formula>""</formula>
    </cfRule>
    <cfRule type="cellIs" priority="20" dxfId="1" operator="equal" stopIfTrue="1">
      <formula>"N/C"</formula>
    </cfRule>
    <cfRule type="cellIs" priority="21" dxfId="2" operator="greaterThan" stopIfTrue="1">
      <formula>0.5</formula>
    </cfRule>
  </conditionalFormatting>
  <conditionalFormatting sqref="P72:AA73 P60:U60 P62:U62 P66:AA66 P68:AA68 P70:AA70 P64:U64">
    <cfRule type="cellIs" priority="22" dxfId="0" operator="equal" stopIfTrue="1">
      <formula>""</formula>
    </cfRule>
    <cfRule type="cellIs" priority="23" dxfId="1" operator="equal" stopIfTrue="1">
      <formula>"N/C"</formula>
    </cfRule>
    <cfRule type="cellIs" priority="24" dxfId="2" operator="greaterThan" stopIfTrue="1">
      <formula>15</formula>
    </cfRule>
  </conditionalFormatting>
  <conditionalFormatting sqref="P80:AA80 P83:AA83 P86:AA86 P89:AA89 P92:AA92 P95:AA95 P98:AA98">
    <cfRule type="cellIs" priority="25" dxfId="0" operator="equal" stopIfTrue="1">
      <formula>""</formula>
    </cfRule>
    <cfRule type="cellIs" priority="26" dxfId="1" operator="equal" stopIfTrue="1">
      <formula>"N/C"</formula>
    </cfRule>
    <cfRule type="cellIs" priority="27" dxfId="2" operator="greaterThan" stopIfTrue="1">
      <formula>9</formula>
    </cfRule>
  </conditionalFormatting>
  <conditionalFormatting sqref="P101:AA102 P104:AA105 P54:AA56">
    <cfRule type="cellIs" priority="28" dxfId="0" operator="equal" stopIfTrue="1">
      <formula>""</formula>
    </cfRule>
    <cfRule type="cellIs" priority="29" dxfId="1" operator="equal" stopIfTrue="1">
      <formula>"N/C"</formula>
    </cfRule>
    <cfRule type="cellIs" priority="30" dxfId="2" operator="greaterThan" stopIfTrue="1">
      <formula>0.2</formula>
    </cfRule>
  </conditionalFormatting>
  <conditionalFormatting sqref="P9:AA9 P14:AA14 P19:AA19 P24:AA24 P29:AA29 P34:AA34 P39:AA39">
    <cfRule type="cellIs" priority="31" dxfId="0" operator="equal" stopIfTrue="1">
      <formula>""</formula>
    </cfRule>
    <cfRule type="cellIs" priority="32" dxfId="1" operator="equal" stopIfTrue="1">
      <formula>"N/C"</formula>
    </cfRule>
    <cfRule type="cellIs" priority="33" dxfId="2" operator="greaterThan" stopIfTrue="1">
      <formula>0.67</formula>
    </cfRule>
  </conditionalFormatting>
  <conditionalFormatting sqref="P43:AA43">
    <cfRule type="cellIs" priority="34" dxfId="0" operator="equal" stopIfTrue="1">
      <formula>""</formula>
    </cfRule>
    <cfRule type="cellIs" priority="35" dxfId="1" operator="equal" stopIfTrue="1">
      <formula>"N/C"</formula>
    </cfRule>
    <cfRule type="cellIs" priority="36" dxfId="2" operator="greaterThan" stopIfTrue="1">
      <formula>2</formula>
    </cfRule>
  </conditionalFormatting>
  <conditionalFormatting sqref="V60:AA60 V62:AA62">
    <cfRule type="cellIs" priority="37" dxfId="0" operator="equal" stopIfTrue="1">
      <formula>""</formula>
    </cfRule>
    <cfRule type="cellIs" priority="38" dxfId="1" operator="equal" stopIfTrue="1">
      <formula>"N/C"</formula>
    </cfRule>
    <cfRule type="cellIs" priority="39" dxfId="2" operator="greaterThan" stopIfTrue="1">
      <formula>18</formula>
    </cfRule>
  </conditionalFormatting>
  <conditionalFormatting sqref="V64:AA64">
    <cfRule type="cellIs" priority="40" dxfId="0" operator="equal" stopIfTrue="1">
      <formula>""</formula>
    </cfRule>
    <cfRule type="cellIs" priority="41" dxfId="1" operator="equal" stopIfTrue="1">
      <formula>"N/C"</formula>
    </cfRule>
    <cfRule type="cellIs" priority="42" dxfId="2" operator="greaterThan" stopIfTrue="1">
      <formula>17</formula>
    </cfRule>
  </conditionalFormatting>
  <conditionalFormatting sqref="P52:AA52">
    <cfRule type="cellIs" priority="43" dxfId="0" operator="equal" stopIfTrue="1">
      <formula>""</formula>
    </cfRule>
    <cfRule type="cellIs" priority="44" dxfId="1" operator="equal" stopIfTrue="1">
      <formula>"N/C"</formula>
    </cfRule>
    <cfRule type="cellIs" priority="45" dxfId="2" operator="lessThan" stopIfTrue="1">
      <formula>3000</formula>
    </cfRule>
  </conditionalFormatting>
  <printOptions gridLines="1"/>
  <pageMargins left="0.75" right="0.75" top="1" bottom="1" header="0.5" footer="0.5"/>
  <pageSetup fitToHeight="9" fitToWidth="1" horizontalDpi="300" verticalDpi="300" orientation="landscape" scale="82" r:id="rId1"/>
  <headerFooter alignWithMargins="0">
    <oddHeader>&amp;LSUMMARY TABLE&amp;CAll Resistivity Measurements&amp;RLBL-ATLAS -- PIXEL</oddHeader>
    <oddFooter>&amp;LAlonso  V1.0&amp;CPage &amp;P of &amp;N&amp;R&amp;D,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78"/>
  <sheetViews>
    <sheetView workbookViewId="0" topLeftCell="A29">
      <selection activeCell="A57" sqref="A57:IV70"/>
    </sheetView>
  </sheetViews>
  <sheetFormatPr defaultColWidth="9.140625" defaultRowHeight="12.75"/>
  <cols>
    <col min="1" max="1" width="16.00390625" style="0" customWidth="1"/>
    <col min="2" max="7" width="7.8515625" style="33" customWidth="1"/>
    <col min="8" max="9" width="10.28125" style="33" customWidth="1"/>
    <col min="10" max="10" width="7.57421875" style="27" customWidth="1"/>
    <col min="11" max="11" width="16.28125" style="0" customWidth="1"/>
    <col min="12" max="12" width="26.57421875" style="0" customWidth="1"/>
  </cols>
  <sheetData>
    <row r="1" spans="1:11" ht="23.25">
      <c r="A1" s="95" t="str">
        <f>template!A1</f>
        <v>PairCernSQP_NoOpto_C78-OP-C7_R_RUN101_2007-04-04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>
      <c r="A2" s="97" t="str">
        <f>"Resistance Measurements (Ohms) for  BOTTOM (Flex) connections"</f>
        <v>Resistance Measurements (Ohms) for  BOTTOM (Flex) connections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ht="13.5" thickBot="1"/>
    <row r="4" spans="1:11" ht="32.25" thickBot="1">
      <c r="A4" s="25" t="s">
        <v>72</v>
      </c>
      <c r="B4" s="77" t="str">
        <f>IF(template!$B$3="L","P1L           B",(IF(template!$B$3="R","P1R              B","P1             B")))</f>
        <v>P1             B</v>
      </c>
      <c r="C4" s="78" t="str">
        <f>IF(template!$B$3="L","P2L           B",(IF(template!$B$3="R","P2R              B","P2             B")))</f>
        <v>P2             B</v>
      </c>
      <c r="D4" s="78" t="str">
        <f>IF(template!$B$3="L","P3L           B",(IF(template!$B$3="R","P3R              B","P3             B")))</f>
        <v>P3             B</v>
      </c>
      <c r="E4" s="78" t="str">
        <f>IF(template!$B$3="L","P4L           B",(IF(template!$B$3="R","P4R              B","P4             B")))</f>
        <v>P4             B</v>
      </c>
      <c r="F4" s="78" t="str">
        <f>IF(template!$B$3="L","P5L           B",(IF(template!$B$3="R","P5R              B","P5             B")))</f>
        <v>P5             B</v>
      </c>
      <c r="G4" s="78" t="str">
        <f>IF(template!$B$3="L","P6L           B",(IF(template!$B$3="R","P6R              B","P6             B")))</f>
        <v>P6             B</v>
      </c>
      <c r="H4" s="81" t="s">
        <v>70</v>
      </c>
      <c r="I4" s="82" t="s">
        <v>71</v>
      </c>
      <c r="J4" s="79" t="s">
        <v>25</v>
      </c>
      <c r="K4" s="80" t="s">
        <v>73</v>
      </c>
    </row>
    <row r="6" spans="1:11" ht="16.5" thickBot="1">
      <c r="A6" s="24" t="s">
        <v>15</v>
      </c>
      <c r="K6" s="26"/>
    </row>
    <row r="7" spans="1:11" ht="12.75">
      <c r="A7" s="7" t="s">
        <v>38</v>
      </c>
      <c r="B7" s="84">
        <f>template!V9</f>
        <v>0.4854999999999998</v>
      </c>
      <c r="C7" s="52">
        <f>template!W9</f>
        <v>0.4794999999999998</v>
      </c>
      <c r="D7" s="52">
        <f>template!X9</f>
        <v>0.5134999999999998</v>
      </c>
      <c r="E7" s="52">
        <f>template!Y9</f>
        <v>0.5045</v>
      </c>
      <c r="F7" s="52">
        <f>template!Z9</f>
        <v>0.5294999999999999</v>
      </c>
      <c r="G7" s="85">
        <f>template!AA9</f>
        <v>0.5275</v>
      </c>
      <c r="H7" s="52">
        <f aca="true" t="shared" si="0" ref="H7:H12">IF(SUM(B7:G7)=0,"",AVERAGE(B7:G7))</f>
        <v>0.5066666666666665</v>
      </c>
      <c r="I7" s="44">
        <f aca="true" t="shared" si="1" ref="I7:I12">IF(SUM(B7:G7)=0,"",(IF(COUNT(B7:G7)&gt;1,STDEV(B7:G7),"")))</f>
        <v>0.020941983350835813</v>
      </c>
      <c r="J7" s="29">
        <v>1</v>
      </c>
      <c r="K7" s="103" t="s">
        <v>74</v>
      </c>
    </row>
    <row r="8" spans="1:11" ht="12.75">
      <c r="A8" s="7" t="s">
        <v>40</v>
      </c>
      <c r="B8" s="86">
        <f>template!V10</f>
        <v>2.6185</v>
      </c>
      <c r="C8" s="87">
        <f>template!W10</f>
        <v>2.6745</v>
      </c>
      <c r="D8" s="87">
        <f>template!X10</f>
        <v>2.7455</v>
      </c>
      <c r="E8" s="87">
        <f>template!Y10</f>
        <v>2.8194999999999997</v>
      </c>
      <c r="F8" s="87">
        <f>template!Z10</f>
        <v>2.8685</v>
      </c>
      <c r="G8" s="88">
        <f>template!AA10</f>
        <v>2.9195</v>
      </c>
      <c r="H8" s="38">
        <f t="shared" si="0"/>
        <v>2.774333333333333</v>
      </c>
      <c r="I8" s="45">
        <f t="shared" si="1"/>
        <v>0.11581263604059144</v>
      </c>
      <c r="J8" s="30">
        <v>2</v>
      </c>
      <c r="K8" s="104"/>
    </row>
    <row r="9" spans="1:11" ht="12.75">
      <c r="A9" s="7" t="s">
        <v>39</v>
      </c>
      <c r="B9" s="37">
        <f>template!V11</f>
        <v>0.39349999999999996</v>
      </c>
      <c r="C9" s="38">
        <f>template!W11</f>
        <v>0.3925</v>
      </c>
      <c r="D9" s="38">
        <f>template!X11</f>
        <v>0.4264999999999999</v>
      </c>
      <c r="E9" s="38">
        <f>template!Y11</f>
        <v>0.4075</v>
      </c>
      <c r="F9" s="38">
        <f>template!Z11</f>
        <v>0.4364999999999999</v>
      </c>
      <c r="G9" s="83">
        <f>template!AA11</f>
        <v>0.4335</v>
      </c>
      <c r="H9" s="50">
        <f t="shared" si="0"/>
        <v>0.415</v>
      </c>
      <c r="I9" s="45">
        <f t="shared" si="1"/>
        <v>0.01980656456834425</v>
      </c>
      <c r="J9" s="30">
        <v>3</v>
      </c>
      <c r="K9" s="104"/>
    </row>
    <row r="10" spans="1:11" ht="12.75">
      <c r="A10" s="7" t="s">
        <v>41</v>
      </c>
      <c r="B10" s="34">
        <f>template!V12</f>
        <v>2.6065</v>
      </c>
      <c r="C10" s="35">
        <f>template!W12</f>
        <v>2.6585</v>
      </c>
      <c r="D10" s="35">
        <f>template!X12</f>
        <v>2.7335</v>
      </c>
      <c r="E10" s="35">
        <f>template!Y12</f>
        <v>2.8295</v>
      </c>
      <c r="F10" s="35">
        <f>template!Z12</f>
        <v>2.8655</v>
      </c>
      <c r="G10" s="45">
        <f>template!AA12</f>
        <v>2.9055</v>
      </c>
      <c r="H10" s="50">
        <f t="shared" si="0"/>
        <v>2.7665</v>
      </c>
      <c r="I10" s="45">
        <f t="shared" si="1"/>
        <v>0.11953576870543185</v>
      </c>
      <c r="J10" s="30">
        <v>4</v>
      </c>
      <c r="K10" s="104"/>
    </row>
    <row r="11" spans="1:11" ht="12.75">
      <c r="A11" s="15" t="s">
        <v>14</v>
      </c>
      <c r="B11" s="34">
        <f>template!V60</f>
        <v>14.59675</v>
      </c>
      <c r="C11" s="35">
        <f>template!W60</f>
        <v>14.05575</v>
      </c>
      <c r="D11" s="35">
        <f>template!X60</f>
        <v>15.93775</v>
      </c>
      <c r="E11" s="35">
        <f>template!Y60</f>
        <v>13.61675</v>
      </c>
      <c r="F11" s="35">
        <f>template!Z60</f>
        <v>14.44875</v>
      </c>
      <c r="G11" s="45">
        <f>template!AA60</f>
        <v>13.72075</v>
      </c>
      <c r="H11" s="50">
        <f t="shared" si="0"/>
        <v>14.396083333333332</v>
      </c>
      <c r="I11" s="45">
        <f t="shared" si="1"/>
        <v>0.8484149142175215</v>
      </c>
      <c r="J11" s="30" t="s">
        <v>78</v>
      </c>
      <c r="K11" s="73" t="s">
        <v>75</v>
      </c>
    </row>
    <row r="12" spans="1:11" ht="13.5" thickBot="1">
      <c r="A12" s="31" t="s">
        <v>13</v>
      </c>
      <c r="B12" s="39">
        <f>template!V80</f>
        <v>7.559500000000001</v>
      </c>
      <c r="C12" s="40">
        <f>template!W80</f>
        <v>7.957000000000001</v>
      </c>
      <c r="D12" s="40">
        <f>template!X80</f>
        <v>7.633500000000001</v>
      </c>
      <c r="E12" s="40">
        <f>template!Y80</f>
        <v>7.675</v>
      </c>
      <c r="F12" s="40">
        <f>template!Z80</f>
        <v>7.3935</v>
      </c>
      <c r="G12" s="48">
        <f>template!AA80</f>
        <v>7.507</v>
      </c>
      <c r="H12" s="51">
        <f t="shared" si="0"/>
        <v>7.620916666666667</v>
      </c>
      <c r="I12" s="48">
        <f t="shared" si="1"/>
        <v>0.19209513701983963</v>
      </c>
      <c r="J12" s="28" t="s">
        <v>77</v>
      </c>
      <c r="K12" s="74" t="s">
        <v>76</v>
      </c>
    </row>
    <row r="14" spans="1:11" ht="16.5" thickBot="1">
      <c r="A14" s="24" t="s">
        <v>16</v>
      </c>
      <c r="K14" s="26"/>
    </row>
    <row r="15" spans="1:11" ht="12.75">
      <c r="A15" s="7" t="s">
        <v>38</v>
      </c>
      <c r="B15" s="84">
        <f>template!V14</f>
        <v>0.487</v>
      </c>
      <c r="C15" s="52">
        <f>template!W14</f>
        <v>0.47799999999999987</v>
      </c>
      <c r="D15" s="52">
        <f>template!X14</f>
        <v>0.51</v>
      </c>
      <c r="E15" s="52">
        <f>template!Y14</f>
        <v>0.507</v>
      </c>
      <c r="F15" s="52">
        <f>template!Z14</f>
        <v>0.525</v>
      </c>
      <c r="G15" s="85">
        <f>template!AA14</f>
        <v>0.527</v>
      </c>
      <c r="H15" s="52">
        <f aca="true" t="shared" si="2" ref="H15:H20">IF(SUM(B15:G15)=0,"",AVERAGE(B15:G15))</f>
        <v>0.5056666666666666</v>
      </c>
      <c r="I15" s="44">
        <f aca="true" t="shared" si="3" ref="I15:I20">IF(SUM(B15:G15)=0,"",(IF(COUNT(B15:G15)&gt;1,STDEV(B15:G15),"")))</f>
        <v>0.019815818596936836</v>
      </c>
      <c r="J15" s="29">
        <v>5</v>
      </c>
      <c r="K15" s="103" t="s">
        <v>74</v>
      </c>
    </row>
    <row r="16" spans="1:11" ht="12.75">
      <c r="A16" s="7" t="s">
        <v>40</v>
      </c>
      <c r="B16" s="86">
        <f>template!V15</f>
        <v>2.6355</v>
      </c>
      <c r="C16" s="87">
        <f>template!W15</f>
        <v>2.6925</v>
      </c>
      <c r="D16" s="87">
        <f>template!X15</f>
        <v>2.7585</v>
      </c>
      <c r="E16" s="87">
        <f>template!Y15</f>
        <v>2.8125</v>
      </c>
      <c r="F16" s="87">
        <f>template!Z15</f>
        <v>2.8805</v>
      </c>
      <c r="G16" s="88">
        <f>template!AA15</f>
        <v>2.9265</v>
      </c>
      <c r="H16" s="38">
        <f t="shared" si="2"/>
        <v>2.784333333333333</v>
      </c>
      <c r="I16" s="45">
        <f t="shared" si="3"/>
        <v>0.1109097230483699</v>
      </c>
      <c r="J16" s="30">
        <v>6</v>
      </c>
      <c r="K16" s="104"/>
    </row>
    <row r="17" spans="1:11" ht="12.75">
      <c r="A17" s="7" t="s">
        <v>39</v>
      </c>
      <c r="B17" s="37">
        <f>template!V16</f>
        <v>0.41400000000000015</v>
      </c>
      <c r="C17" s="38">
        <f>template!W16</f>
        <v>0.40600000000000014</v>
      </c>
      <c r="D17" s="38">
        <f>template!X16</f>
        <v>0.43900000000000006</v>
      </c>
      <c r="E17" s="38">
        <f>template!Y16</f>
        <v>0.42</v>
      </c>
      <c r="F17" s="38">
        <f>template!Z16</f>
        <v>0.45</v>
      </c>
      <c r="G17" s="83">
        <f>template!AA16</f>
        <v>0.44199999999999995</v>
      </c>
      <c r="H17" s="38">
        <f t="shared" si="2"/>
        <v>0.4285000000000001</v>
      </c>
      <c r="I17" s="45">
        <f t="shared" si="3"/>
        <v>0.01756986055721387</v>
      </c>
      <c r="J17" s="30">
        <v>7</v>
      </c>
      <c r="K17" s="104"/>
    </row>
    <row r="18" spans="1:11" ht="12.75">
      <c r="A18" s="7" t="s">
        <v>41</v>
      </c>
      <c r="B18" s="34">
        <f>template!V17</f>
        <v>2.6220000000000003</v>
      </c>
      <c r="C18" s="35">
        <f>template!W17</f>
        <v>2.6710000000000003</v>
      </c>
      <c r="D18" s="35">
        <f>template!X17</f>
        <v>2.74</v>
      </c>
      <c r="E18" s="35">
        <f>template!Y17</f>
        <v>2.8</v>
      </c>
      <c r="F18" s="35">
        <f>template!Z17</f>
        <v>2.8810000000000002</v>
      </c>
      <c r="G18" s="45">
        <f>template!AA17</f>
        <v>2.9280000000000004</v>
      </c>
      <c r="H18" s="38">
        <f t="shared" si="2"/>
        <v>2.773666666666667</v>
      </c>
      <c r="I18" s="45">
        <f t="shared" si="3"/>
        <v>0.11891958066973343</v>
      </c>
      <c r="J18" s="30">
        <v>8</v>
      </c>
      <c r="K18" s="104"/>
    </row>
    <row r="19" spans="1:11" ht="12.75">
      <c r="A19" s="15" t="s">
        <v>14</v>
      </c>
      <c r="B19" s="34">
        <f>template!V62</f>
        <v>14.64325</v>
      </c>
      <c r="C19" s="35">
        <f>template!W62</f>
        <v>13.574250000000001</v>
      </c>
      <c r="D19" s="35">
        <f>template!X62</f>
        <v>14.90925</v>
      </c>
      <c r="E19" s="35">
        <f>template!Y62</f>
        <v>13.564250000000001</v>
      </c>
      <c r="F19" s="35">
        <f>template!Z62</f>
        <v>13.612250000000001</v>
      </c>
      <c r="G19" s="45">
        <f>template!AA62</f>
        <v>13.75225</v>
      </c>
      <c r="H19" s="38">
        <f t="shared" si="2"/>
        <v>14.009250000000002</v>
      </c>
      <c r="I19" s="45">
        <f t="shared" si="3"/>
        <v>0.6037986419328474</v>
      </c>
      <c r="J19" s="30" t="s">
        <v>95</v>
      </c>
      <c r="K19" s="73" t="s">
        <v>75</v>
      </c>
    </row>
    <row r="20" spans="1:11" ht="13.5" thickBot="1">
      <c r="A20" s="31" t="s">
        <v>13</v>
      </c>
      <c r="B20" s="39">
        <f>template!V83</f>
        <v>7.566500000000001</v>
      </c>
      <c r="C20" s="40">
        <f>template!W83</f>
        <v>7.9745</v>
      </c>
      <c r="D20" s="40">
        <f>template!X83</f>
        <v>7.676500000000001</v>
      </c>
      <c r="E20" s="40">
        <f>template!Y83</f>
        <v>7.6795</v>
      </c>
      <c r="F20" s="40">
        <f>template!Z83</f>
        <v>7.390500000000001</v>
      </c>
      <c r="G20" s="48">
        <f>template!AA83</f>
        <v>7.495500000000001</v>
      </c>
      <c r="H20" s="42">
        <f t="shared" si="2"/>
        <v>7.6305000000000005</v>
      </c>
      <c r="I20" s="48">
        <f t="shared" si="3"/>
        <v>0.2013822236445364</v>
      </c>
      <c r="J20" s="28" t="s">
        <v>101</v>
      </c>
      <c r="K20" s="74" t="s">
        <v>76</v>
      </c>
    </row>
    <row r="22" spans="1:11" ht="16.5" thickBot="1">
      <c r="A22" s="24" t="s">
        <v>17</v>
      </c>
      <c r="K22" s="26"/>
    </row>
    <row r="23" spans="1:11" ht="12.75">
      <c r="A23" s="7" t="s">
        <v>38</v>
      </c>
      <c r="B23" s="84">
        <f>template!V19</f>
        <v>0.49450000000000005</v>
      </c>
      <c r="C23" s="52">
        <f>template!W19</f>
        <v>0.48349999999999993</v>
      </c>
      <c r="D23" s="52">
        <f>template!X19</f>
        <v>0.5105000000000001</v>
      </c>
      <c r="E23" s="52">
        <f>template!Y19</f>
        <v>0.5065000000000001</v>
      </c>
      <c r="F23" s="52">
        <f>template!Z19</f>
        <v>0.5295</v>
      </c>
      <c r="G23" s="85">
        <f>template!AA19</f>
        <v>0.5305000000000001</v>
      </c>
      <c r="H23" s="52">
        <f aca="true" t="shared" si="4" ref="H23:H28">IF(SUM(B23:G23)=0,"",AVERAGE(B23:G23))</f>
        <v>0.5091666666666667</v>
      </c>
      <c r="I23" s="44">
        <f aca="true" t="shared" si="5" ref="I23:I28">IF(SUM(B23:G23)=0,"",(IF(COUNT(B23:G23)&gt;1,STDEV(B23:G23),"")))</f>
        <v>0.01871541254331956</v>
      </c>
      <c r="J23" s="29">
        <v>9</v>
      </c>
      <c r="K23" s="103" t="s">
        <v>74</v>
      </c>
    </row>
    <row r="24" spans="1:11" ht="12.75">
      <c r="A24" s="7" t="s">
        <v>40</v>
      </c>
      <c r="B24" s="34">
        <f>template!V20</f>
        <v>2.6710000000000003</v>
      </c>
      <c r="C24" s="35">
        <f>template!W20</f>
        <v>2.713</v>
      </c>
      <c r="D24" s="35">
        <f>template!X20</f>
        <v>2.7880000000000003</v>
      </c>
      <c r="E24" s="35">
        <f>template!Y20</f>
        <v>2.854</v>
      </c>
      <c r="F24" s="35">
        <f>template!Z20</f>
        <v>2.893</v>
      </c>
      <c r="G24" s="45">
        <f>template!AA20</f>
        <v>2.9429999999999996</v>
      </c>
      <c r="H24" s="38">
        <f t="shared" si="4"/>
        <v>2.810333333333334</v>
      </c>
      <c r="I24" s="45">
        <f t="shared" si="5"/>
        <v>0.10557209227189049</v>
      </c>
      <c r="J24" s="30">
        <v>10</v>
      </c>
      <c r="K24" s="104"/>
    </row>
    <row r="25" spans="1:11" ht="12.75">
      <c r="A25" s="7" t="s">
        <v>39</v>
      </c>
      <c r="B25" s="37">
        <f>template!V21</f>
        <v>0.4125</v>
      </c>
      <c r="C25" s="38">
        <f>template!W21</f>
        <v>0.4045000000000001</v>
      </c>
      <c r="D25" s="38">
        <f>template!X21</f>
        <v>0.4344999999999999</v>
      </c>
      <c r="E25" s="38">
        <f>template!Y21</f>
        <v>0.4195</v>
      </c>
      <c r="F25" s="38">
        <f>template!Z21</f>
        <v>0.4495</v>
      </c>
      <c r="G25" s="38">
        <f>template!AA21</f>
        <v>0.4415</v>
      </c>
      <c r="H25" s="50">
        <f t="shared" si="4"/>
        <v>0.427</v>
      </c>
      <c r="I25" s="45">
        <f t="shared" si="5"/>
        <v>0.01758124000177449</v>
      </c>
      <c r="J25" s="30">
        <v>11</v>
      </c>
      <c r="K25" s="104"/>
    </row>
    <row r="26" spans="1:11" ht="12.75">
      <c r="A26" s="7" t="s">
        <v>41</v>
      </c>
      <c r="B26" s="34">
        <f>template!V22</f>
        <v>2.6505</v>
      </c>
      <c r="C26" s="35">
        <f>template!W22</f>
        <v>2.6955</v>
      </c>
      <c r="D26" s="35">
        <f>template!X22</f>
        <v>2.7815</v>
      </c>
      <c r="E26" s="35">
        <f>template!Y22</f>
        <v>2.8354999999999997</v>
      </c>
      <c r="F26" s="35">
        <f>template!Z22</f>
        <v>2.9005</v>
      </c>
      <c r="G26" s="45">
        <f>template!AA22</f>
        <v>2.9675</v>
      </c>
      <c r="H26" s="38">
        <f t="shared" si="4"/>
        <v>2.8051666666666666</v>
      </c>
      <c r="I26" s="45">
        <f t="shared" si="5"/>
        <v>0.12072227079816687</v>
      </c>
      <c r="J26" s="30">
        <v>12</v>
      </c>
      <c r="K26" s="104"/>
    </row>
    <row r="27" spans="1:11" ht="12.75">
      <c r="A27" s="15" t="s">
        <v>14</v>
      </c>
      <c r="B27" s="34">
        <f>template!V64</f>
        <v>13.753488095238094</v>
      </c>
      <c r="C27" s="35">
        <f>template!W64</f>
        <v>13.514488095238095</v>
      </c>
      <c r="D27" s="35">
        <f>template!X64</f>
        <v>14.962488095238095</v>
      </c>
      <c r="E27" s="35">
        <f>template!Y64</f>
        <v>12.816488095238094</v>
      </c>
      <c r="F27" s="35">
        <f>template!Z64</f>
        <v>13.530488095238095</v>
      </c>
      <c r="G27" s="45">
        <f>template!AA64</f>
        <v>12.997488095238095</v>
      </c>
      <c r="H27" s="38">
        <f t="shared" si="4"/>
        <v>13.595821428571428</v>
      </c>
      <c r="I27" s="45">
        <f t="shared" si="5"/>
        <v>0.7574804727956115</v>
      </c>
      <c r="J27" s="30" t="s">
        <v>96</v>
      </c>
      <c r="K27" s="73" t="s">
        <v>75</v>
      </c>
    </row>
    <row r="28" spans="1:11" ht="13.5" thickBot="1">
      <c r="A28" s="31" t="s">
        <v>13</v>
      </c>
      <c r="B28" s="39">
        <f>template!V86</f>
        <v>7.6045</v>
      </c>
      <c r="C28" s="40">
        <f>template!W86</f>
        <v>8.015</v>
      </c>
      <c r="D28" s="40">
        <f>template!X86</f>
        <v>7.778499999999999</v>
      </c>
      <c r="E28" s="40">
        <f>template!Y86</f>
        <v>7.731999999999999</v>
      </c>
      <c r="F28" s="40">
        <f>template!Z86</f>
        <v>7.406499999999999</v>
      </c>
      <c r="G28" s="48">
        <f>template!AA86</f>
        <v>7.52</v>
      </c>
      <c r="H28" s="42">
        <f t="shared" si="4"/>
        <v>7.676083333333334</v>
      </c>
      <c r="I28" s="48">
        <f t="shared" si="5"/>
        <v>0.21477509554568022</v>
      </c>
      <c r="J28" s="28" t="s">
        <v>102</v>
      </c>
      <c r="K28" s="74" t="s">
        <v>76</v>
      </c>
    </row>
    <row r="31" spans="1:11" ht="16.5" thickBot="1">
      <c r="A31" s="24" t="s">
        <v>18</v>
      </c>
      <c r="K31" s="26"/>
    </row>
    <row r="32" spans="1:11" ht="12.75">
      <c r="A32" s="7" t="s">
        <v>38</v>
      </c>
      <c r="B32" s="84">
        <f>template!V24</f>
        <v>0.49550000000000005</v>
      </c>
      <c r="C32" s="52">
        <f>template!W24</f>
        <v>0.49150000000000005</v>
      </c>
      <c r="D32" s="52">
        <f>template!X24</f>
        <v>0.5195000000000001</v>
      </c>
      <c r="E32" s="52">
        <f>template!Y24</f>
        <v>0.5075</v>
      </c>
      <c r="F32" s="52">
        <f>template!Z24</f>
        <v>0.5365</v>
      </c>
      <c r="G32" s="85">
        <f>template!AA24</f>
        <v>0.5335000000000001</v>
      </c>
      <c r="H32" s="52">
        <f aca="true" t="shared" si="6" ref="H32:H37">IF(SUM(B32:G32)=0,"",AVERAGE(B32:G32))</f>
        <v>0.5140000000000001</v>
      </c>
      <c r="I32" s="44">
        <f aca="true" t="shared" si="7" ref="I32:I37">IF(SUM(B32:G32)=0,"",(IF(COUNT(B32:G32)&gt;1,STDEV(B32:G32),"")))</f>
        <v>0.019013153341829007</v>
      </c>
      <c r="J32" s="29">
        <v>27</v>
      </c>
      <c r="K32" s="103" t="s">
        <v>74</v>
      </c>
    </row>
    <row r="33" spans="1:11" ht="12.75">
      <c r="A33" s="7" t="s">
        <v>40</v>
      </c>
      <c r="B33" s="86">
        <f>template!V25</f>
        <v>2.696</v>
      </c>
      <c r="C33" s="87">
        <f>template!W25</f>
        <v>2.735</v>
      </c>
      <c r="D33" s="87">
        <f>template!X25</f>
        <v>2.809</v>
      </c>
      <c r="E33" s="87">
        <f>template!Y25</f>
        <v>2.862</v>
      </c>
      <c r="F33" s="87">
        <f>template!Z25</f>
        <v>2.924</v>
      </c>
      <c r="G33" s="88">
        <f>template!AA25</f>
        <v>2.965</v>
      </c>
      <c r="H33" s="38">
        <f t="shared" si="6"/>
        <v>2.8318333333333334</v>
      </c>
      <c r="I33" s="45">
        <f t="shared" si="7"/>
        <v>0.10534403954029213</v>
      </c>
      <c r="J33" s="30">
        <v>28</v>
      </c>
      <c r="K33" s="104"/>
    </row>
    <row r="34" spans="1:11" ht="12.75">
      <c r="A34" s="7" t="s">
        <v>39</v>
      </c>
      <c r="B34" s="37">
        <f>template!V26</f>
        <v>0.41900000000000015</v>
      </c>
      <c r="C34" s="38">
        <f>template!W26</f>
        <v>0.41100000000000014</v>
      </c>
      <c r="D34" s="38">
        <f>template!X26</f>
        <v>0.43699999999999994</v>
      </c>
      <c r="E34" s="38">
        <f>template!Y26</f>
        <v>0.42899999999999994</v>
      </c>
      <c r="F34" s="38">
        <f>template!Z26</f>
        <v>0.45299999999999996</v>
      </c>
      <c r="G34" s="83">
        <f>template!AA26</f>
        <v>0.44600000000000006</v>
      </c>
      <c r="H34" s="38">
        <f t="shared" si="6"/>
        <v>0.43250000000000005</v>
      </c>
      <c r="I34" s="45">
        <f t="shared" si="7"/>
        <v>0.015996874694765226</v>
      </c>
      <c r="J34" s="30">
        <v>29</v>
      </c>
      <c r="K34" s="104"/>
    </row>
    <row r="35" spans="1:11" ht="12.75">
      <c r="A35" s="7" t="s">
        <v>41</v>
      </c>
      <c r="B35" s="34">
        <f>template!V27</f>
        <v>2.67</v>
      </c>
      <c r="C35" s="35">
        <f>template!W27</f>
        <v>2.714</v>
      </c>
      <c r="D35" s="35">
        <f>template!X27</f>
        <v>2.784</v>
      </c>
      <c r="E35" s="35">
        <f>template!Y27</f>
        <v>2.851</v>
      </c>
      <c r="F35" s="35">
        <f>template!Z27</f>
        <v>2.901</v>
      </c>
      <c r="G35" s="45">
        <f>template!AA27</f>
        <v>2.981</v>
      </c>
      <c r="H35" s="38">
        <f t="shared" si="6"/>
        <v>2.816833333333333</v>
      </c>
      <c r="I35" s="45">
        <f t="shared" si="7"/>
        <v>0.11697421368263147</v>
      </c>
      <c r="J35" s="30">
        <v>30</v>
      </c>
      <c r="K35" s="104"/>
    </row>
    <row r="36" spans="1:11" ht="12.75">
      <c r="A36" s="15" t="s">
        <v>14</v>
      </c>
      <c r="B36" s="34">
        <f>template!V66</f>
        <v>13.6065</v>
      </c>
      <c r="C36" s="35">
        <f>template!W66</f>
        <v>12.7385</v>
      </c>
      <c r="D36" s="35">
        <f>template!X66</f>
        <v>13.9735</v>
      </c>
      <c r="E36" s="35">
        <f>template!Y66</f>
        <v>12.3795</v>
      </c>
      <c r="F36" s="35">
        <f>template!Z66</f>
        <v>12.6615</v>
      </c>
      <c r="G36" s="45">
        <f>template!AA66</f>
        <v>12.8535</v>
      </c>
      <c r="H36" s="38">
        <f t="shared" si="6"/>
        <v>13.035499999999999</v>
      </c>
      <c r="I36" s="45">
        <f t="shared" si="7"/>
        <v>0.6160243501681103</v>
      </c>
      <c r="J36" s="30" t="s">
        <v>97</v>
      </c>
      <c r="K36" s="73" t="s">
        <v>75</v>
      </c>
    </row>
    <row r="37" spans="1:11" ht="13.5" thickBot="1">
      <c r="A37" s="31" t="s">
        <v>13</v>
      </c>
      <c r="B37" s="39">
        <f>template!V89</f>
        <v>7.63</v>
      </c>
      <c r="C37" s="40">
        <f>template!W89</f>
        <v>8.012</v>
      </c>
      <c r="D37" s="40">
        <f>template!X89</f>
        <v>7.757</v>
      </c>
      <c r="E37" s="40">
        <f>template!Y89</f>
        <v>7.77</v>
      </c>
      <c r="F37" s="40">
        <f>template!Z89</f>
        <v>7.457000000000001</v>
      </c>
      <c r="G37" s="48">
        <f>template!AA89</f>
        <v>7.522</v>
      </c>
      <c r="H37" s="42">
        <f t="shared" si="6"/>
        <v>7.691333333333334</v>
      </c>
      <c r="I37" s="48">
        <f t="shared" si="7"/>
        <v>0.2003373820999577</v>
      </c>
      <c r="J37" s="28" t="s">
        <v>103</v>
      </c>
      <c r="K37" s="74" t="s">
        <v>76</v>
      </c>
    </row>
    <row r="40" spans="1:11" ht="16.5" thickBot="1">
      <c r="A40" s="24" t="s">
        <v>19</v>
      </c>
      <c r="K40" s="26"/>
    </row>
    <row r="41" spans="1:11" ht="12.75">
      <c r="A41" s="7" t="s">
        <v>38</v>
      </c>
      <c r="B41" s="84">
        <f>template!V29</f>
        <v>0.49950000000000006</v>
      </c>
      <c r="C41" s="52">
        <f>template!W29</f>
        <v>0.48849999999999993</v>
      </c>
      <c r="D41" s="52">
        <f>template!X29</f>
        <v>0.5235000000000001</v>
      </c>
      <c r="E41" s="52">
        <f>template!Y29</f>
        <v>0.5085</v>
      </c>
      <c r="F41" s="52">
        <f>template!Z29</f>
        <v>0.5365</v>
      </c>
      <c r="G41" s="85">
        <f>template!AA29</f>
        <v>0.5385</v>
      </c>
      <c r="H41" s="52">
        <f aca="true" t="shared" si="8" ref="H41:H46">IF(SUM(B41:G41)=0,"",AVERAGE(B41:G41))</f>
        <v>0.5158333333333333</v>
      </c>
      <c r="I41" s="44">
        <f aca="true" t="shared" si="9" ref="I41:I46">IF(SUM(B41:G41)=0,"",(IF(COUNT(B41:G41)&gt;1,STDEV(B41:G41),"")))</f>
        <v>0.020333879774079727</v>
      </c>
      <c r="J41" s="29">
        <v>31</v>
      </c>
      <c r="K41" s="103" t="s">
        <v>74</v>
      </c>
    </row>
    <row r="42" spans="1:11" ht="12.75">
      <c r="A42" s="7" t="s">
        <v>40</v>
      </c>
      <c r="B42" s="86">
        <f>template!V30</f>
        <v>2.7285</v>
      </c>
      <c r="C42" s="87">
        <f>template!W30</f>
        <v>2.7535</v>
      </c>
      <c r="D42" s="87">
        <f>template!X30</f>
        <v>2.8175</v>
      </c>
      <c r="E42" s="87">
        <f>template!Y30</f>
        <v>2.8825</v>
      </c>
      <c r="F42" s="87">
        <f>template!Z30</f>
        <v>2.9675</v>
      </c>
      <c r="G42" s="88">
        <f>template!AA30</f>
        <v>2.9835000000000003</v>
      </c>
      <c r="H42" s="38">
        <f t="shared" si="8"/>
        <v>2.8554999999999997</v>
      </c>
      <c r="I42" s="45">
        <f t="shared" si="9"/>
        <v>0.10736293587640028</v>
      </c>
      <c r="J42" s="30">
        <v>32</v>
      </c>
      <c r="K42" s="104"/>
    </row>
    <row r="43" spans="1:11" ht="12.75">
      <c r="A43" s="7" t="s">
        <v>39</v>
      </c>
      <c r="B43" s="37">
        <f>template!V31</f>
        <v>0.42600000000000016</v>
      </c>
      <c r="C43" s="38">
        <f>template!W31</f>
        <v>0.41300000000000003</v>
      </c>
      <c r="D43" s="38">
        <f>template!X31</f>
        <v>0.44300000000000006</v>
      </c>
      <c r="E43" s="38">
        <f>template!Y31</f>
        <v>0.42800000000000016</v>
      </c>
      <c r="F43" s="38">
        <f>template!Z31</f>
        <v>0.4630000000000001</v>
      </c>
      <c r="G43" s="83">
        <f>template!AA31</f>
        <v>0.45399999999999996</v>
      </c>
      <c r="H43" s="38">
        <f t="shared" si="8"/>
        <v>0.43783333333333346</v>
      </c>
      <c r="I43" s="45">
        <f t="shared" si="9"/>
        <v>0.01884055908582836</v>
      </c>
      <c r="J43" s="30">
        <v>33</v>
      </c>
      <c r="K43" s="104"/>
    </row>
    <row r="44" spans="1:11" ht="12.75">
      <c r="A44" s="7" t="s">
        <v>41</v>
      </c>
      <c r="B44" s="34">
        <f>template!V32</f>
        <v>2.701</v>
      </c>
      <c r="C44" s="35">
        <f>template!W32</f>
        <v>2.753</v>
      </c>
      <c r="D44" s="35">
        <f>template!X32</f>
        <v>2.804</v>
      </c>
      <c r="E44" s="35">
        <f>template!Y32</f>
        <v>2.866</v>
      </c>
      <c r="F44" s="35">
        <f>template!Z32</f>
        <v>2.916</v>
      </c>
      <c r="G44" s="45">
        <f>template!AA32</f>
        <v>3</v>
      </c>
      <c r="H44" s="38">
        <f t="shared" si="8"/>
        <v>2.84</v>
      </c>
      <c r="I44" s="45">
        <f t="shared" si="9"/>
        <v>0.10976155975569266</v>
      </c>
      <c r="J44" s="30">
        <v>34</v>
      </c>
      <c r="K44" s="104"/>
    </row>
    <row r="45" spans="1:11" ht="12.75">
      <c r="A45" s="15" t="s">
        <v>14</v>
      </c>
      <c r="B45" s="34">
        <f>template!V68</f>
        <v>13.117</v>
      </c>
      <c r="C45" s="35">
        <f>template!W68</f>
        <v>12.655</v>
      </c>
      <c r="D45" s="35">
        <f>template!X68</f>
        <v>13.218</v>
      </c>
      <c r="E45" s="35">
        <f>template!Y68</f>
        <v>12.248000000000001</v>
      </c>
      <c r="F45" s="35">
        <f>template!Z68</f>
        <v>12.74</v>
      </c>
      <c r="G45" s="45">
        <f>template!AA68</f>
        <v>12.437000000000001</v>
      </c>
      <c r="H45" s="38">
        <f t="shared" si="8"/>
        <v>12.735833333333334</v>
      </c>
      <c r="I45" s="45">
        <f t="shared" si="9"/>
        <v>0.3772550419366811</v>
      </c>
      <c r="J45" s="30" t="s">
        <v>98</v>
      </c>
      <c r="K45" s="73" t="s">
        <v>75</v>
      </c>
    </row>
    <row r="46" spans="1:11" ht="13.5" thickBot="1">
      <c r="A46" s="31" t="s">
        <v>13</v>
      </c>
      <c r="B46" s="39">
        <f>template!V92</f>
        <v>7.5815</v>
      </c>
      <c r="C46" s="40">
        <f>template!W92</f>
        <v>7.9765</v>
      </c>
      <c r="D46" s="40">
        <f>template!X92</f>
        <v>7.753499999999999</v>
      </c>
      <c r="E46" s="40">
        <f>template!Y92</f>
        <v>7.775500000000001</v>
      </c>
      <c r="F46" s="40">
        <f>template!Z92</f>
        <v>7.4315</v>
      </c>
      <c r="G46" s="48">
        <f>template!AA92</f>
        <v>7.519500000000001</v>
      </c>
      <c r="H46" s="42">
        <f t="shared" si="8"/>
        <v>7.673000000000001</v>
      </c>
      <c r="I46" s="48">
        <f t="shared" si="9"/>
        <v>0.1996774899681252</v>
      </c>
      <c r="J46" s="28" t="s">
        <v>104</v>
      </c>
      <c r="K46" s="74" t="s">
        <v>76</v>
      </c>
    </row>
    <row r="49" spans="1:11" ht="16.5" thickBot="1">
      <c r="A49" s="24" t="s">
        <v>20</v>
      </c>
      <c r="K49" s="26"/>
    </row>
    <row r="50" spans="1:11" ht="12.75">
      <c r="A50" s="7" t="s">
        <v>38</v>
      </c>
      <c r="B50" s="84">
        <f>template!V34</f>
        <v>0.49950000000000006</v>
      </c>
      <c r="C50" s="52">
        <f>template!W34</f>
        <v>0.49150000000000005</v>
      </c>
      <c r="D50" s="52">
        <f>template!X34</f>
        <v>0.5255000000000001</v>
      </c>
      <c r="E50" s="52">
        <f>template!Y34</f>
        <v>0.5125</v>
      </c>
      <c r="F50" s="52">
        <f>template!Z34</f>
        <v>0.5435000000000001</v>
      </c>
      <c r="G50" s="85">
        <f>template!AA34</f>
        <v>0.5405</v>
      </c>
      <c r="H50" s="49">
        <f aca="true" t="shared" si="10" ref="H50:H55">IF(SUM(B50:G50)=0,"",AVERAGE(B50:G50))</f>
        <v>0.5188333333333333</v>
      </c>
      <c r="I50" s="44">
        <f aca="true" t="shared" si="11" ref="I50:I55">IF(SUM(B50:G50)=0,"",(IF(COUNT(B50:G50)&gt;1,STDEV(B50:G50),"")))</f>
        <v>0.02136976056643527</v>
      </c>
      <c r="J50" s="29">
        <v>46</v>
      </c>
      <c r="K50" s="103" t="s">
        <v>74</v>
      </c>
    </row>
    <row r="51" spans="1:11" ht="12.75">
      <c r="A51" s="7" t="s">
        <v>40</v>
      </c>
      <c r="B51" s="86">
        <f>template!V35</f>
        <v>2.753</v>
      </c>
      <c r="C51" s="87">
        <f>template!W35</f>
        <v>2.772</v>
      </c>
      <c r="D51" s="87">
        <f>template!X35</f>
        <v>2.8489999999999998</v>
      </c>
      <c r="E51" s="87">
        <f>template!Y35</f>
        <v>2.898</v>
      </c>
      <c r="F51" s="87">
        <f>template!Z35</f>
        <v>2.963</v>
      </c>
      <c r="G51" s="88">
        <f>template!AA35</f>
        <v>2.987</v>
      </c>
      <c r="H51" s="50">
        <f t="shared" si="10"/>
        <v>2.8703333333333334</v>
      </c>
      <c r="I51" s="45">
        <f t="shared" si="11"/>
        <v>0.09680426987827154</v>
      </c>
      <c r="J51" s="30">
        <v>47</v>
      </c>
      <c r="K51" s="104"/>
    </row>
    <row r="52" spans="1:11" ht="12.75">
      <c r="A52" s="7" t="s">
        <v>39</v>
      </c>
      <c r="B52" s="37">
        <f>template!V36</f>
        <v>0.42200000000000004</v>
      </c>
      <c r="C52" s="38">
        <f>template!W36</f>
        <v>0.40800000000000003</v>
      </c>
      <c r="D52" s="38">
        <f>template!X36</f>
        <v>0.44200000000000006</v>
      </c>
      <c r="E52" s="38">
        <f>template!Y36</f>
        <v>0.42600000000000005</v>
      </c>
      <c r="F52" s="38">
        <f>template!Z36</f>
        <v>0.46</v>
      </c>
      <c r="G52" s="83">
        <f>template!AA36</f>
        <v>0.455</v>
      </c>
      <c r="H52" s="50">
        <f t="shared" si="10"/>
        <v>0.43550000000000005</v>
      </c>
      <c r="I52" s="45">
        <f t="shared" si="11"/>
        <v>0.020255863348668458</v>
      </c>
      <c r="J52" s="30">
        <v>48</v>
      </c>
      <c r="K52" s="104"/>
    </row>
    <row r="53" spans="1:11" ht="12.75">
      <c r="A53" s="7" t="s">
        <v>41</v>
      </c>
      <c r="B53" s="34">
        <f>template!V37</f>
        <v>2.724</v>
      </c>
      <c r="C53" s="35">
        <f>template!W37</f>
        <v>2.775</v>
      </c>
      <c r="D53" s="35">
        <f>template!X37</f>
        <v>2.8470000000000004</v>
      </c>
      <c r="E53" s="35">
        <f>template!Y37</f>
        <v>2.9109999999999996</v>
      </c>
      <c r="F53" s="35">
        <f>template!Z37</f>
        <v>2.9429999999999996</v>
      </c>
      <c r="G53" s="45">
        <f>template!AA37</f>
        <v>2.981</v>
      </c>
      <c r="H53" s="50">
        <f t="shared" si="10"/>
        <v>2.8634999999999997</v>
      </c>
      <c r="I53" s="45">
        <f t="shared" si="11"/>
        <v>0.09994748621151901</v>
      </c>
      <c r="J53" s="30">
        <v>49</v>
      </c>
      <c r="K53" s="104"/>
    </row>
    <row r="54" spans="1:11" ht="12.75">
      <c r="A54" s="15" t="s">
        <v>14</v>
      </c>
      <c r="B54" s="34">
        <f>template!V70</f>
        <v>12.7475</v>
      </c>
      <c r="C54" s="35">
        <f>template!W70</f>
        <v>12.2395</v>
      </c>
      <c r="D54" s="35">
        <f>template!X70</f>
        <v>12.8025</v>
      </c>
      <c r="E54" s="35">
        <f>template!Y70</f>
        <v>11.9465</v>
      </c>
      <c r="F54" s="35">
        <f>template!Z70</f>
        <v>12.0865</v>
      </c>
      <c r="G54" s="45">
        <f>template!AA70</f>
        <v>12.128499999999999</v>
      </c>
      <c r="H54" s="50">
        <f t="shared" si="10"/>
        <v>12.325166666666668</v>
      </c>
      <c r="I54" s="45">
        <f t="shared" si="11"/>
        <v>0.3612697976119928</v>
      </c>
      <c r="J54" s="30" t="s">
        <v>99</v>
      </c>
      <c r="K54" s="73" t="s">
        <v>75</v>
      </c>
    </row>
    <row r="55" spans="1:11" ht="13.5" thickBot="1">
      <c r="A55" s="31" t="s">
        <v>13</v>
      </c>
      <c r="B55" s="39">
        <f>template!V95</f>
        <v>7.5665</v>
      </c>
      <c r="C55" s="40">
        <f>template!W95</f>
        <v>7.948284482758621</v>
      </c>
      <c r="D55" s="40">
        <f>template!X95</f>
        <v>7.8355</v>
      </c>
      <c r="E55" s="40">
        <f>template!Y95</f>
        <v>7.77328448275862</v>
      </c>
      <c r="F55" s="40">
        <f>template!Z95</f>
        <v>7.4625</v>
      </c>
      <c r="G55" s="48">
        <f>template!AA95</f>
        <v>7.525284482758621</v>
      </c>
      <c r="H55" s="51">
        <f t="shared" si="10"/>
        <v>7.685225574712644</v>
      </c>
      <c r="I55" s="48">
        <f t="shared" si="11"/>
        <v>0.19432980208984885</v>
      </c>
      <c r="J55" s="28" t="s">
        <v>105</v>
      </c>
      <c r="K55" s="74" t="s">
        <v>76</v>
      </c>
    </row>
    <row r="57" ht="13.5" thickBot="1">
      <c r="K57" s="26"/>
    </row>
    <row r="58" spans="2:11" ht="12.75">
      <c r="B58" s="62" t="s">
        <v>79</v>
      </c>
      <c r="C58" s="43"/>
      <c r="D58" s="43"/>
      <c r="E58" s="43"/>
      <c r="F58" s="53"/>
      <c r="G58" s="62"/>
      <c r="H58" s="43"/>
      <c r="I58" s="43"/>
      <c r="J58" s="43"/>
      <c r="K58" s="53"/>
    </row>
    <row r="59" spans="2:11" ht="12.75">
      <c r="B59" s="34"/>
      <c r="C59" s="35"/>
      <c r="D59" s="35"/>
      <c r="E59" s="35"/>
      <c r="F59" s="36"/>
      <c r="G59" s="60" t="s">
        <v>110</v>
      </c>
      <c r="I59" s="35"/>
      <c r="J59" s="35"/>
      <c r="K59" s="36"/>
    </row>
    <row r="60" spans="2:11" ht="12.75">
      <c r="B60" s="54" t="s">
        <v>80</v>
      </c>
      <c r="C60" s="46" t="s">
        <v>81</v>
      </c>
      <c r="D60" s="58" t="s">
        <v>86</v>
      </c>
      <c r="E60" s="46"/>
      <c r="F60" s="55"/>
      <c r="G60" s="54" t="s">
        <v>107</v>
      </c>
      <c r="H60" s="46"/>
      <c r="I60" s="58"/>
      <c r="J60" s="46"/>
      <c r="K60" s="55"/>
    </row>
    <row r="61" spans="2:11" ht="12.75">
      <c r="B61" s="56"/>
      <c r="C61" s="47"/>
      <c r="D61" s="59" t="s">
        <v>87</v>
      </c>
      <c r="E61" s="47"/>
      <c r="F61" s="57"/>
      <c r="G61" s="56"/>
      <c r="H61" s="47"/>
      <c r="I61" s="59"/>
      <c r="J61" s="47"/>
      <c r="K61" s="57"/>
    </row>
    <row r="62" spans="2:11" ht="12.75">
      <c r="B62" s="34"/>
      <c r="C62" s="35"/>
      <c r="D62" s="60"/>
      <c r="E62" s="35"/>
      <c r="F62" s="36"/>
      <c r="G62" s="34"/>
      <c r="H62" s="35"/>
      <c r="I62" s="60"/>
      <c r="J62" s="35"/>
      <c r="K62" s="36"/>
    </row>
    <row r="63" spans="2:11" ht="12.75">
      <c r="B63" s="54" t="s">
        <v>69</v>
      </c>
      <c r="C63" s="46" t="s">
        <v>82</v>
      </c>
      <c r="D63" s="58" t="s">
        <v>85</v>
      </c>
      <c r="E63" s="46"/>
      <c r="F63" s="55"/>
      <c r="G63" s="54" t="s">
        <v>108</v>
      </c>
      <c r="H63" s="46"/>
      <c r="I63" s="58"/>
      <c r="J63" s="46"/>
      <c r="K63" s="55"/>
    </row>
    <row r="64" spans="2:11" ht="12.75">
      <c r="B64" s="34"/>
      <c r="C64" s="35"/>
      <c r="D64" s="60" t="s">
        <v>84</v>
      </c>
      <c r="E64" s="35"/>
      <c r="F64" s="36"/>
      <c r="G64" s="34"/>
      <c r="H64" s="35"/>
      <c r="I64" s="60"/>
      <c r="J64" s="35"/>
      <c r="K64" s="36"/>
    </row>
    <row r="65" spans="2:11" ht="12.75">
      <c r="B65" s="56"/>
      <c r="C65" s="47"/>
      <c r="D65" s="59" t="s">
        <v>83</v>
      </c>
      <c r="E65" s="47"/>
      <c r="F65" s="57"/>
      <c r="G65" s="56"/>
      <c r="H65" s="47"/>
      <c r="I65" s="59"/>
      <c r="J65" s="47"/>
      <c r="K65" s="57"/>
    </row>
    <row r="66" spans="2:11" ht="12.75">
      <c r="B66" s="34"/>
      <c r="C66" s="35"/>
      <c r="D66" s="60"/>
      <c r="E66" s="35"/>
      <c r="F66" s="36"/>
      <c r="G66" s="34"/>
      <c r="H66" s="35"/>
      <c r="I66" s="60"/>
      <c r="J66" s="35"/>
      <c r="K66" s="36"/>
    </row>
    <row r="67" spans="2:11" ht="12.75">
      <c r="B67" s="54" t="s">
        <v>88</v>
      </c>
      <c r="C67" s="46" t="s">
        <v>89</v>
      </c>
      <c r="D67" s="58" t="s">
        <v>90</v>
      </c>
      <c r="E67" s="46"/>
      <c r="F67" s="55"/>
      <c r="G67" s="54" t="s">
        <v>109</v>
      </c>
      <c r="H67" s="46"/>
      <c r="I67" s="58"/>
      <c r="J67" s="46"/>
      <c r="K67" s="55"/>
    </row>
    <row r="68" spans="2:11" ht="12.75">
      <c r="B68" s="34"/>
      <c r="C68" s="35"/>
      <c r="D68" s="60" t="s">
        <v>91</v>
      </c>
      <c r="E68" s="35"/>
      <c r="F68" s="36"/>
      <c r="G68" s="34"/>
      <c r="H68" s="35"/>
      <c r="I68" s="60"/>
      <c r="J68" s="35"/>
      <c r="K68" s="36"/>
    </row>
    <row r="69" spans="2:11" ht="12.75">
      <c r="B69" s="34"/>
      <c r="C69" s="35"/>
      <c r="D69" s="60" t="s">
        <v>92</v>
      </c>
      <c r="E69" s="35"/>
      <c r="F69" s="36"/>
      <c r="G69" s="34"/>
      <c r="H69" s="35"/>
      <c r="I69" s="60"/>
      <c r="J69" s="35"/>
      <c r="K69" s="36"/>
    </row>
    <row r="70" spans="2:11" ht="12.75">
      <c r="B70" s="34"/>
      <c r="C70" s="35"/>
      <c r="D70" s="60" t="s">
        <v>93</v>
      </c>
      <c r="E70" s="35"/>
      <c r="F70" s="36"/>
      <c r="G70" s="34"/>
      <c r="H70" s="35"/>
      <c r="I70" s="60"/>
      <c r="J70" s="35"/>
      <c r="K70" s="36"/>
    </row>
    <row r="71" spans="2:11" ht="13.5" thickBot="1">
      <c r="B71" s="39"/>
      <c r="C71" s="40"/>
      <c r="D71" s="61" t="s">
        <v>94</v>
      </c>
      <c r="E71" s="40"/>
      <c r="F71" s="41"/>
      <c r="G71" s="39"/>
      <c r="H71" s="40"/>
      <c r="I71" s="61"/>
      <c r="J71" s="40"/>
      <c r="K71" s="41"/>
    </row>
    <row r="72" ht="13.5" thickBot="1"/>
    <row r="73" spans="4:9" ht="12.75">
      <c r="D73" s="71" t="s">
        <v>184</v>
      </c>
      <c r="E73" s="43"/>
      <c r="F73" s="43" t="s">
        <v>185</v>
      </c>
      <c r="G73" s="43"/>
      <c r="H73" s="43" t="s">
        <v>185</v>
      </c>
      <c r="I73" s="53"/>
    </row>
    <row r="74" spans="4:9" ht="12.75">
      <c r="D74" s="72" t="s">
        <v>186</v>
      </c>
      <c r="E74" s="35"/>
      <c r="F74" s="35" t="s">
        <v>187</v>
      </c>
      <c r="G74" s="35"/>
      <c r="H74" s="35" t="s">
        <v>188</v>
      </c>
      <c r="I74" s="36"/>
    </row>
    <row r="75" spans="4:9" ht="12.75">
      <c r="D75" s="34"/>
      <c r="E75" s="35"/>
      <c r="F75" s="35"/>
      <c r="G75" s="35"/>
      <c r="H75" s="35"/>
      <c r="I75" s="36"/>
    </row>
    <row r="76" spans="4:9" ht="12.75">
      <c r="D76" s="34" t="s">
        <v>38</v>
      </c>
      <c r="E76" s="35"/>
      <c r="F76" s="35">
        <v>0.5</v>
      </c>
      <c r="G76" s="35"/>
      <c r="H76" s="35">
        <v>0.67</v>
      </c>
      <c r="I76" s="36"/>
    </row>
    <row r="77" spans="4:9" ht="12.75">
      <c r="D77" s="34" t="s">
        <v>39</v>
      </c>
      <c r="E77" s="35"/>
      <c r="F77" s="35">
        <v>0.38</v>
      </c>
      <c r="G77" s="35"/>
      <c r="H77" s="35">
        <v>0.45</v>
      </c>
      <c r="I77" s="36"/>
    </row>
    <row r="78" spans="4:9" ht="13.5" thickBot="1">
      <c r="D78" s="39" t="s">
        <v>43</v>
      </c>
      <c r="E78" s="40"/>
      <c r="F78" s="40">
        <v>1.17</v>
      </c>
      <c r="G78" s="40"/>
      <c r="H78" s="40">
        <v>2.1</v>
      </c>
      <c r="I78" s="41"/>
    </row>
  </sheetData>
  <mergeCells count="8">
    <mergeCell ref="A1:K1"/>
    <mergeCell ref="A2:K2"/>
    <mergeCell ref="K50:K53"/>
    <mergeCell ref="K7:K10"/>
    <mergeCell ref="K15:K18"/>
    <mergeCell ref="K41:K44"/>
    <mergeCell ref="K23:K26"/>
    <mergeCell ref="K32:K35"/>
  </mergeCells>
  <conditionalFormatting sqref="B7:G7 B23:G23 B15:G15 B50:G50 B32:G32 B41:G41">
    <cfRule type="cellIs" priority="1" dxfId="3" operator="equal" stopIfTrue="1">
      <formula>"N/C"</formula>
    </cfRule>
    <cfRule type="cellIs" priority="2" dxfId="4" operator="greaterThan" stopIfTrue="1">
      <formula>0.67</formula>
    </cfRule>
    <cfRule type="cellIs" priority="3" dxfId="5" operator="greaterThan" stopIfTrue="1">
      <formula>0.5</formula>
    </cfRule>
  </conditionalFormatting>
  <conditionalFormatting sqref="B17:G17 B9:G9 B34:G34 B52:G52 B43:G43 B25:G25">
    <cfRule type="cellIs" priority="4" dxfId="3" operator="equal" stopIfTrue="1">
      <formula>"N/C"</formula>
    </cfRule>
    <cfRule type="cellIs" priority="5" dxfId="4" operator="greaterThan" stopIfTrue="1">
      <formula>0.45</formula>
    </cfRule>
    <cfRule type="cellIs" priority="6" dxfId="5" operator="greaterThan" stopIfTrue="1">
      <formula>0.38</formula>
    </cfRule>
  </conditionalFormatting>
  <printOptions gridLines="1"/>
  <pageMargins left="1.02" right="0.46" top="1" bottom="1" header="0.5" footer="0.5"/>
  <pageSetup fitToHeight="0" fitToWidth="1" horizontalDpi="300" verticalDpi="300" orientation="portrait" scale="68" r:id="rId1"/>
  <headerFooter alignWithMargins="0">
    <oddHeader>&amp;LSummary Table&amp;RBOTTOM connections</oddHeader>
    <oddFooter>&amp;LAlonso  V1.0&amp;C&amp;P of &amp;N&amp;R&amp;D: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84"/>
  <sheetViews>
    <sheetView workbookViewId="0" topLeftCell="A1">
      <selection activeCell="A6" sqref="A6:IV19"/>
    </sheetView>
  </sheetViews>
  <sheetFormatPr defaultColWidth="9.140625" defaultRowHeight="12.75"/>
  <cols>
    <col min="1" max="1" width="16.28125" style="0" customWidth="1"/>
    <col min="2" max="7" width="8.8515625" style="33" customWidth="1"/>
    <col min="8" max="9" width="8.421875" style="33" customWidth="1"/>
    <col min="10" max="10" width="6.00390625" style="27" customWidth="1"/>
    <col min="11" max="11" width="10.00390625" style="0" customWidth="1"/>
    <col min="12" max="12" width="8.7109375" style="0" customWidth="1"/>
    <col min="13" max="13" width="9.8515625" style="0" customWidth="1"/>
    <col min="14" max="14" width="6.421875" style="0" customWidth="1"/>
    <col min="15" max="15" width="14.57421875" style="0" customWidth="1"/>
  </cols>
  <sheetData>
    <row r="1" spans="1:11" ht="23.25">
      <c r="A1" s="95" t="str">
        <f>template!A1</f>
        <v>PairCernSQP_NoOpto_C78-OP-C7_R_RUN101_2007-04-04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>
      <c r="A2" s="97" t="str">
        <f>"Resistance Measurements (Ohms) for  TOP connections"</f>
        <v>Resistance Measurements (Ohms) for  TOP connections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ht="13.5" thickBot="1"/>
    <row r="4" spans="1:13" ht="32.25" thickBot="1">
      <c r="A4" s="25" t="s">
        <v>72</v>
      </c>
      <c r="B4" s="77" t="str">
        <f>IF(template!B$3="L","P1L           T",(IF(template!B$3="R","P1R              T","P1             T")))</f>
        <v>P1             T</v>
      </c>
      <c r="C4" s="78" t="str">
        <f>IF(template!B$3="L","P2L           T",(IF(template!B$3="R","P2R              T","P2             T")))</f>
        <v>P2             T</v>
      </c>
      <c r="D4" s="78" t="str">
        <f>IF(template!B$3="L","P3L           T",(IF(template!B$3="R","P3R              T","P3             T")))</f>
        <v>P3             T</v>
      </c>
      <c r="E4" s="78" t="str">
        <f>IF(template!B$3="L","P4L           T",(IF(template!B$3="R","P4R              T","P4             T")))</f>
        <v>P4             T</v>
      </c>
      <c r="F4" s="78" t="str">
        <f>IF(template!B$3="L","P5L           T",(IF(template!B$3="R","P5R              T","P5             T")))</f>
        <v>P5             T</v>
      </c>
      <c r="G4" s="78" t="str">
        <f>IF(template!B$3="L","P6L           T",(IF(template!B$3="R","P6R              T","P6             T")))</f>
        <v>P6             T</v>
      </c>
      <c r="H4" s="81" t="s">
        <v>70</v>
      </c>
      <c r="I4" s="82" t="s">
        <v>71</v>
      </c>
      <c r="J4" s="79" t="s">
        <v>25</v>
      </c>
      <c r="K4" s="91" t="s">
        <v>73</v>
      </c>
      <c r="L4" s="92" t="s">
        <v>25</v>
      </c>
      <c r="M4" s="93" t="s">
        <v>73</v>
      </c>
    </row>
    <row r="5" spans="10:12" ht="12.75">
      <c r="J5" s="11" t="s">
        <v>111</v>
      </c>
      <c r="L5" s="2" t="s">
        <v>112</v>
      </c>
    </row>
    <row r="6" ht="12.75">
      <c r="K6" s="26"/>
    </row>
    <row r="7" spans="1:11" ht="16.5" thickBot="1">
      <c r="A7" s="24" t="s">
        <v>21</v>
      </c>
      <c r="K7" s="26"/>
    </row>
    <row r="8" spans="1:13" ht="12.75">
      <c r="A8" s="7" t="s">
        <v>38</v>
      </c>
      <c r="B8" s="84">
        <f>template!P39</f>
        <v>0.31599999999999995</v>
      </c>
      <c r="C8" s="52">
        <f>template!Q39</f>
        <v>0.44200000000000006</v>
      </c>
      <c r="D8" s="52">
        <f>template!R39</f>
        <v>0.47799999999999987</v>
      </c>
      <c r="E8" s="52">
        <f>template!S39</f>
        <v>0.469</v>
      </c>
      <c r="F8" s="52">
        <f>template!T39</f>
        <v>0.491</v>
      </c>
      <c r="G8" s="52">
        <f>template!U39</f>
        <v>0.499</v>
      </c>
      <c r="H8" s="49">
        <f aca="true" t="shared" si="0" ref="H8:H13">IF(SUM(B8:G8)=0,"",AVERAGE(B8:G8))</f>
        <v>0.44916666666666666</v>
      </c>
      <c r="I8" s="44">
        <f aca="true" t="shared" si="1" ref="I8:I13">IF(SUM(B8:G8)=0,"",(IF(COUNT(B8:G8)&gt;1,STDEV(B8:G8),"")))</f>
        <v>0.06818039796500668</v>
      </c>
      <c r="J8" s="29">
        <v>50</v>
      </c>
      <c r="K8" s="103" t="s">
        <v>74</v>
      </c>
      <c r="L8" s="64" t="s">
        <v>116</v>
      </c>
      <c r="M8" s="105" t="s">
        <v>113</v>
      </c>
    </row>
    <row r="9" spans="1:13" ht="12.75">
      <c r="A9" s="7" t="s">
        <v>40</v>
      </c>
      <c r="B9" s="86">
        <f>template!P40</f>
        <v>2.4305</v>
      </c>
      <c r="C9" s="87">
        <f>template!Q40</f>
        <v>2.4865</v>
      </c>
      <c r="D9" s="87">
        <f>template!R40</f>
        <v>2.5305</v>
      </c>
      <c r="E9" s="87">
        <f>template!S40</f>
        <v>2.6165000000000003</v>
      </c>
      <c r="F9" s="87">
        <f>template!T40</f>
        <v>2.7075</v>
      </c>
      <c r="G9" s="87">
        <f>template!U40</f>
        <v>2.7835</v>
      </c>
      <c r="H9" s="50">
        <f t="shared" si="0"/>
        <v>2.5925</v>
      </c>
      <c r="I9" s="45">
        <f t="shared" si="1"/>
        <v>0.1353558273588535</v>
      </c>
      <c r="J9" s="30">
        <v>59</v>
      </c>
      <c r="K9" s="104"/>
      <c r="L9" s="63" t="s">
        <v>119</v>
      </c>
      <c r="M9" s="106"/>
    </row>
    <row r="10" spans="1:13" ht="12.75">
      <c r="A10" s="7" t="s">
        <v>39</v>
      </c>
      <c r="B10" s="37">
        <f>template!P41</f>
        <v>0.37149999999999994</v>
      </c>
      <c r="C10" s="38">
        <f>template!Q41</f>
        <v>0.36349999999999993</v>
      </c>
      <c r="D10" s="38">
        <f>template!R41</f>
        <v>0.39449999999999985</v>
      </c>
      <c r="E10" s="38">
        <f>template!S41</f>
        <v>0.38549999999999995</v>
      </c>
      <c r="F10" s="38">
        <f>template!T41</f>
        <v>0.4135</v>
      </c>
      <c r="G10" s="38">
        <f>template!U41</f>
        <v>0.4095</v>
      </c>
      <c r="H10" s="50">
        <f t="shared" si="0"/>
        <v>0.3896666666666666</v>
      </c>
      <c r="I10" s="45">
        <f t="shared" si="1"/>
        <v>0.020083990307373466</v>
      </c>
      <c r="J10" s="30">
        <v>60</v>
      </c>
      <c r="K10" s="104"/>
      <c r="L10" s="63" t="s">
        <v>117</v>
      </c>
      <c r="M10" s="106"/>
    </row>
    <row r="11" spans="1:13" ht="12.75">
      <c r="A11" s="7" t="s">
        <v>41</v>
      </c>
      <c r="B11" s="34">
        <f>template!P42</f>
        <v>2.4379999999999997</v>
      </c>
      <c r="C11" s="35">
        <f>template!Q42</f>
        <v>2.5029999999999997</v>
      </c>
      <c r="D11" s="35">
        <f>template!R42</f>
        <v>2.542</v>
      </c>
      <c r="E11" s="35">
        <f>template!S42</f>
        <v>2.6229999999999998</v>
      </c>
      <c r="F11" s="35">
        <f>template!T42</f>
        <v>2.71</v>
      </c>
      <c r="G11" s="35">
        <f>template!U42</f>
        <v>2.775</v>
      </c>
      <c r="H11" s="50">
        <f t="shared" si="0"/>
        <v>2.5985</v>
      </c>
      <c r="I11" s="45">
        <f t="shared" si="1"/>
        <v>0.12826340085932325</v>
      </c>
      <c r="J11" s="30">
        <v>61</v>
      </c>
      <c r="K11" s="104"/>
      <c r="L11" s="63" t="s">
        <v>118</v>
      </c>
      <c r="M11" s="106"/>
    </row>
    <row r="12" spans="1:13" ht="12.75">
      <c r="A12" s="15" t="s">
        <v>14</v>
      </c>
      <c r="B12" s="34">
        <f>template!P72</f>
        <v>10.209249999999999</v>
      </c>
      <c r="C12" s="35">
        <f>template!Q72</f>
        <v>10.10625</v>
      </c>
      <c r="D12" s="35">
        <f>template!R72</f>
        <v>9.66925</v>
      </c>
      <c r="E12" s="35">
        <f>template!S72</f>
        <v>9.73625</v>
      </c>
      <c r="F12" s="35">
        <f>template!T72</f>
        <v>9.75625</v>
      </c>
      <c r="G12" s="35">
        <f>template!U72</f>
        <v>9.66225</v>
      </c>
      <c r="H12" s="50">
        <f t="shared" si="0"/>
        <v>9.856583333333333</v>
      </c>
      <c r="I12" s="45">
        <f t="shared" si="1"/>
        <v>0.23837505462328326</v>
      </c>
      <c r="J12" s="30" t="s">
        <v>100</v>
      </c>
      <c r="K12" s="73" t="s">
        <v>75</v>
      </c>
      <c r="L12" s="67" t="s">
        <v>144</v>
      </c>
      <c r="M12" s="75" t="s">
        <v>114</v>
      </c>
    </row>
    <row r="13" spans="1:13" ht="13.5" thickBot="1">
      <c r="A13" s="31" t="s">
        <v>13</v>
      </c>
      <c r="B13" s="39">
        <f>template!P98</f>
        <v>7.555</v>
      </c>
      <c r="C13" s="40">
        <f>template!Q98</f>
        <v>7.961551724137932</v>
      </c>
      <c r="D13" s="40">
        <f>template!R98</f>
        <v>7.575</v>
      </c>
      <c r="E13" s="40">
        <f>template!S98</f>
        <v>7.619551724137931</v>
      </c>
      <c r="F13" s="40">
        <f>template!T98</f>
        <v>7.394</v>
      </c>
      <c r="G13" s="40">
        <f>template!U98</f>
        <v>7.533551724137931</v>
      </c>
      <c r="H13" s="51">
        <f t="shared" si="0"/>
        <v>7.606442528735632</v>
      </c>
      <c r="I13" s="48">
        <f t="shared" si="1"/>
        <v>0.18992327685142393</v>
      </c>
      <c r="J13" s="89" t="s">
        <v>106</v>
      </c>
      <c r="K13" s="90" t="s">
        <v>76</v>
      </c>
      <c r="L13" s="69" t="s">
        <v>150</v>
      </c>
      <c r="M13" s="76" t="s">
        <v>115</v>
      </c>
    </row>
    <row r="15" spans="1:11" ht="16.5" thickBot="1">
      <c r="A15" s="24" t="s">
        <v>20</v>
      </c>
      <c r="K15" s="26"/>
    </row>
    <row r="16" spans="1:13" ht="12.75">
      <c r="A16" s="7" t="s">
        <v>38</v>
      </c>
      <c r="B16" s="84">
        <f>template!P34</f>
        <v>0.32699999999999996</v>
      </c>
      <c r="C16" s="52">
        <f>template!Q34</f>
        <v>0.44399999999999995</v>
      </c>
      <c r="D16" s="52">
        <f>template!R34</f>
        <v>0.472</v>
      </c>
      <c r="E16" s="52">
        <f>template!S34</f>
        <v>0.47099999999999986</v>
      </c>
      <c r="F16" s="52">
        <f>template!T34</f>
        <v>0.496</v>
      </c>
      <c r="G16" s="52">
        <f>template!U34</f>
        <v>0.505</v>
      </c>
      <c r="H16" s="49">
        <f aca="true" t="shared" si="2" ref="H16:H21">IF(SUM(B16:G16)=0,"",AVERAGE(B16:G16))</f>
        <v>0.45249999999999996</v>
      </c>
      <c r="I16" s="44">
        <f aca="true" t="shared" si="3" ref="I16:I21">IF(SUM(B16:G16)=0,"",(IF(COUNT(B16:G16)&gt;1,STDEV(B16:G16),"")))</f>
        <v>0.06510529932348036</v>
      </c>
      <c r="J16" s="29">
        <v>46</v>
      </c>
      <c r="K16" s="103" t="s">
        <v>74</v>
      </c>
      <c r="L16" s="64" t="s">
        <v>120</v>
      </c>
      <c r="M16" s="105" t="s">
        <v>113</v>
      </c>
    </row>
    <row r="17" spans="1:13" ht="12.75">
      <c r="A17" s="7" t="s">
        <v>40</v>
      </c>
      <c r="B17" s="86">
        <f>template!P35</f>
        <v>2.4925</v>
      </c>
      <c r="C17" s="87">
        <f>template!Q35</f>
        <v>2.5264999999999995</v>
      </c>
      <c r="D17" s="87">
        <f>template!R35</f>
        <v>2.5805</v>
      </c>
      <c r="E17" s="87">
        <f>template!S35</f>
        <v>2.6555</v>
      </c>
      <c r="F17" s="87">
        <f>template!T35</f>
        <v>2.7444999999999995</v>
      </c>
      <c r="G17" s="87">
        <f>template!U35</f>
        <v>2.8375</v>
      </c>
      <c r="H17" s="50">
        <f t="shared" si="2"/>
        <v>2.6394999999999995</v>
      </c>
      <c r="I17" s="45">
        <f t="shared" si="3"/>
        <v>0.13292403845806552</v>
      </c>
      <c r="J17" s="30">
        <v>47</v>
      </c>
      <c r="K17" s="104"/>
      <c r="L17" s="63" t="s">
        <v>121</v>
      </c>
      <c r="M17" s="106"/>
    </row>
    <row r="18" spans="1:13" ht="12.75">
      <c r="A18" s="7" t="s">
        <v>39</v>
      </c>
      <c r="B18" s="37">
        <f>template!P36</f>
        <v>0.3725</v>
      </c>
      <c r="C18" s="38">
        <f>template!Q36</f>
        <v>0.36650000000000005</v>
      </c>
      <c r="D18" s="38">
        <f>template!R36</f>
        <v>0.39549999999999996</v>
      </c>
      <c r="E18" s="38">
        <f>template!S36</f>
        <v>0.3875</v>
      </c>
      <c r="F18" s="38">
        <f>template!T36</f>
        <v>0.4125</v>
      </c>
      <c r="G18" s="38">
        <f>template!U36</f>
        <v>0.4115</v>
      </c>
      <c r="H18" s="50">
        <f t="shared" si="2"/>
        <v>0.391</v>
      </c>
      <c r="I18" s="45">
        <f t="shared" si="3"/>
        <v>0.01927433526739558</v>
      </c>
      <c r="J18" s="30">
        <v>48</v>
      </c>
      <c r="K18" s="104"/>
      <c r="L18" s="63" t="s">
        <v>122</v>
      </c>
      <c r="M18" s="106"/>
    </row>
    <row r="19" spans="1:13" ht="12.75">
      <c r="A19" s="7" t="s">
        <v>41</v>
      </c>
      <c r="B19" s="34">
        <f>template!P37</f>
        <v>2.4615</v>
      </c>
      <c r="C19" s="35">
        <f>template!Q37</f>
        <v>2.5215</v>
      </c>
      <c r="D19" s="35">
        <f>template!R37</f>
        <v>2.5705</v>
      </c>
      <c r="E19" s="35">
        <f>template!S37</f>
        <v>2.6685</v>
      </c>
      <c r="F19" s="35">
        <f>template!T37</f>
        <v>2.7325</v>
      </c>
      <c r="G19" s="35">
        <f>template!U37</f>
        <v>2.7975</v>
      </c>
      <c r="H19" s="50">
        <f t="shared" si="2"/>
        <v>2.6253333333333333</v>
      </c>
      <c r="I19" s="45">
        <f t="shared" si="3"/>
        <v>0.1293204031337093</v>
      </c>
      <c r="J19" s="30">
        <v>49</v>
      </c>
      <c r="K19" s="104"/>
      <c r="L19" s="63" t="s">
        <v>123</v>
      </c>
      <c r="M19" s="106"/>
    </row>
    <row r="20" spans="1:13" ht="12.75">
      <c r="A20" s="15" t="s">
        <v>14</v>
      </c>
      <c r="B20" s="34">
        <f>template!P70</f>
        <v>10.4755</v>
      </c>
      <c r="C20" s="35">
        <f>template!Q70</f>
        <v>10.3755</v>
      </c>
      <c r="D20" s="35">
        <f>template!R70</f>
        <v>9.8445</v>
      </c>
      <c r="E20" s="35">
        <f>template!S70</f>
        <v>9.9855</v>
      </c>
      <c r="F20" s="35">
        <f>template!T70</f>
        <v>9.9585</v>
      </c>
      <c r="G20" s="35">
        <f>template!U70</f>
        <v>10.4885</v>
      </c>
      <c r="H20" s="50">
        <f t="shared" si="2"/>
        <v>10.188</v>
      </c>
      <c r="I20" s="45">
        <f t="shared" si="3"/>
        <v>0.28975213545377465</v>
      </c>
      <c r="J20" s="30" t="s">
        <v>99</v>
      </c>
      <c r="K20" s="73" t="s">
        <v>75</v>
      </c>
      <c r="L20" s="67" t="s">
        <v>145</v>
      </c>
      <c r="M20" s="75" t="s">
        <v>114</v>
      </c>
    </row>
    <row r="21" spans="1:13" ht="13.5" thickBot="1">
      <c r="A21" s="31" t="s">
        <v>13</v>
      </c>
      <c r="B21" s="39">
        <f>template!P95</f>
        <v>7.551499999999999</v>
      </c>
      <c r="C21" s="40">
        <f>template!Q95</f>
        <v>8.034</v>
      </c>
      <c r="D21" s="40">
        <f>template!R95</f>
        <v>7.564500000000001</v>
      </c>
      <c r="E21" s="40">
        <f>template!S95</f>
        <v>7.675</v>
      </c>
      <c r="F21" s="40">
        <f>template!T95</f>
        <v>7.3835</v>
      </c>
      <c r="G21" s="40">
        <f>template!U95</f>
        <v>7.558999999999999</v>
      </c>
      <c r="H21" s="51">
        <f t="shared" si="2"/>
        <v>7.627916666666667</v>
      </c>
      <c r="I21" s="48">
        <f t="shared" si="3"/>
        <v>0.2197592811843624</v>
      </c>
      <c r="J21" s="89" t="s">
        <v>105</v>
      </c>
      <c r="K21" s="90" t="s">
        <v>76</v>
      </c>
      <c r="L21" s="69" t="s">
        <v>151</v>
      </c>
      <c r="M21" s="76" t="s">
        <v>115</v>
      </c>
    </row>
    <row r="23" spans="1:11" ht="16.5" thickBot="1">
      <c r="A23" s="24" t="s">
        <v>19</v>
      </c>
      <c r="K23" s="26"/>
    </row>
    <row r="24" spans="1:13" ht="12.75">
      <c r="A24" s="7" t="s">
        <v>38</v>
      </c>
      <c r="B24" s="84">
        <f>template!P29</f>
        <v>0.3254999999999999</v>
      </c>
      <c r="C24" s="52">
        <f>template!Q29</f>
        <v>0.4475</v>
      </c>
      <c r="D24" s="52">
        <f>template!R29</f>
        <v>0.47550000000000003</v>
      </c>
      <c r="E24" s="52">
        <f>template!S29</f>
        <v>0.4744999999999999</v>
      </c>
      <c r="F24" s="52">
        <f>template!T29</f>
        <v>0.49849999999999994</v>
      </c>
      <c r="G24" s="52">
        <f>template!U29</f>
        <v>0.5054999999999998</v>
      </c>
      <c r="H24" s="49">
        <f aca="true" t="shared" si="4" ref="H24:H29">IF(SUM(B24:G24)=0,"",AVERAGE(B24:G24))</f>
        <v>0.4544999999999999</v>
      </c>
      <c r="I24" s="44">
        <f aca="true" t="shared" si="5" ref="I24:I29">IF(SUM(B24:G24)=0,"",(IF(COUNT(B24:G24)&gt;1,STDEV(B24:G24),"")))</f>
        <v>0.06643493057119906</v>
      </c>
      <c r="J24" s="29">
        <v>31</v>
      </c>
      <c r="K24" s="103" t="s">
        <v>74</v>
      </c>
      <c r="L24" s="64" t="s">
        <v>124</v>
      </c>
      <c r="M24" s="105" t="s">
        <v>113</v>
      </c>
    </row>
    <row r="25" spans="1:13" ht="12.75">
      <c r="A25" s="7" t="s">
        <v>40</v>
      </c>
      <c r="B25" s="86">
        <f>template!P30</f>
        <v>2.4995</v>
      </c>
      <c r="C25" s="87">
        <f>template!Q30</f>
        <v>2.5395</v>
      </c>
      <c r="D25" s="87">
        <f>template!R30</f>
        <v>2.5895</v>
      </c>
      <c r="E25" s="87">
        <f>template!S30</f>
        <v>2.6734999999999998</v>
      </c>
      <c r="F25" s="87">
        <f>template!T30</f>
        <v>2.7715</v>
      </c>
      <c r="G25" s="87">
        <f>template!U30</f>
        <v>2.8685</v>
      </c>
      <c r="H25" s="50">
        <f t="shared" si="4"/>
        <v>2.657</v>
      </c>
      <c r="I25" s="45">
        <f t="shared" si="5"/>
        <v>0.14232603416100723</v>
      </c>
      <c r="J25" s="30">
        <v>32</v>
      </c>
      <c r="K25" s="104"/>
      <c r="L25" s="63" t="s">
        <v>125</v>
      </c>
      <c r="M25" s="106"/>
    </row>
    <row r="26" spans="1:13" ht="12.75">
      <c r="A26" s="7" t="s">
        <v>39</v>
      </c>
      <c r="B26" s="37">
        <f>template!P31</f>
        <v>0.375</v>
      </c>
      <c r="C26" s="38">
        <f>template!Q31</f>
        <v>0.3639999999999999</v>
      </c>
      <c r="D26" s="38">
        <f>template!R31</f>
        <v>0.403</v>
      </c>
      <c r="E26" s="38">
        <f>template!S31</f>
        <v>0.39</v>
      </c>
      <c r="F26" s="38">
        <f>template!T31</f>
        <v>0.42300000000000004</v>
      </c>
      <c r="G26" s="38">
        <f>template!U31</f>
        <v>0.41700000000000004</v>
      </c>
      <c r="H26" s="50">
        <f t="shared" si="4"/>
        <v>0.3953333333333333</v>
      </c>
      <c r="I26" s="45">
        <f t="shared" si="5"/>
        <v>0.02331237153673328</v>
      </c>
      <c r="J26" s="30">
        <v>33</v>
      </c>
      <c r="K26" s="104"/>
      <c r="L26" s="63" t="s">
        <v>126</v>
      </c>
      <c r="M26" s="106"/>
    </row>
    <row r="27" spans="1:13" ht="12.75">
      <c r="A27" s="7" t="s">
        <v>41</v>
      </c>
      <c r="B27" s="34">
        <f>template!P32</f>
        <v>2.464</v>
      </c>
      <c r="C27" s="35">
        <f>template!Q32</f>
        <v>2.536</v>
      </c>
      <c r="D27" s="35">
        <f>template!R32</f>
        <v>2.5829999999999997</v>
      </c>
      <c r="E27" s="35">
        <f>template!S32</f>
        <v>2.667</v>
      </c>
      <c r="F27" s="35">
        <f>template!T32</f>
        <v>2.7369999999999997</v>
      </c>
      <c r="G27" s="35">
        <f>template!U32</f>
        <v>2.824</v>
      </c>
      <c r="H27" s="50">
        <f t="shared" si="4"/>
        <v>2.6351666666666667</v>
      </c>
      <c r="I27" s="45">
        <f t="shared" si="5"/>
        <v>0.13333779159212703</v>
      </c>
      <c r="J27" s="30">
        <v>34</v>
      </c>
      <c r="K27" s="104"/>
      <c r="L27" s="63" t="s">
        <v>127</v>
      </c>
      <c r="M27" s="106"/>
    </row>
    <row r="28" spans="1:13" ht="12.75">
      <c r="A28" s="15" t="s">
        <v>14</v>
      </c>
      <c r="B28" s="34">
        <f>template!P68</f>
        <v>11.322178571428571</v>
      </c>
      <c r="C28" s="35">
        <f>template!Q68</f>
        <v>10.985178571428571</v>
      </c>
      <c r="D28" s="35">
        <f>template!R68</f>
        <v>10.795178571428572</v>
      </c>
      <c r="E28" s="35">
        <f>template!S68</f>
        <v>10.767178571428571</v>
      </c>
      <c r="F28" s="35">
        <f>template!T68</f>
        <v>10.754178571428572</v>
      </c>
      <c r="G28" s="35">
        <f>template!U68</f>
        <v>11.128178571428572</v>
      </c>
      <c r="H28" s="50">
        <f t="shared" si="4"/>
        <v>10.958678571428573</v>
      </c>
      <c r="I28" s="45">
        <f t="shared" si="5"/>
        <v>0.2309932899457175</v>
      </c>
      <c r="J28" s="30" t="s">
        <v>98</v>
      </c>
      <c r="K28" s="73" t="s">
        <v>75</v>
      </c>
      <c r="L28" s="67" t="s">
        <v>146</v>
      </c>
      <c r="M28" s="75" t="s">
        <v>114</v>
      </c>
    </row>
    <row r="29" spans="1:13" ht="13.5" thickBot="1">
      <c r="A29" s="31" t="s">
        <v>13</v>
      </c>
      <c r="B29" s="39">
        <f>template!P92</f>
        <v>7.519499999999999</v>
      </c>
      <c r="C29" s="40">
        <f>template!Q92</f>
        <v>8.002</v>
      </c>
      <c r="D29" s="40">
        <f>template!R92</f>
        <v>7.5535</v>
      </c>
      <c r="E29" s="40">
        <f>template!S92</f>
        <v>7.5889999999999995</v>
      </c>
      <c r="F29" s="40">
        <f>template!T92</f>
        <v>7.3545</v>
      </c>
      <c r="G29" s="40">
        <f>template!U92</f>
        <v>7.495</v>
      </c>
      <c r="H29" s="51">
        <f t="shared" si="4"/>
        <v>7.585583333333332</v>
      </c>
      <c r="I29" s="48">
        <f t="shared" si="5"/>
        <v>0.21927868493466804</v>
      </c>
      <c r="J29" s="89" t="s">
        <v>104</v>
      </c>
      <c r="K29" s="90" t="s">
        <v>76</v>
      </c>
      <c r="L29" s="69" t="s">
        <v>152</v>
      </c>
      <c r="M29" s="76" t="s">
        <v>115</v>
      </c>
    </row>
    <row r="31" spans="1:11" ht="16.5" thickBot="1">
      <c r="A31" s="24" t="s">
        <v>18</v>
      </c>
      <c r="K31" s="26"/>
    </row>
    <row r="32" spans="1:13" ht="12.75">
      <c r="A32" s="7" t="s">
        <v>38</v>
      </c>
      <c r="B32" s="84">
        <f>template!P24</f>
        <v>0.3215000000000001</v>
      </c>
      <c r="C32" s="52">
        <f>template!Q24</f>
        <v>0.4385000000000001</v>
      </c>
      <c r="D32" s="52">
        <f>template!R24</f>
        <v>0.4775</v>
      </c>
      <c r="E32" s="52">
        <f>template!S24</f>
        <v>0.4675</v>
      </c>
      <c r="F32" s="52">
        <f>template!T24</f>
        <v>0.49449999999999994</v>
      </c>
      <c r="G32" s="52">
        <f>template!U24</f>
        <v>0.5045</v>
      </c>
      <c r="H32" s="49">
        <f aca="true" t="shared" si="6" ref="H32:H37">IF(SUM(B32:G32)=0,"",AVERAGE(B32:G32))</f>
        <v>0.45066666666666677</v>
      </c>
      <c r="I32" s="44">
        <f aca="true" t="shared" si="7" ref="I32:I37">IF(SUM(B32:G32)=0,"",(IF(COUNT(B32:G32)&gt;1,STDEV(B32:G32),"")))</f>
        <v>0.06731245550911504</v>
      </c>
      <c r="J32" s="29">
        <v>27</v>
      </c>
      <c r="K32" s="103" t="s">
        <v>74</v>
      </c>
      <c r="L32" s="64" t="s">
        <v>128</v>
      </c>
      <c r="M32" s="105" t="s">
        <v>113</v>
      </c>
    </row>
    <row r="33" spans="1:13" ht="12.75">
      <c r="A33" s="7" t="s">
        <v>40</v>
      </c>
      <c r="B33" s="86">
        <f>template!P25</f>
        <v>2.5085</v>
      </c>
      <c r="C33" s="87">
        <f>template!Q25</f>
        <v>2.5625</v>
      </c>
      <c r="D33" s="87">
        <f>template!R25</f>
        <v>2.6045000000000003</v>
      </c>
      <c r="E33" s="87">
        <f>template!S25</f>
        <v>2.6825</v>
      </c>
      <c r="F33" s="87">
        <f>template!T25</f>
        <v>2.7975</v>
      </c>
      <c r="G33" s="87">
        <f>template!U25</f>
        <v>2.8595</v>
      </c>
      <c r="H33" s="50">
        <f t="shared" si="6"/>
        <v>2.669166666666667</v>
      </c>
      <c r="I33" s="45">
        <f t="shared" si="7"/>
        <v>0.13729335987828062</v>
      </c>
      <c r="J33" s="30">
        <v>28</v>
      </c>
      <c r="K33" s="104"/>
      <c r="L33" s="63" t="s">
        <v>129</v>
      </c>
      <c r="M33" s="106"/>
    </row>
    <row r="34" spans="1:13" ht="12.75">
      <c r="A34" s="7" t="s">
        <v>39</v>
      </c>
      <c r="B34" s="37">
        <f>template!P26</f>
        <v>0.387</v>
      </c>
      <c r="C34" s="38">
        <f>template!Q26</f>
        <v>0.3739999999999999</v>
      </c>
      <c r="D34" s="38">
        <f>template!R26</f>
        <v>0.40900000000000003</v>
      </c>
      <c r="E34" s="38">
        <f>template!S26</f>
        <v>0.3959999999999999</v>
      </c>
      <c r="F34" s="38">
        <f>template!T26</f>
        <v>0.425</v>
      </c>
      <c r="G34" s="38">
        <f>template!U26</f>
        <v>0.42100000000000004</v>
      </c>
      <c r="H34" s="50">
        <f t="shared" si="6"/>
        <v>0.40199999999999997</v>
      </c>
      <c r="I34" s="45">
        <f t="shared" si="7"/>
        <v>0.019919839356781342</v>
      </c>
      <c r="J34" s="30">
        <v>29</v>
      </c>
      <c r="K34" s="104"/>
      <c r="L34" s="63" t="s">
        <v>130</v>
      </c>
      <c r="M34" s="106"/>
    </row>
    <row r="35" spans="1:13" ht="12.75">
      <c r="A35" s="7" t="s">
        <v>41</v>
      </c>
      <c r="B35" s="34">
        <f>template!P27</f>
        <v>2.474</v>
      </c>
      <c r="C35" s="35">
        <f>template!Q27</f>
        <v>2.53</v>
      </c>
      <c r="D35" s="35">
        <f>template!R27</f>
        <v>2.586</v>
      </c>
      <c r="E35" s="35">
        <f>template!S27</f>
        <v>2.675</v>
      </c>
      <c r="F35" s="35">
        <f>template!T27</f>
        <v>2.758</v>
      </c>
      <c r="G35" s="35">
        <f>template!U27</f>
        <v>2.826</v>
      </c>
      <c r="H35" s="50">
        <f t="shared" si="6"/>
        <v>2.6415</v>
      </c>
      <c r="I35" s="45">
        <f t="shared" si="7"/>
        <v>0.1358701586073998</v>
      </c>
      <c r="J35" s="30">
        <v>30</v>
      </c>
      <c r="K35" s="104"/>
      <c r="L35" s="63" t="s">
        <v>131</v>
      </c>
      <c r="M35" s="106"/>
    </row>
    <row r="36" spans="1:13" ht="12.75">
      <c r="A36" s="15" t="s">
        <v>14</v>
      </c>
      <c r="B36" s="34">
        <f>template!P66</f>
        <v>11.685500000000001</v>
      </c>
      <c r="C36" s="35">
        <f>template!Q66</f>
        <v>11.8735</v>
      </c>
      <c r="D36" s="35">
        <f>template!R66</f>
        <v>11.5305</v>
      </c>
      <c r="E36" s="35">
        <f>template!S66</f>
        <v>11.2575</v>
      </c>
      <c r="F36" s="35">
        <f>template!T66</f>
        <v>11.653500000000001</v>
      </c>
      <c r="G36" s="35">
        <f>template!U66</f>
        <v>10.7605</v>
      </c>
      <c r="H36" s="50">
        <f t="shared" si="6"/>
        <v>11.460166666666666</v>
      </c>
      <c r="I36" s="45">
        <f t="shared" si="7"/>
        <v>0.39863550602860304</v>
      </c>
      <c r="J36" s="30" t="s">
        <v>97</v>
      </c>
      <c r="K36" s="73" t="s">
        <v>75</v>
      </c>
      <c r="L36" s="67" t="s">
        <v>147</v>
      </c>
      <c r="M36" s="75" t="s">
        <v>114</v>
      </c>
    </row>
    <row r="37" spans="1:13" ht="13.5" thickBot="1">
      <c r="A37" s="31" t="s">
        <v>13</v>
      </c>
      <c r="B37" s="39">
        <f>template!P89</f>
        <v>7.5255</v>
      </c>
      <c r="C37" s="40">
        <f>template!Q89</f>
        <v>8.015</v>
      </c>
      <c r="D37" s="40">
        <f>template!R89</f>
        <v>7.543500000000001</v>
      </c>
      <c r="E37" s="40">
        <f>template!S89</f>
        <v>7.594</v>
      </c>
      <c r="F37" s="40">
        <f>template!T89</f>
        <v>7.360500000000001</v>
      </c>
      <c r="G37" s="40">
        <f>template!U89</f>
        <v>7.531</v>
      </c>
      <c r="H37" s="51">
        <f t="shared" si="6"/>
        <v>7.594916666666667</v>
      </c>
      <c r="I37" s="48">
        <f t="shared" si="7"/>
        <v>0.22044033584319606</v>
      </c>
      <c r="J37" s="89" t="s">
        <v>103</v>
      </c>
      <c r="K37" s="90" t="s">
        <v>76</v>
      </c>
      <c r="L37" s="69" t="s">
        <v>153</v>
      </c>
      <c r="M37" s="76" t="s">
        <v>115</v>
      </c>
    </row>
    <row r="39" spans="1:11" ht="16.5" thickBot="1">
      <c r="A39" s="24" t="s">
        <v>17</v>
      </c>
      <c r="K39" s="26"/>
    </row>
    <row r="40" spans="1:13" ht="12.75">
      <c r="A40" s="7" t="s">
        <v>38</v>
      </c>
      <c r="B40" s="84">
        <f>template!P19</f>
        <v>0.30900000000000005</v>
      </c>
      <c r="C40" s="52">
        <f>template!Q19</f>
        <v>0.45099999999999996</v>
      </c>
      <c r="D40" s="52">
        <f>template!R19</f>
        <v>0.48</v>
      </c>
      <c r="E40" s="52">
        <f>template!S19</f>
        <v>0.475</v>
      </c>
      <c r="F40" s="52">
        <f>template!T19</f>
        <v>0.505</v>
      </c>
      <c r="G40" s="52">
        <f>template!U19</f>
        <v>0.5039999999999999</v>
      </c>
      <c r="H40" s="49">
        <f aca="true" t="shared" si="8" ref="H40:H45">IF(SUM(B40:G40)=0,"",AVERAGE(B40:G40))</f>
        <v>0.45399999999999996</v>
      </c>
      <c r="I40" s="44">
        <f aca="true" t="shared" si="9" ref="I40:I45">IF(SUM(B40:G40)=0,"",(IF(COUNT(B40:G40)&gt;1,STDEV(B40:G40),"")))</f>
        <v>0.07382682439330608</v>
      </c>
      <c r="J40" s="29">
        <v>9</v>
      </c>
      <c r="K40" s="103" t="s">
        <v>74</v>
      </c>
      <c r="L40" s="65" t="s">
        <v>132</v>
      </c>
      <c r="M40" s="105" t="s">
        <v>113</v>
      </c>
    </row>
    <row r="41" spans="1:13" ht="12.75">
      <c r="A41" s="7" t="s">
        <v>40</v>
      </c>
      <c r="B41" s="86">
        <f>template!P20</f>
        <v>2.5255</v>
      </c>
      <c r="C41" s="87">
        <f>template!Q20</f>
        <v>2.5845</v>
      </c>
      <c r="D41" s="87">
        <f>template!R20</f>
        <v>2.6115</v>
      </c>
      <c r="E41" s="87">
        <f>template!S20</f>
        <v>2.7184999999999997</v>
      </c>
      <c r="F41" s="87">
        <f>template!T20</f>
        <v>2.8115</v>
      </c>
      <c r="G41" s="87">
        <f>template!U20</f>
        <v>2.8665</v>
      </c>
      <c r="H41" s="50">
        <f t="shared" si="8"/>
        <v>2.6863333333333332</v>
      </c>
      <c r="I41" s="45">
        <f t="shared" si="9"/>
        <v>0.13490651083868743</v>
      </c>
      <c r="J41" s="30">
        <v>10</v>
      </c>
      <c r="K41" s="104"/>
      <c r="L41" s="66" t="s">
        <v>133</v>
      </c>
      <c r="M41" s="106"/>
    </row>
    <row r="42" spans="1:13" ht="12.75">
      <c r="A42" s="7" t="s">
        <v>39</v>
      </c>
      <c r="B42" s="37">
        <f>template!P21</f>
        <v>0.381</v>
      </c>
      <c r="C42" s="38">
        <f>template!Q21</f>
        <v>0.367</v>
      </c>
      <c r="D42" s="38">
        <f>template!R21</f>
        <v>0.40700000000000003</v>
      </c>
      <c r="E42" s="38">
        <f>template!S21</f>
        <v>0.3919999999999999</v>
      </c>
      <c r="F42" s="38">
        <f>template!T21</f>
        <v>0.42799999999999994</v>
      </c>
      <c r="G42" s="38">
        <f>template!U21</f>
        <v>0.4179999999999999</v>
      </c>
      <c r="H42" s="50">
        <f t="shared" si="8"/>
        <v>0.3988333333333333</v>
      </c>
      <c r="I42" s="45">
        <f t="shared" si="9"/>
        <v>0.023077405977853235</v>
      </c>
      <c r="J42" s="30">
        <v>11</v>
      </c>
      <c r="K42" s="104"/>
      <c r="L42" s="66" t="s">
        <v>134</v>
      </c>
      <c r="M42" s="106"/>
    </row>
    <row r="43" spans="1:13" ht="12.75">
      <c r="A43" s="7" t="s">
        <v>41</v>
      </c>
      <c r="B43" s="34">
        <f>template!P22</f>
        <v>2.5355</v>
      </c>
      <c r="C43" s="35">
        <f>template!Q22</f>
        <v>2.5735</v>
      </c>
      <c r="D43" s="35">
        <f>template!R22</f>
        <v>2.6325</v>
      </c>
      <c r="E43" s="35">
        <f>template!S22</f>
        <v>2.7275</v>
      </c>
      <c r="F43" s="35">
        <f>template!T22</f>
        <v>2.8055000000000003</v>
      </c>
      <c r="G43" s="35">
        <f>template!U22</f>
        <v>2.8495</v>
      </c>
      <c r="H43" s="50">
        <f t="shared" si="8"/>
        <v>2.6873333333333336</v>
      </c>
      <c r="I43" s="45">
        <f t="shared" si="9"/>
        <v>0.1271949946604211</v>
      </c>
      <c r="J43" s="30">
        <v>12</v>
      </c>
      <c r="K43" s="104"/>
      <c r="L43" s="66" t="s">
        <v>135</v>
      </c>
      <c r="M43" s="106"/>
    </row>
    <row r="44" spans="1:13" ht="12.75">
      <c r="A44" s="15" t="s">
        <v>14</v>
      </c>
      <c r="B44" s="34">
        <f>template!P64</f>
        <v>11.79825</v>
      </c>
      <c r="C44" s="35">
        <f>template!Q64</f>
        <v>11.89825</v>
      </c>
      <c r="D44" s="35">
        <f>template!R64</f>
        <v>11.11225</v>
      </c>
      <c r="E44" s="35">
        <f>template!S64</f>
        <v>11.484250000000001</v>
      </c>
      <c r="F44" s="35">
        <f>template!T64</f>
        <v>11.51225</v>
      </c>
      <c r="G44" s="35">
        <f>template!U64</f>
        <v>11.138250000000001</v>
      </c>
      <c r="H44" s="50">
        <f t="shared" si="8"/>
        <v>11.490583333333335</v>
      </c>
      <c r="I44" s="45">
        <f t="shared" si="9"/>
        <v>0.3251569877253489</v>
      </c>
      <c r="J44" s="30" t="s">
        <v>96</v>
      </c>
      <c r="K44" s="73" t="s">
        <v>75</v>
      </c>
      <c r="L44" s="68" t="s">
        <v>148</v>
      </c>
      <c r="M44" s="75" t="s">
        <v>114</v>
      </c>
    </row>
    <row r="45" spans="1:13" ht="13.5" thickBot="1">
      <c r="A45" s="31" t="s">
        <v>13</v>
      </c>
      <c r="B45" s="39">
        <f>template!P86</f>
        <v>7.561999999999999</v>
      </c>
      <c r="C45" s="40">
        <f>template!Q86</f>
        <v>8.079500000000001</v>
      </c>
      <c r="D45" s="40">
        <f>template!R86</f>
        <v>7.603</v>
      </c>
      <c r="E45" s="40">
        <f>template!S86</f>
        <v>7.5855</v>
      </c>
      <c r="F45" s="40">
        <f>template!T86</f>
        <v>7.45</v>
      </c>
      <c r="G45" s="40">
        <f>template!U86</f>
        <v>7.1655</v>
      </c>
      <c r="H45" s="51">
        <f t="shared" si="8"/>
        <v>7.57425</v>
      </c>
      <c r="I45" s="48">
        <f t="shared" si="9"/>
        <v>0.2962753364693104</v>
      </c>
      <c r="J45" s="89" t="s">
        <v>102</v>
      </c>
      <c r="K45" s="90" t="s">
        <v>76</v>
      </c>
      <c r="L45" s="70" t="s">
        <v>154</v>
      </c>
      <c r="M45" s="76" t="s">
        <v>115</v>
      </c>
    </row>
    <row r="46" ht="12.75">
      <c r="L46" s="27"/>
    </row>
    <row r="47" spans="1:12" ht="16.5" thickBot="1">
      <c r="A47" s="24" t="s">
        <v>16</v>
      </c>
      <c r="K47" s="26"/>
      <c r="L47" s="27"/>
    </row>
    <row r="48" spans="1:13" ht="12.75">
      <c r="A48" s="7" t="s">
        <v>38</v>
      </c>
      <c r="B48" s="84">
        <f>template!P14</f>
        <v>0.34</v>
      </c>
      <c r="C48" s="52">
        <f>template!Q14</f>
        <v>0.45200000000000007</v>
      </c>
      <c r="D48" s="52">
        <f>template!R14</f>
        <v>0.4819999999999999</v>
      </c>
      <c r="E48" s="52">
        <f>template!S14</f>
        <v>0.4819999999999999</v>
      </c>
      <c r="F48" s="52">
        <f>template!T14</f>
        <v>0.5019999999999999</v>
      </c>
      <c r="G48" s="52">
        <f>template!U14</f>
        <v>0.509</v>
      </c>
      <c r="H48" s="49">
        <f aca="true" t="shared" si="10" ref="H48:H53">IF(SUM(B48:G48)=0,"",AVERAGE(B48:G48))</f>
        <v>0.46116666666666656</v>
      </c>
      <c r="I48" s="44">
        <f aca="true" t="shared" si="11" ref="I48:I53">IF(SUM(B48:G48)=0,"",(IF(COUNT(B48:G48)&gt;1,STDEV(B48:G48),"")))</f>
        <v>0.06259206552484686</v>
      </c>
      <c r="J48" s="29">
        <v>5</v>
      </c>
      <c r="K48" s="103" t="s">
        <v>74</v>
      </c>
      <c r="L48" s="65" t="s">
        <v>136</v>
      </c>
      <c r="M48" s="105" t="s">
        <v>113</v>
      </c>
    </row>
    <row r="49" spans="1:13" ht="12" customHeight="1">
      <c r="A49" s="7" t="s">
        <v>40</v>
      </c>
      <c r="B49" s="86">
        <f>template!P15</f>
        <v>2.566</v>
      </c>
      <c r="C49" s="87">
        <f>template!Q15</f>
        <v>2.61</v>
      </c>
      <c r="D49" s="87">
        <f>template!R15</f>
        <v>2.644</v>
      </c>
      <c r="E49" s="87">
        <f>template!S15</f>
        <v>2.7359999999999998</v>
      </c>
      <c r="F49" s="87">
        <f>template!T15</f>
        <v>2.846</v>
      </c>
      <c r="G49" s="87">
        <f>template!U15</f>
        <v>2.894</v>
      </c>
      <c r="H49" s="50">
        <f t="shared" si="10"/>
        <v>2.7159999999999997</v>
      </c>
      <c r="I49" s="45">
        <f t="shared" si="11"/>
        <v>0.13259260914545326</v>
      </c>
      <c r="J49" s="30">
        <v>6</v>
      </c>
      <c r="K49" s="104"/>
      <c r="L49" s="66" t="s">
        <v>137</v>
      </c>
      <c r="M49" s="106"/>
    </row>
    <row r="50" spans="1:13" ht="12.75">
      <c r="A50" s="7" t="s">
        <v>39</v>
      </c>
      <c r="B50" s="37">
        <f>template!P16</f>
        <v>0.38450000000000006</v>
      </c>
      <c r="C50" s="38">
        <f>template!Q16</f>
        <v>0.37850000000000006</v>
      </c>
      <c r="D50" s="38">
        <f>template!R16</f>
        <v>0.4095</v>
      </c>
      <c r="E50" s="38">
        <f>template!S16</f>
        <v>0.3985000000000001</v>
      </c>
      <c r="F50" s="38">
        <f>template!T16</f>
        <v>0.4315</v>
      </c>
      <c r="G50" s="38">
        <f>template!U16</f>
        <v>0.4295</v>
      </c>
      <c r="H50" s="50">
        <f t="shared" si="10"/>
        <v>0.4053333333333334</v>
      </c>
      <c r="I50" s="45">
        <f t="shared" si="11"/>
        <v>0.022301718917308165</v>
      </c>
      <c r="J50" s="30">
        <v>7</v>
      </c>
      <c r="K50" s="104"/>
      <c r="L50" s="66" t="s">
        <v>138</v>
      </c>
      <c r="M50" s="106"/>
    </row>
    <row r="51" spans="1:13" ht="12.75">
      <c r="A51" s="7" t="s">
        <v>41</v>
      </c>
      <c r="B51" s="34">
        <f>template!P17</f>
        <v>2.5225</v>
      </c>
      <c r="C51" s="35">
        <f>template!Q17</f>
        <v>2.5955</v>
      </c>
      <c r="D51" s="35">
        <f>template!R17</f>
        <v>2.6305</v>
      </c>
      <c r="E51" s="35">
        <f>template!S17</f>
        <v>2.7295</v>
      </c>
      <c r="F51" s="35">
        <f>template!T17</f>
        <v>2.8175</v>
      </c>
      <c r="G51" s="35">
        <f>template!U17</f>
        <v>2.8765</v>
      </c>
      <c r="H51" s="50">
        <f t="shared" si="10"/>
        <v>2.6953333333333336</v>
      </c>
      <c r="I51" s="45">
        <f t="shared" si="11"/>
        <v>0.13634869514104123</v>
      </c>
      <c r="J51" s="30">
        <v>8</v>
      </c>
      <c r="K51" s="104"/>
      <c r="L51" s="66" t="s">
        <v>139</v>
      </c>
      <c r="M51" s="106"/>
    </row>
    <row r="52" spans="1:13" ht="12.75">
      <c r="A52" s="15" t="s">
        <v>14</v>
      </c>
      <c r="B52" s="34">
        <f>template!P62</f>
        <v>12.27</v>
      </c>
      <c r="C52" s="35">
        <f>template!Q62</f>
        <v>11.723</v>
      </c>
      <c r="D52" s="35">
        <f>template!R62</f>
        <v>11.762</v>
      </c>
      <c r="E52" s="35">
        <f>template!S62</f>
        <v>11.854000000000001</v>
      </c>
      <c r="F52" s="35">
        <f>template!T62</f>
        <v>11.401000000000002</v>
      </c>
      <c r="G52" s="35">
        <f>template!U62</f>
        <v>11.945</v>
      </c>
      <c r="H52" s="50">
        <f t="shared" si="10"/>
        <v>11.825833333333335</v>
      </c>
      <c r="I52" s="45">
        <f t="shared" si="11"/>
        <v>0.28545081304248343</v>
      </c>
      <c r="J52" s="30" t="s">
        <v>95</v>
      </c>
      <c r="K52" s="73" t="s">
        <v>75</v>
      </c>
      <c r="L52" s="68" t="s">
        <v>149</v>
      </c>
      <c r="M52" s="75" t="s">
        <v>114</v>
      </c>
    </row>
    <row r="53" spans="1:13" ht="13.5" thickBot="1">
      <c r="A53" s="31" t="s">
        <v>13</v>
      </c>
      <c r="B53" s="39">
        <f>template!P83</f>
        <v>7.69</v>
      </c>
      <c r="C53" s="40">
        <f>template!Q83</f>
        <v>8.049</v>
      </c>
      <c r="D53" s="40">
        <f>template!R83</f>
        <v>7.698999999999999</v>
      </c>
      <c r="E53" s="40">
        <f>template!S83</f>
        <v>7.552</v>
      </c>
      <c r="F53" s="40">
        <f>template!T83</f>
        <v>7.547</v>
      </c>
      <c r="G53" s="40">
        <f>template!U83</f>
        <v>7.532</v>
      </c>
      <c r="H53" s="51">
        <f t="shared" si="10"/>
        <v>7.678166666666667</v>
      </c>
      <c r="I53" s="48">
        <f t="shared" si="11"/>
        <v>0.19625434177785736</v>
      </c>
      <c r="J53" s="89" t="s">
        <v>101</v>
      </c>
      <c r="K53" s="90" t="s">
        <v>76</v>
      </c>
      <c r="L53" s="70" t="s">
        <v>155</v>
      </c>
      <c r="M53" s="76" t="s">
        <v>115</v>
      </c>
    </row>
    <row r="54" spans="1:11" ht="12.75">
      <c r="A54" s="31"/>
      <c r="B54" s="35"/>
      <c r="C54" s="35"/>
      <c r="D54" s="35"/>
      <c r="E54" s="35"/>
      <c r="F54" s="35"/>
      <c r="G54" s="35"/>
      <c r="H54" s="38"/>
      <c r="I54" s="35"/>
      <c r="J54" s="30"/>
      <c r="K54" s="32"/>
    </row>
    <row r="55" spans="1:11" ht="16.5" thickBot="1">
      <c r="A55" s="24" t="s">
        <v>15</v>
      </c>
      <c r="K55" s="26"/>
    </row>
    <row r="56" spans="1:13" ht="12.75">
      <c r="A56" s="7" t="s">
        <v>38</v>
      </c>
      <c r="B56" s="84">
        <f>template!P9</f>
        <v>0.3496551724137932</v>
      </c>
      <c r="C56" s="52">
        <f>template!Q9</f>
        <v>0.45165517241379305</v>
      </c>
      <c r="D56" s="52">
        <f>template!R9</f>
        <v>0.4856551724137931</v>
      </c>
      <c r="E56" s="52">
        <f>template!S9</f>
        <v>0.4796551724137931</v>
      </c>
      <c r="F56" s="52">
        <f>template!T9</f>
        <v>0.506655172413793</v>
      </c>
      <c r="G56" s="52" t="str">
        <f>template!U9</f>
        <v>N/C</v>
      </c>
      <c r="H56" s="49">
        <f aca="true" t="shared" si="12" ref="H56:H61">IF(SUM(B56:G56)=0,"",AVERAGE(B56:G56))</f>
        <v>0.4546551724137931</v>
      </c>
      <c r="I56" s="44">
        <f aca="true" t="shared" si="13" ref="I56:I61">IF(SUM(B56:G56)=0,"",(IF(COUNT(B56:G56)&gt;1,STDEV(B56:G56),"")))</f>
        <v>0.061895072501774916</v>
      </c>
      <c r="J56" s="29">
        <v>1</v>
      </c>
      <c r="K56" s="103" t="s">
        <v>74</v>
      </c>
      <c r="L56" s="64" t="s">
        <v>140</v>
      </c>
      <c r="M56" s="105" t="s">
        <v>113</v>
      </c>
    </row>
    <row r="57" spans="1:13" ht="12.75">
      <c r="A57" s="7" t="s">
        <v>40</v>
      </c>
      <c r="B57" s="86">
        <f>template!P10</f>
        <v>2.5655</v>
      </c>
      <c r="C57" s="87">
        <f>template!Q10</f>
        <v>2.6235</v>
      </c>
      <c r="D57" s="87">
        <f>template!R10</f>
        <v>2.6575</v>
      </c>
      <c r="E57" s="87">
        <f>template!S10</f>
        <v>2.7425</v>
      </c>
      <c r="F57" s="87">
        <f>template!T10</f>
        <v>2.8735</v>
      </c>
      <c r="G57" s="87" t="str">
        <f>template!U10</f>
        <v>N/C</v>
      </c>
      <c r="H57" s="50">
        <f t="shared" si="12"/>
        <v>2.6925</v>
      </c>
      <c r="I57" s="45">
        <f t="shared" si="13"/>
        <v>0.11976643937263673</v>
      </c>
      <c r="J57" s="30">
        <v>2</v>
      </c>
      <c r="K57" s="104"/>
      <c r="L57" s="63" t="s">
        <v>141</v>
      </c>
      <c r="M57" s="106"/>
    </row>
    <row r="58" spans="1:13" ht="12.75">
      <c r="A58" s="7" t="s">
        <v>39</v>
      </c>
      <c r="B58" s="37">
        <f>template!P11</f>
        <v>0.3825</v>
      </c>
      <c r="C58" s="38">
        <f>template!Q11</f>
        <v>0.4605</v>
      </c>
      <c r="D58" s="38">
        <f>template!R11</f>
        <v>0.4075</v>
      </c>
      <c r="E58" s="38">
        <f>template!S11</f>
        <v>0.3955000000000001</v>
      </c>
      <c r="F58" s="38">
        <f>template!T11</f>
        <v>0.4265</v>
      </c>
      <c r="G58" s="38" t="str">
        <f>template!U11</f>
        <v>N/C</v>
      </c>
      <c r="H58" s="50">
        <f t="shared" si="12"/>
        <v>0.4145</v>
      </c>
      <c r="I58" s="45">
        <f t="shared" si="13"/>
        <v>0.0303891427980463</v>
      </c>
      <c r="J58" s="30">
        <v>3</v>
      </c>
      <c r="K58" s="104"/>
      <c r="L58" s="63" t="s">
        <v>142</v>
      </c>
      <c r="M58" s="106"/>
    </row>
    <row r="59" spans="1:13" ht="12.75">
      <c r="A59" s="7" t="s">
        <v>41</v>
      </c>
      <c r="B59" s="34">
        <f>template!P12</f>
        <v>2.5395000000000003</v>
      </c>
      <c r="C59" s="35">
        <f>template!Q12</f>
        <v>2.6025</v>
      </c>
      <c r="D59" s="35">
        <f>template!R12</f>
        <v>2.6375</v>
      </c>
      <c r="E59" s="35">
        <f>template!S12</f>
        <v>2.7344999999999997</v>
      </c>
      <c r="F59" s="35">
        <f>template!T12</f>
        <v>2.8365</v>
      </c>
      <c r="G59" s="35" t="str">
        <f>template!U12</f>
        <v>N/C</v>
      </c>
      <c r="H59" s="50">
        <f t="shared" si="12"/>
        <v>2.6701</v>
      </c>
      <c r="I59" s="45">
        <f t="shared" si="13"/>
        <v>0.11675315841552264</v>
      </c>
      <c r="J59" s="30">
        <v>4</v>
      </c>
      <c r="K59" s="104"/>
      <c r="L59" s="63" t="s">
        <v>143</v>
      </c>
      <c r="M59" s="106"/>
    </row>
    <row r="60" spans="1:13" ht="12.75">
      <c r="A60" s="15" t="s">
        <v>14</v>
      </c>
      <c r="B60" s="34">
        <f>template!P60</f>
        <v>12.456071428571429</v>
      </c>
      <c r="C60" s="35">
        <f>template!Q60</f>
        <v>12.767071428571429</v>
      </c>
      <c r="D60" s="35">
        <f>template!R60</f>
        <v>12.529071428571429</v>
      </c>
      <c r="E60" s="35">
        <f>template!S60</f>
        <v>11.917071428571429</v>
      </c>
      <c r="F60" s="35">
        <f>template!T60</f>
        <v>12.456071428571429</v>
      </c>
      <c r="G60" s="35" t="str">
        <f>template!U60</f>
        <v>N/C</v>
      </c>
      <c r="H60" s="50">
        <f t="shared" si="12"/>
        <v>12.42507142857143</v>
      </c>
      <c r="I60" s="45">
        <f t="shared" si="13"/>
        <v>0.3113542997936363</v>
      </c>
      <c r="J60" s="30" t="s">
        <v>78</v>
      </c>
      <c r="K60" s="73" t="s">
        <v>75</v>
      </c>
      <c r="L60" s="67" t="s">
        <v>141</v>
      </c>
      <c r="M60" s="75" t="s">
        <v>114</v>
      </c>
    </row>
    <row r="61" spans="1:13" ht="13.5" thickBot="1">
      <c r="A61" s="31" t="s">
        <v>13</v>
      </c>
      <c r="B61" s="39">
        <f>template!P80</f>
        <v>7.505</v>
      </c>
      <c r="C61" s="40">
        <f>template!Q80</f>
        <v>8.044500000000001</v>
      </c>
      <c r="D61" s="40">
        <f>template!R80</f>
        <v>7.521</v>
      </c>
      <c r="E61" s="40">
        <f>template!S80</f>
        <v>7.508500000000001</v>
      </c>
      <c r="F61" s="40">
        <f>template!T80</f>
        <v>7.377</v>
      </c>
      <c r="G61" s="40" t="str">
        <f>template!U80</f>
        <v>N/C</v>
      </c>
      <c r="H61" s="51">
        <f t="shared" si="12"/>
        <v>7.591200000000001</v>
      </c>
      <c r="I61" s="48">
        <f t="shared" si="13"/>
        <v>0.26007705588918395</v>
      </c>
      <c r="J61" s="89" t="s">
        <v>77</v>
      </c>
      <c r="K61" s="90" t="s">
        <v>76</v>
      </c>
      <c r="L61" s="69" t="s">
        <v>156</v>
      </c>
      <c r="M61" s="76" t="s">
        <v>115</v>
      </c>
    </row>
    <row r="63" ht="13.5" thickBot="1"/>
    <row r="64" spans="2:11" ht="12.75">
      <c r="B64" s="112" t="s">
        <v>79</v>
      </c>
      <c r="C64" s="113"/>
      <c r="D64" s="113"/>
      <c r="E64" s="113"/>
      <c r="F64" s="113"/>
      <c r="G64" s="113"/>
      <c r="H64" s="113"/>
      <c r="I64" s="113"/>
      <c r="J64" s="113"/>
      <c r="K64" s="114"/>
    </row>
    <row r="65" spans="2:11" ht="12.75">
      <c r="B65" s="107" t="s">
        <v>157</v>
      </c>
      <c r="C65" s="108"/>
      <c r="D65" s="108"/>
      <c r="E65" s="108"/>
      <c r="F65" s="109"/>
      <c r="G65" s="107" t="s">
        <v>158</v>
      </c>
      <c r="H65" s="110"/>
      <c r="I65" s="110"/>
      <c r="J65" s="110"/>
      <c r="K65" s="111"/>
    </row>
    <row r="66" spans="2:11" ht="12.75">
      <c r="B66" s="54" t="s">
        <v>80</v>
      </c>
      <c r="C66" s="46" t="s">
        <v>81</v>
      </c>
      <c r="D66" s="58" t="s">
        <v>163</v>
      </c>
      <c r="E66" s="46"/>
      <c r="F66" s="55"/>
      <c r="G66" s="54" t="s">
        <v>159</v>
      </c>
      <c r="H66" s="46" t="s">
        <v>81</v>
      </c>
      <c r="I66" s="58" t="s">
        <v>160</v>
      </c>
      <c r="J66" s="46"/>
      <c r="K66" s="55"/>
    </row>
    <row r="67" spans="2:11" ht="12.75">
      <c r="B67" s="56"/>
      <c r="C67" s="47"/>
      <c r="D67" s="59" t="s">
        <v>162</v>
      </c>
      <c r="E67" s="47"/>
      <c r="F67" s="57"/>
      <c r="G67" s="56"/>
      <c r="H67" s="47"/>
      <c r="I67" s="59" t="s">
        <v>161</v>
      </c>
      <c r="J67" s="47"/>
      <c r="K67" s="57"/>
    </row>
    <row r="68" spans="2:11" ht="12.75">
      <c r="B68" s="34"/>
      <c r="C68" s="35"/>
      <c r="D68" s="60"/>
      <c r="E68" s="35"/>
      <c r="F68" s="36"/>
      <c r="G68" s="34"/>
      <c r="H68" s="35"/>
      <c r="I68" s="60"/>
      <c r="J68" s="35"/>
      <c r="K68" s="36"/>
    </row>
    <row r="69" spans="2:11" ht="12.75">
      <c r="B69" s="54" t="s">
        <v>69</v>
      </c>
      <c r="C69" s="46" t="s">
        <v>82</v>
      </c>
      <c r="D69" s="58" t="s">
        <v>164</v>
      </c>
      <c r="E69" s="46"/>
      <c r="F69" s="55"/>
      <c r="G69" s="54" t="s">
        <v>108</v>
      </c>
      <c r="H69" s="46" t="s">
        <v>82</v>
      </c>
      <c r="I69" s="58" t="s">
        <v>167</v>
      </c>
      <c r="J69" s="46"/>
      <c r="K69" s="55"/>
    </row>
    <row r="70" spans="2:11" ht="12.75">
      <c r="B70" s="34"/>
      <c r="C70" s="35"/>
      <c r="D70" s="60" t="s">
        <v>165</v>
      </c>
      <c r="E70" s="35"/>
      <c r="F70" s="36"/>
      <c r="G70" s="34"/>
      <c r="H70" s="35"/>
      <c r="I70" s="60" t="s">
        <v>166</v>
      </c>
      <c r="J70" s="35"/>
      <c r="K70" s="36"/>
    </row>
    <row r="71" spans="2:11" ht="12.75">
      <c r="B71" s="56"/>
      <c r="C71" s="47"/>
      <c r="D71" s="59"/>
      <c r="E71" s="47"/>
      <c r="F71" s="57"/>
      <c r="G71" s="56"/>
      <c r="H71" s="47"/>
      <c r="I71" s="59" t="s">
        <v>168</v>
      </c>
      <c r="J71" s="47"/>
      <c r="K71" s="57"/>
    </row>
    <row r="72" spans="2:11" ht="12.75">
      <c r="B72" s="34"/>
      <c r="C72" s="35"/>
      <c r="D72" s="60"/>
      <c r="E72" s="35"/>
      <c r="F72" s="36"/>
      <c r="G72" s="34"/>
      <c r="H72" s="35"/>
      <c r="I72" s="60"/>
      <c r="J72" s="35"/>
      <c r="K72" s="36"/>
    </row>
    <row r="73" spans="2:11" ht="12.75">
      <c r="B73" s="54" t="s">
        <v>88</v>
      </c>
      <c r="C73" s="46" t="s">
        <v>89</v>
      </c>
      <c r="D73" s="58" t="s">
        <v>90</v>
      </c>
      <c r="E73" s="46"/>
      <c r="F73" s="55"/>
      <c r="G73" s="54" t="s">
        <v>109</v>
      </c>
      <c r="H73" s="46" t="s">
        <v>89</v>
      </c>
      <c r="I73" s="58" t="s">
        <v>169</v>
      </c>
      <c r="J73" s="46"/>
      <c r="K73" s="55"/>
    </row>
    <row r="74" spans="2:11" ht="12.75">
      <c r="B74" s="34"/>
      <c r="C74" s="35"/>
      <c r="D74" s="60" t="s">
        <v>91</v>
      </c>
      <c r="E74" s="35"/>
      <c r="F74" s="36"/>
      <c r="G74" s="34"/>
      <c r="H74" s="35"/>
      <c r="I74" s="60" t="s">
        <v>170</v>
      </c>
      <c r="J74" s="35"/>
      <c r="K74" s="36"/>
    </row>
    <row r="75" spans="2:11" ht="12.75">
      <c r="B75" s="34"/>
      <c r="C75" s="35"/>
      <c r="D75" s="60" t="s">
        <v>92</v>
      </c>
      <c r="E75" s="35"/>
      <c r="F75" s="36"/>
      <c r="G75" s="34"/>
      <c r="H75" s="35"/>
      <c r="I75" s="60" t="s">
        <v>171</v>
      </c>
      <c r="J75" s="35"/>
      <c r="K75" s="36"/>
    </row>
    <row r="76" spans="2:11" ht="12.75">
      <c r="B76" s="34"/>
      <c r="C76" s="35"/>
      <c r="D76" s="60" t="s">
        <v>93</v>
      </c>
      <c r="E76" s="35"/>
      <c r="F76" s="36"/>
      <c r="G76" s="34"/>
      <c r="H76" s="35"/>
      <c r="I76" s="60" t="s">
        <v>172</v>
      </c>
      <c r="J76" s="35"/>
      <c r="K76" s="36"/>
    </row>
    <row r="77" spans="2:11" ht="13.5" thickBot="1">
      <c r="B77" s="39"/>
      <c r="C77" s="40"/>
      <c r="D77" s="61" t="s">
        <v>94</v>
      </c>
      <c r="E77" s="40"/>
      <c r="F77" s="41"/>
      <c r="G77" s="39"/>
      <c r="H77" s="40"/>
      <c r="I77" s="61" t="s">
        <v>173</v>
      </c>
      <c r="J77" s="40"/>
      <c r="K77" s="41"/>
    </row>
    <row r="78" ht="13.5" thickBot="1"/>
    <row r="79" spans="3:8" ht="12.75">
      <c r="C79" s="71" t="s">
        <v>184</v>
      </c>
      <c r="D79" s="43"/>
      <c r="E79" s="43" t="s">
        <v>185</v>
      </c>
      <c r="F79" s="43"/>
      <c r="G79" s="43" t="s">
        <v>185</v>
      </c>
      <c r="H79" s="53"/>
    </row>
    <row r="80" spans="3:8" ht="12.75">
      <c r="C80" s="72" t="s">
        <v>186</v>
      </c>
      <c r="D80" s="35"/>
      <c r="E80" s="35" t="s">
        <v>187</v>
      </c>
      <c r="F80" s="35"/>
      <c r="G80" s="35" t="s">
        <v>188</v>
      </c>
      <c r="H80" s="36"/>
    </row>
    <row r="81" spans="3:8" ht="12.75">
      <c r="C81" s="34"/>
      <c r="D81" s="35"/>
      <c r="E81" s="35"/>
      <c r="F81" s="35"/>
      <c r="G81" s="35"/>
      <c r="H81" s="36"/>
    </row>
    <row r="82" spans="3:8" ht="12.75">
      <c r="C82" s="34" t="s">
        <v>38</v>
      </c>
      <c r="D82" s="35"/>
      <c r="E82" s="35">
        <v>0.5</v>
      </c>
      <c r="F82" s="35"/>
      <c r="G82" s="35">
        <v>0.67</v>
      </c>
      <c r="H82" s="36"/>
    </row>
    <row r="83" spans="3:8" ht="12.75">
      <c r="C83" s="34" t="s">
        <v>39</v>
      </c>
      <c r="D83" s="35"/>
      <c r="E83" s="35">
        <v>0.38</v>
      </c>
      <c r="F83" s="35"/>
      <c r="G83" s="35">
        <v>0.45</v>
      </c>
      <c r="H83" s="36"/>
    </row>
    <row r="84" spans="3:8" ht="13.5" thickBot="1">
      <c r="C84" s="39" t="s">
        <v>43</v>
      </c>
      <c r="D84" s="40"/>
      <c r="E84" s="40">
        <v>1.17</v>
      </c>
      <c r="F84" s="40"/>
      <c r="G84" s="40">
        <v>2.1</v>
      </c>
      <c r="H84" s="41"/>
    </row>
  </sheetData>
  <mergeCells count="19">
    <mergeCell ref="M40:M43"/>
    <mergeCell ref="M48:M51"/>
    <mergeCell ref="B65:F65"/>
    <mergeCell ref="G65:K65"/>
    <mergeCell ref="M56:M59"/>
    <mergeCell ref="B64:K64"/>
    <mergeCell ref="K56:K59"/>
    <mergeCell ref="M8:M11"/>
    <mergeCell ref="M16:M19"/>
    <mergeCell ref="M24:M27"/>
    <mergeCell ref="M32:M35"/>
    <mergeCell ref="A1:K1"/>
    <mergeCell ref="A2:K2"/>
    <mergeCell ref="K48:K51"/>
    <mergeCell ref="K32:K35"/>
    <mergeCell ref="K40:K43"/>
    <mergeCell ref="K8:K11"/>
    <mergeCell ref="K16:K19"/>
    <mergeCell ref="K24:K27"/>
  </mergeCells>
  <conditionalFormatting sqref="B8:G8 B16:G16 B24:G24 B32:G32 B40:G40 B48:G48 B56:G56">
    <cfRule type="cellIs" priority="1" dxfId="3" operator="equal" stopIfTrue="1">
      <formula>"N/C"</formula>
    </cfRule>
    <cfRule type="cellIs" priority="2" dxfId="4" operator="greaterThan" stopIfTrue="1">
      <formula>0.67</formula>
    </cfRule>
    <cfRule type="cellIs" priority="3" dxfId="5" operator="greaterThan" stopIfTrue="1">
      <formula>0.5</formula>
    </cfRule>
  </conditionalFormatting>
  <conditionalFormatting sqref="B10:G10 B18:G18 B26:G26 B34:G34 B42:G42 B50:G50 B58:G58">
    <cfRule type="cellIs" priority="4" dxfId="3" operator="equal" stopIfTrue="1">
      <formula>"N/C"</formula>
    </cfRule>
    <cfRule type="cellIs" priority="5" dxfId="4" operator="greaterThan" stopIfTrue="1">
      <formula>0.45</formula>
    </cfRule>
    <cfRule type="cellIs" priority="6" dxfId="5" operator="greaterThan" stopIfTrue="1">
      <formula>0.38</formula>
    </cfRule>
  </conditionalFormatting>
  <printOptions gridLines="1"/>
  <pageMargins left="1.04" right="0.75" top="1" bottom="1" header="0.5" footer="0.5"/>
  <pageSetup fitToHeight="0" fitToWidth="1" horizontalDpi="300" verticalDpi="300" orientation="portrait" scale="61" r:id="rId1"/>
  <headerFooter alignWithMargins="0">
    <oddHeader>&amp;LSummary Table&amp;RTOP connections</oddHeader>
    <oddFooter>&amp;LAlonso v1.0&amp;C&amp;P of &amp;N&amp;R&amp;D: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atlasuser</dc:creator>
  <cp:keywords/>
  <dc:description/>
  <cp:lastModifiedBy>touch2</cp:lastModifiedBy>
  <cp:lastPrinted>2006-05-25T22:21:20Z</cp:lastPrinted>
  <dcterms:created xsi:type="dcterms:W3CDTF">2005-08-19T15:52:03Z</dcterms:created>
  <dcterms:modified xsi:type="dcterms:W3CDTF">2007-04-04T16:58:13Z</dcterms:modified>
  <cp:category/>
  <cp:version/>
  <cp:contentType/>
  <cp:contentStatus/>
</cp:coreProperties>
</file>