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8445" activeTab="0"/>
  </bookViews>
  <sheets>
    <sheet name="Example" sheetId="1" r:id="rId1"/>
  </sheets>
  <definedNames>
    <definedName name="AdjInitialSlicePercentage" localSheetId="0">'Example'!#REF!</definedName>
    <definedName name="AdjInitialSlicePercentage">#REF!</definedName>
    <definedName name="AverageOtherAugmentation" localSheetId="0">'Example'!$D$17</definedName>
    <definedName name="AverageOtherAugmentation">#REF!</definedName>
    <definedName name="BaseCriticalInventoryAmount" localSheetId="0">'Example'!$E$9</definedName>
    <definedName name="BaseCriticalInventoryAmount">#REF!</definedName>
    <definedName name="CriticalInventoryAmount" localSheetId="0">'Example'!$D$22</definedName>
    <definedName name="CriticalInventoryAmount">#REF!</definedName>
    <definedName name="CSA" localSheetId="0">'Example'!#REF!</definedName>
    <definedName name="CSA">#REF!</definedName>
    <definedName name="InitialSlicePercentage" localSheetId="0">'Example'!$D$25</definedName>
    <definedName name="InitialSlicePercentage">#REF!</definedName>
    <definedName name="MaxCSA" localSheetId="0">'Example'!#REF!</definedName>
    <definedName name="MaxCSA">#REF!</definedName>
    <definedName name="MaxT1Amount" localSheetId="0">'Example'!#REF!</definedName>
    <definedName name="MaxT1Amount">#REF!</definedName>
    <definedName name="NetReq" localSheetId="0">'Example'!#REF!</definedName>
    <definedName name="NetReq">#REF!</definedName>
    <definedName name="NRatT1" localSheetId="0">'Example'!#REF!</definedName>
    <definedName name="NRatT1">#REF!</definedName>
    <definedName name="NRatT2" localSheetId="0">'Example'!#REF!</definedName>
    <definedName name="NRatT2">#REF!</definedName>
    <definedName name="OtherAugmentationAdjustmentRatio" localSheetId="0">'Example'!$D$18</definedName>
    <definedName name="OtherAugmentationAdjustmentRatio">#REF!</definedName>
    <definedName name="_xlnm.Print_Area" localSheetId="0">'Example'!$A$1:$L$65</definedName>
    <definedName name="RHWM" localSheetId="0">'Example'!$D$21</definedName>
    <definedName name="RHWM">#REF!</definedName>
    <definedName name="RPYear1OtherAugmentation" localSheetId="0">'Example'!$G$14</definedName>
    <definedName name="RPYear1OtherAugmentation">#REF!</definedName>
    <definedName name="RPYear2OtherAugmentation" localSheetId="0">'Example'!$G$15</definedName>
    <definedName name="RPYear2OtherAugmentation">#REF!</definedName>
    <definedName name="SlicePercentage" localSheetId="0">'Example'!#REF!</definedName>
    <definedName name="SlicePercentage">#REF!</definedName>
  </definedNames>
  <calcPr fullCalcOnLoad="1"/>
</workbook>
</file>

<file path=xl/sharedStrings.xml><?xml version="1.0" encoding="utf-8"?>
<sst xmlns="http://schemas.openxmlformats.org/spreadsheetml/2006/main" count="56" uniqueCount="43">
  <si>
    <t>Fiscal Year</t>
  </si>
  <si>
    <t>Augmentation for DOE Richland</t>
  </si>
  <si>
    <t>Augmentation for New Publics</t>
  </si>
  <si>
    <t>Augmentation for DSI Loads</t>
  </si>
  <si>
    <t>Other Augmentation</t>
  </si>
  <si>
    <t>Exhibit L Section 2(b) - Compute Other Augmentation</t>
  </si>
  <si>
    <t>Average Other Augmentation:</t>
  </si>
  <si>
    <t>aMW</t>
  </si>
  <si>
    <r>
      <t>RP</t>
    </r>
    <r>
      <rPr>
        <vertAlign val="subscript"/>
        <sz val="10"/>
        <rFont val="Tahoma"/>
        <family val="2"/>
      </rPr>
      <t>X</t>
    </r>
    <r>
      <rPr>
        <sz val="10"/>
        <rFont val="Tahoma"/>
        <family val="2"/>
      </rPr>
      <t xml:space="preserve"> Year 1</t>
    </r>
  </si>
  <si>
    <r>
      <t>RP</t>
    </r>
    <r>
      <rPr>
        <vertAlign val="subscript"/>
        <sz val="10"/>
        <rFont val="Tahoma"/>
        <family val="2"/>
      </rPr>
      <t>X</t>
    </r>
    <r>
      <rPr>
        <sz val="10"/>
        <rFont val="Tahoma"/>
        <family val="2"/>
      </rPr>
      <t xml:space="preserve"> Year 2</t>
    </r>
  </si>
  <si>
    <r>
      <t>RP</t>
    </r>
    <r>
      <rPr>
        <vertAlign val="subscript"/>
        <sz val="10"/>
        <rFont val="Tahoma"/>
        <family val="2"/>
      </rPr>
      <t>X</t>
    </r>
    <r>
      <rPr>
        <sz val="10"/>
        <rFont val="Tahoma"/>
        <family val="2"/>
      </rPr>
      <t xml:space="preserve"> RHWM:</t>
    </r>
  </si>
  <si>
    <t xml:space="preserve">  (assumes 70/30 Slice/Block Split)</t>
  </si>
  <si>
    <t>USER INPUTS</t>
  </si>
  <si>
    <t>CHWM:</t>
  </si>
  <si>
    <t>ASSUMPTIONS:</t>
  </si>
  <si>
    <t>No Tier 2 Block purchases</t>
  </si>
  <si>
    <t>*</t>
  </si>
  <si>
    <r>
      <t>RP</t>
    </r>
    <r>
      <rPr>
        <vertAlign val="subscript"/>
        <sz val="10"/>
        <rFont val="Tahoma"/>
        <family val="2"/>
      </rPr>
      <t>X</t>
    </r>
    <r>
      <rPr>
        <sz val="10"/>
        <rFont val="Tahoma"/>
        <family val="2"/>
      </rPr>
      <t xml:space="preserve"> Net Requirement:</t>
    </r>
  </si>
  <si>
    <t>assumes NR=CHWM</t>
  </si>
  <si>
    <t>CHWM=NR</t>
  </si>
  <si>
    <t>SLICE PERCENTAGE DETERMINATION - EXHIBIT K (4/14/08 release)</t>
  </si>
  <si>
    <t>Initial Net Requirement:</t>
  </si>
  <si>
    <t>Section 2 Definition</t>
  </si>
  <si>
    <t>Base Critical Inventory Amount (BCIA):</t>
  </si>
  <si>
    <t>CHWM % of BCIA:</t>
  </si>
  <si>
    <t>Tier 1 System Resource firm output:</t>
  </si>
  <si>
    <t>Interim CSA=</t>
  </si>
  <si>
    <t>ISP*CIA*OAAR=</t>
  </si>
  <si>
    <t>Initial Slice Percentage (ISP):</t>
  </si>
  <si>
    <t>Other Augmentation Adjustment Ratio (OAAR):</t>
  </si>
  <si>
    <t>Critical Inventory Amount (CIA):</t>
  </si>
  <si>
    <t>IFP at T1R=</t>
  </si>
  <si>
    <t>Calculate Interim Critical Slice Amount</t>
  </si>
  <si>
    <t>Min of RHWM or NR=</t>
  </si>
  <si>
    <t>Calculate Interim Firm Power at Tier 1 rates</t>
  </si>
  <si>
    <t>Is IFP at T1R &gt;= Intermim CSA?</t>
  </si>
  <si>
    <t>If YES, use Ex K 4(a)</t>
  </si>
  <si>
    <t>If NO, use Ex K 4(b)</t>
  </si>
  <si>
    <t>Slice Percentage =</t>
  </si>
  <si>
    <t>CSA=</t>
  </si>
  <si>
    <t>Example: Initial Net Requirement (green cell), RP Net Requirement (green cell), and Other Augmentation (blue cells) as variable inputs</t>
  </si>
  <si>
    <t>Exhibit K Section 2 - Table</t>
  </si>
  <si>
    <t>Exhibit I Section 2 - Table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</si>
</sst>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%"/>
    <numFmt numFmtId="169" formatCode="#,##0.0_);[Red]\(#,##0.0\)"/>
    <numFmt numFmtId="170" formatCode="#,##0.000_);[Red]\(#,##0.000\)"/>
    <numFmt numFmtId="171" formatCode="#,##0.0000_);[Red]\(#,##0.0000\)"/>
    <numFmt numFmtId="172" formatCode="#,##0.00000_);[Red]\(#,##0.00000\)"/>
    <numFmt numFmtId="173" formatCode="#,##0.000000_);[Red]\(#,##0.000000\)"/>
    <numFmt numFmtId="174" formatCode="#,##0.0000000_);[Red]\(#,##0.0000000\)"/>
    <numFmt numFmtId="175" formatCode="0.0%"/>
    <numFmt numFmtId="176" formatCode="0.000%"/>
    <numFmt numFmtId="177" formatCode="0.0000%"/>
    <numFmt numFmtId="178" formatCode="0.000000%"/>
    <numFmt numFmtId="179" formatCode="#,##0.00000000_);[Red]\(#,##0.00000000\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%"/>
    <numFmt numFmtId="189" formatCode="0.00000000%"/>
  </numFmts>
  <fonts count="13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vertAlign val="subscript"/>
      <sz val="10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0"/>
    </font>
    <font>
      <sz val="10"/>
      <color indexed="12"/>
      <name val="Arial"/>
      <family val="0"/>
    </font>
    <font>
      <sz val="10"/>
      <color indexed="20"/>
      <name val="Arial"/>
      <family val="0"/>
    </font>
    <font>
      <b/>
      <sz val="12"/>
      <name val="Tahoma"/>
      <family val="2"/>
    </font>
    <font>
      <b/>
      <sz val="14"/>
      <name val="Tahoma"/>
      <family val="2"/>
    </font>
    <font>
      <sz val="10"/>
      <color indexed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168" fontId="1" fillId="0" borderId="0" xfId="0" applyNumberFormat="1" applyFont="1" applyAlignment="1">
      <alignment/>
    </xf>
    <xf numFmtId="181" fontId="1" fillId="2" borderId="2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38" fontId="1" fillId="3" borderId="2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9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8" fontId="1" fillId="0" borderId="0" xfId="0" applyNumberFormat="1" applyFont="1" applyFill="1" applyBorder="1" applyAlignment="1">
      <alignment horizontal="right" vertical="top" wrapText="1"/>
    </xf>
    <xf numFmtId="181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 horizontal="right"/>
    </xf>
    <xf numFmtId="170" fontId="1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6" fontId="1" fillId="0" borderId="0" xfId="0" applyNumberFormat="1" applyFont="1" applyFill="1" applyAlignment="1">
      <alignment/>
    </xf>
    <xf numFmtId="168" fontId="1" fillId="0" borderId="0" xfId="0" applyNumberFormat="1" applyFont="1" applyFill="1" applyAlignment="1">
      <alignment/>
    </xf>
    <xf numFmtId="168" fontId="1" fillId="0" borderId="0" xfId="19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181" fontId="1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top" wrapText="1"/>
    </xf>
    <xf numFmtId="38" fontId="1" fillId="0" borderId="2" xfId="0" applyNumberFormat="1" applyFont="1" applyFill="1" applyBorder="1" applyAlignment="1">
      <alignment horizontal="center" vertical="top" wrapText="1"/>
    </xf>
    <xf numFmtId="38" fontId="1" fillId="0" borderId="0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 horizontal="right"/>
    </xf>
    <xf numFmtId="181" fontId="1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168" fontId="1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K80"/>
  <sheetViews>
    <sheetView tabSelected="1" zoomScale="85" zoomScaleNormal="85" workbookViewId="0" topLeftCell="A1">
      <selection activeCell="E27" sqref="E27"/>
    </sheetView>
  </sheetViews>
  <sheetFormatPr defaultColWidth="9.140625" defaultRowHeight="12.75"/>
  <cols>
    <col min="1" max="1" width="7.7109375" style="1" customWidth="1"/>
    <col min="2" max="2" width="15.421875" style="1" customWidth="1"/>
    <col min="3" max="3" width="19.8515625" style="1" customWidth="1"/>
    <col min="4" max="4" width="15.421875" style="1" customWidth="1"/>
    <col min="5" max="5" width="13.7109375" style="1" customWidth="1"/>
    <col min="6" max="6" width="12.421875" style="1" customWidth="1"/>
    <col min="7" max="10" width="12.8515625" style="1" customWidth="1"/>
    <col min="11" max="11" width="13.8515625" style="1" customWidth="1"/>
    <col min="12" max="16384" width="9.140625" style="1" customWidth="1"/>
  </cols>
  <sheetData>
    <row r="1" spans="1:7" ht="12.75">
      <c r="A1" s="10" t="s">
        <v>20</v>
      </c>
      <c r="B1" s="10"/>
      <c r="C1" s="10"/>
      <c r="D1" s="10"/>
      <c r="E1" s="10"/>
      <c r="F1" s="10"/>
      <c r="G1" s="10"/>
    </row>
    <row r="2" spans="1:7" ht="12.75">
      <c r="A2" s="8" t="s">
        <v>40</v>
      </c>
      <c r="B2" s="7"/>
      <c r="C2" s="7"/>
      <c r="D2" s="7"/>
      <c r="E2" s="7"/>
      <c r="F2" s="7"/>
      <c r="G2" s="7"/>
    </row>
    <row r="3" ht="12.75">
      <c r="C3" s="2"/>
    </row>
    <row r="4" spans="1:8" ht="18">
      <c r="A4" s="39" t="s">
        <v>14</v>
      </c>
      <c r="B4" s="4"/>
      <c r="C4" s="4"/>
      <c r="D4" s="4"/>
      <c r="E4" s="4"/>
      <c r="F4" s="4"/>
      <c r="G4" s="4"/>
      <c r="H4" s="4"/>
    </row>
    <row r="5" spans="1:8" ht="15">
      <c r="A5" s="40" t="s">
        <v>16</v>
      </c>
      <c r="B5" s="3" t="s">
        <v>15</v>
      </c>
      <c r="C5" s="4"/>
      <c r="D5" s="4"/>
      <c r="E5" s="4"/>
      <c r="F5" s="4"/>
      <c r="G5" s="4"/>
      <c r="H5" s="4"/>
    </row>
    <row r="6" spans="1:8" ht="15">
      <c r="A6" s="40" t="s">
        <v>16</v>
      </c>
      <c r="B6" s="3" t="s">
        <v>19</v>
      </c>
      <c r="C6" s="4"/>
      <c r="D6" s="4"/>
      <c r="E6" s="4"/>
      <c r="F6" s="4"/>
      <c r="G6" s="4"/>
      <c r="H6" s="4"/>
    </row>
    <row r="7" spans="1:8" ht="12.75">
      <c r="A7" s="4"/>
      <c r="B7" s="4"/>
      <c r="C7" s="4"/>
      <c r="D7" s="5" t="s">
        <v>13</v>
      </c>
      <c r="E7" s="41">
        <f>D24</f>
        <v>148</v>
      </c>
      <c r="F7" s="4" t="s">
        <v>7</v>
      </c>
      <c r="G7" s="4"/>
      <c r="H7" s="4"/>
    </row>
    <row r="8" spans="1:8" ht="12.75">
      <c r="A8" s="3" t="s">
        <v>22</v>
      </c>
      <c r="B8" s="4"/>
      <c r="C8" s="5"/>
      <c r="D8" s="4"/>
      <c r="E8" s="4"/>
      <c r="F8" s="4"/>
      <c r="G8" s="4"/>
      <c r="H8" s="4"/>
    </row>
    <row r="9" spans="1:8" ht="12.75">
      <c r="A9" s="4"/>
      <c r="B9" s="4"/>
      <c r="C9" s="4"/>
      <c r="D9" s="5" t="s">
        <v>23</v>
      </c>
      <c r="E9" s="30">
        <v>7400</v>
      </c>
      <c r="F9" s="4" t="s">
        <v>7</v>
      </c>
      <c r="G9" s="4"/>
      <c r="H9" s="4"/>
    </row>
    <row r="10" spans="1:8" ht="12.75">
      <c r="A10" s="4"/>
      <c r="B10" s="4"/>
      <c r="C10" s="4"/>
      <c r="D10" s="5" t="s">
        <v>24</v>
      </c>
      <c r="E10" s="42">
        <f>E7/BaseCriticalInventoryAmount</f>
        <v>0.02</v>
      </c>
      <c r="F10" s="4"/>
      <c r="G10" s="4"/>
      <c r="H10" s="4"/>
    </row>
    <row r="11" spans="1:8" ht="12.75">
      <c r="A11" s="4"/>
      <c r="B11" s="4"/>
      <c r="C11" s="5"/>
      <c r="D11" s="4"/>
      <c r="E11" s="4"/>
      <c r="F11" s="4"/>
      <c r="G11" s="4"/>
      <c r="H11" s="4"/>
    </row>
    <row r="12" spans="1:8" ht="12.75">
      <c r="A12" s="4"/>
      <c r="B12" s="3" t="s">
        <v>5</v>
      </c>
      <c r="C12" s="4"/>
      <c r="D12" s="4"/>
      <c r="E12" s="4"/>
      <c r="F12" s="4"/>
      <c r="G12" s="4"/>
      <c r="H12" s="4"/>
    </row>
    <row r="13" spans="1:8" ht="25.5">
      <c r="A13" s="4"/>
      <c r="B13" s="4"/>
      <c r="C13" s="43" t="s">
        <v>0</v>
      </c>
      <c r="D13" s="43" t="s">
        <v>1</v>
      </c>
      <c r="E13" s="43" t="s">
        <v>2</v>
      </c>
      <c r="F13" s="43" t="s">
        <v>3</v>
      </c>
      <c r="G13" s="43" t="s">
        <v>4</v>
      </c>
      <c r="H13" s="4"/>
    </row>
    <row r="14" spans="1:8" ht="14.25">
      <c r="A14" s="4"/>
      <c r="B14" s="4"/>
      <c r="C14" s="43" t="s">
        <v>8</v>
      </c>
      <c r="D14" s="19">
        <v>0</v>
      </c>
      <c r="E14" s="19">
        <v>0</v>
      </c>
      <c r="F14" s="19">
        <v>0</v>
      </c>
      <c r="G14" s="44">
        <f>SUM(D14:F14)</f>
        <v>0</v>
      </c>
      <c r="H14" s="4" t="s">
        <v>7</v>
      </c>
    </row>
    <row r="15" spans="1:8" ht="14.25">
      <c r="A15" s="4"/>
      <c r="B15" s="4"/>
      <c r="C15" s="43" t="s">
        <v>9</v>
      </c>
      <c r="D15" s="19">
        <v>0</v>
      </c>
      <c r="E15" s="19">
        <v>0</v>
      </c>
      <c r="F15" s="19">
        <v>0</v>
      </c>
      <c r="G15" s="44">
        <f>SUM(D15:F15)</f>
        <v>0</v>
      </c>
      <c r="H15" s="4" t="s">
        <v>7</v>
      </c>
    </row>
    <row r="16" spans="1:8" ht="12.75">
      <c r="A16" s="4"/>
      <c r="B16" s="4"/>
      <c r="C16" s="4"/>
      <c r="D16" s="4"/>
      <c r="E16" s="4"/>
      <c r="F16" s="4"/>
      <c r="G16" s="4"/>
      <c r="H16" s="4"/>
    </row>
    <row r="17" spans="1:8" ht="12.75">
      <c r="A17" s="4"/>
      <c r="B17" s="4"/>
      <c r="C17" s="5" t="s">
        <v>6</v>
      </c>
      <c r="D17" s="45">
        <f>ROUNDTOEVEN((RPYear1OtherAugmentation+RPYear2OtherAugmentation)/2,0)</f>
        <v>0</v>
      </c>
      <c r="E17" s="4" t="s">
        <v>7</v>
      </c>
      <c r="F17" s="4"/>
      <c r="G17" s="4"/>
      <c r="H17" s="4"/>
    </row>
    <row r="18" spans="1:8" ht="12.75">
      <c r="A18" s="4"/>
      <c r="B18" s="4"/>
      <c r="C18" s="5" t="s">
        <v>29</v>
      </c>
      <c r="D18" s="18">
        <f>ROUNDTOEVEN(BaseCriticalInventoryAmount/(BaseCriticalInventoryAmount+AverageOtherAugmentation),5)</f>
        <v>1</v>
      </c>
      <c r="E18" s="4"/>
      <c r="F18" s="4"/>
      <c r="G18" s="4"/>
      <c r="H18" s="4"/>
    </row>
    <row r="19" spans="1:8" ht="12.75">
      <c r="A19" s="4"/>
      <c r="B19" s="4"/>
      <c r="C19" s="5"/>
      <c r="D19" s="18"/>
      <c r="E19" s="4"/>
      <c r="F19" s="4"/>
      <c r="G19" s="4"/>
      <c r="H19" s="4"/>
    </row>
    <row r="20" spans="1:8" ht="12.75">
      <c r="A20" s="4"/>
      <c r="B20" s="4"/>
      <c r="C20" s="5" t="s">
        <v>25</v>
      </c>
      <c r="D20" s="46">
        <v>7000</v>
      </c>
      <c r="E20" s="4" t="s">
        <v>7</v>
      </c>
      <c r="F20" s="4"/>
      <c r="G20" s="4"/>
      <c r="H20" s="4"/>
    </row>
    <row r="21" spans="1:8" ht="14.25">
      <c r="A21" s="4"/>
      <c r="B21" s="4"/>
      <c r="C21" s="5" t="s">
        <v>10</v>
      </c>
      <c r="D21" s="47">
        <f>ROUNDTOEVEN(D20*E10,3)</f>
        <v>140</v>
      </c>
      <c r="E21" s="4" t="s">
        <v>7</v>
      </c>
      <c r="F21" s="4"/>
      <c r="G21" s="4"/>
      <c r="H21" s="4"/>
    </row>
    <row r="22" spans="1:8" ht="12.75">
      <c r="A22" s="4"/>
      <c r="B22" s="4"/>
      <c r="C22" s="5" t="s">
        <v>30</v>
      </c>
      <c r="D22" s="46">
        <v>7100</v>
      </c>
      <c r="E22" s="4" t="s">
        <v>7</v>
      </c>
      <c r="F22" s="4"/>
      <c r="G22" s="4"/>
      <c r="H22" s="4"/>
    </row>
    <row r="23" spans="1:8" ht="12.75">
      <c r="A23" s="4"/>
      <c r="B23" s="48" t="s">
        <v>12</v>
      </c>
      <c r="C23" s="4"/>
      <c r="D23" s="4"/>
      <c r="E23" s="4"/>
      <c r="F23" s="4"/>
      <c r="G23" s="4"/>
      <c r="H23" s="4"/>
    </row>
    <row r="24" spans="1:8" ht="12.75">
      <c r="A24" s="4"/>
      <c r="B24" s="4"/>
      <c r="C24" s="5" t="s">
        <v>21</v>
      </c>
      <c r="D24" s="17">
        <v>148</v>
      </c>
      <c r="E24" s="4" t="s">
        <v>7</v>
      </c>
      <c r="F24" s="4" t="s">
        <v>18</v>
      </c>
      <c r="G24" s="4"/>
      <c r="H24" s="4"/>
    </row>
    <row r="25" spans="1:8" ht="12.75">
      <c r="A25" s="4"/>
      <c r="B25" s="4"/>
      <c r="C25" s="5" t="s">
        <v>28</v>
      </c>
      <c r="D25" s="50">
        <f>ROUNDTOEVEN((0.7*D24/BaseCriticalInventoryAmount),5)</f>
        <v>0.014</v>
      </c>
      <c r="E25" s="49" t="s">
        <v>11</v>
      </c>
      <c r="F25" s="4"/>
      <c r="G25" s="4"/>
      <c r="H25" s="4"/>
    </row>
    <row r="26" spans="1:8" ht="12.75">
      <c r="A26" s="4"/>
      <c r="B26" s="4"/>
      <c r="C26" s="5"/>
      <c r="D26" s="50"/>
      <c r="E26" s="49"/>
      <c r="F26" s="4"/>
      <c r="G26" s="4"/>
      <c r="H26" s="4"/>
    </row>
    <row r="27" spans="1:8" ht="14.25">
      <c r="A27" s="4"/>
      <c r="B27" s="4"/>
      <c r="C27" s="5" t="s">
        <v>17</v>
      </c>
      <c r="D27" s="17">
        <v>125</v>
      </c>
      <c r="E27" s="4" t="s">
        <v>7</v>
      </c>
      <c r="F27" s="4"/>
      <c r="G27" s="4"/>
      <c r="H27" s="4"/>
    </row>
    <row r="28" spans="1:11" s="9" customFormat="1" ht="13.5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3:4" ht="12.75">
      <c r="C29" s="2"/>
      <c r="D29" s="33"/>
    </row>
    <row r="30" spans="1:5" ht="12.75">
      <c r="A30" s="4"/>
      <c r="B30" s="4"/>
      <c r="C30" s="56" t="s">
        <v>32</v>
      </c>
      <c r="D30" s="4"/>
      <c r="E30" s="4"/>
    </row>
    <row r="31" spans="1:10" ht="12.75">
      <c r="A31" s="4"/>
      <c r="B31" s="5" t="s">
        <v>26</v>
      </c>
      <c r="C31" s="5" t="s">
        <v>27</v>
      </c>
      <c r="D31" s="34">
        <f>ROUNDTOEVEN(InitialSlicePercentage*OtherAugmentationAdjustmentRatio*CriticalInventoryAmount,3)</f>
        <v>99.4</v>
      </c>
      <c r="E31" s="4" t="s">
        <v>7</v>
      </c>
      <c r="I31" s="2"/>
      <c r="J31"/>
    </row>
    <row r="32" spans="1:10" ht="12.75">
      <c r="A32" s="4"/>
      <c r="B32" s="3"/>
      <c r="C32" s="56" t="s">
        <v>34</v>
      </c>
      <c r="D32" s="34"/>
      <c r="E32" s="4"/>
      <c r="I32" s="2"/>
      <c r="J32"/>
    </row>
    <row r="33" spans="1:10" ht="12.75">
      <c r="A33" s="4"/>
      <c r="B33" s="5" t="s">
        <v>31</v>
      </c>
      <c r="C33" s="4" t="s">
        <v>33</v>
      </c>
      <c r="D33" s="34">
        <f>MIN(RHWM,D27)</f>
        <v>125</v>
      </c>
      <c r="E33" s="4" t="s">
        <v>7</v>
      </c>
      <c r="I33" s="2"/>
      <c r="J33"/>
    </row>
    <row r="34" spans="1:10" ht="12.75">
      <c r="A34" s="4"/>
      <c r="B34" s="5"/>
      <c r="C34" s="5" t="s">
        <v>35</v>
      </c>
      <c r="D34" s="51" t="str">
        <f>IF(D33&gt;=D31,"YES","NO")</f>
        <v>YES</v>
      </c>
      <c r="E34" s="4"/>
      <c r="I34" s="2"/>
      <c r="J34"/>
    </row>
    <row r="35" spans="1:10" ht="12.75">
      <c r="A35" s="4"/>
      <c r="B35" s="5"/>
      <c r="C35" s="5" t="s">
        <v>36</v>
      </c>
      <c r="D35" s="52">
        <f>IF(D34="YES",ROUNDTOEVEN((InitialSlicePercentage*OtherAugmentationAdjustmentRatio),7)," ")</f>
        <v>0.014</v>
      </c>
      <c r="E35" s="4"/>
      <c r="I35" s="2"/>
      <c r="J35"/>
    </row>
    <row r="36" spans="1:10" ht="12.75">
      <c r="A36" s="4"/>
      <c r="B36" s="5"/>
      <c r="C36" s="5" t="s">
        <v>37</v>
      </c>
      <c r="D36" s="52" t="str">
        <f>IF(D34="NO",ROUNDTOEVEN((D33/CriticalInventoryAmount*OtherAugmentationAdjustmentRatio),7)," ")</f>
        <v> </v>
      </c>
      <c r="E36" s="4"/>
      <c r="I36" s="2"/>
      <c r="J36"/>
    </row>
    <row r="37" spans="1:10" ht="12.75">
      <c r="A37" s="4"/>
      <c r="B37" s="55" t="s">
        <v>41</v>
      </c>
      <c r="C37" s="5"/>
      <c r="D37" s="52"/>
      <c r="E37" s="4"/>
      <c r="I37" s="2"/>
      <c r="J37"/>
    </row>
    <row r="38" spans="1:10" ht="12.75">
      <c r="A38" s="4"/>
      <c r="B38" s="48"/>
      <c r="C38" s="48" t="s">
        <v>38</v>
      </c>
      <c r="D38" s="53">
        <f>IF(D35=" ",D36,D35)</f>
        <v>0.014</v>
      </c>
      <c r="E38" s="3"/>
      <c r="F38" s="55"/>
      <c r="I38" s="2"/>
      <c r="J38"/>
    </row>
    <row r="39" spans="1:10" ht="12.75">
      <c r="A39" s="4"/>
      <c r="B39" s="55" t="s">
        <v>42</v>
      </c>
      <c r="C39" s="48"/>
      <c r="D39" s="53"/>
      <c r="E39" s="3"/>
      <c r="F39" s="55"/>
      <c r="I39" s="2"/>
      <c r="J39"/>
    </row>
    <row r="40" spans="1:10" ht="12.75">
      <c r="A40" s="4"/>
      <c r="B40" s="48"/>
      <c r="C40" s="48" t="s">
        <v>39</v>
      </c>
      <c r="D40" s="54">
        <f>ROUNDTOEVEN(D38*CriticalInventoryAmount,3)</f>
        <v>99.4</v>
      </c>
      <c r="E40" s="3" t="s">
        <v>7</v>
      </c>
      <c r="F40" s="55"/>
      <c r="I40" s="2"/>
      <c r="J40"/>
    </row>
    <row r="41" spans="1:10" ht="12.75">
      <c r="A41" s="4"/>
      <c r="B41" s="5"/>
      <c r="C41" s="5"/>
      <c r="D41" s="34"/>
      <c r="E41" s="4"/>
      <c r="I41" s="2"/>
      <c r="J41"/>
    </row>
    <row r="42" spans="2:10" s="4" customFormat="1" ht="12.75">
      <c r="B42" s="5"/>
      <c r="C42" s="5"/>
      <c r="D42" s="34"/>
      <c r="I42" s="5"/>
      <c r="J42" s="35"/>
    </row>
    <row r="43" spans="2:10" s="4" customFormat="1" ht="12.75">
      <c r="B43" s="5"/>
      <c r="C43" s="5"/>
      <c r="D43" s="34"/>
      <c r="I43" s="5"/>
      <c r="J43" s="35"/>
    </row>
    <row r="44" spans="9:10" s="4" customFormat="1" ht="12.75">
      <c r="I44" s="5"/>
      <c r="J44" s="36"/>
    </row>
    <row r="45" spans="9:11" s="4" customFormat="1" ht="12.75">
      <c r="I45" s="5"/>
      <c r="J45" s="36"/>
      <c r="K45" s="36"/>
    </row>
    <row r="46" spans="2:10" s="4" customFormat="1" ht="12.75">
      <c r="B46" s="5"/>
      <c r="C46" s="37"/>
      <c r="E46" s="5"/>
      <c r="F46" s="38"/>
      <c r="I46" s="5"/>
      <c r="J46" s="36"/>
    </row>
    <row r="47" spans="9:10" s="4" customFormat="1" ht="12.75">
      <c r="I47" s="5"/>
      <c r="J47" s="36"/>
    </row>
    <row r="48" spans="4:5" s="4" customFormat="1" ht="12.75">
      <c r="D48" s="5"/>
      <c r="E48" s="31"/>
    </row>
    <row r="49" s="4" customFormat="1" ht="12.75">
      <c r="D49" s="5"/>
    </row>
    <row r="50" spans="4:5" s="4" customFormat="1" ht="12.75">
      <c r="D50" s="5"/>
      <c r="E50" s="31"/>
    </row>
    <row r="51" spans="4:6" ht="12.75">
      <c r="D51" s="5"/>
      <c r="E51" s="31"/>
      <c r="F51" s="4"/>
    </row>
    <row r="52" spans="4:6" ht="12.75">
      <c r="D52" s="5"/>
      <c r="E52" s="31"/>
      <c r="F52" s="4"/>
    </row>
    <row r="53" spans="4:6" ht="12.75">
      <c r="D53" s="32"/>
      <c r="E53" s="31"/>
      <c r="F53" s="4"/>
    </row>
    <row r="55" ht="12.75">
      <c r="C55" s="2"/>
    </row>
    <row r="56" spans="2:5" ht="12.75">
      <c r="B56"/>
      <c r="C56" s="2"/>
      <c r="E56"/>
    </row>
    <row r="57" spans="2:5" ht="12.75">
      <c r="B57"/>
      <c r="C57" s="11"/>
      <c r="D57" s="12"/>
      <c r="E57"/>
    </row>
    <row r="58" spans="2:5" ht="12.75">
      <c r="B58"/>
      <c r="C58" s="13"/>
      <c r="D58" s="16"/>
      <c r="E58"/>
    </row>
    <row r="59" spans="2:5" ht="12.75">
      <c r="B59"/>
      <c r="C59" s="15"/>
      <c r="D59" s="14"/>
      <c r="E59"/>
    </row>
    <row r="60" spans="2:5" ht="12.75">
      <c r="B60"/>
      <c r="C60"/>
      <c r="D60"/>
      <c r="E60"/>
    </row>
    <row r="61" spans="2:5" ht="12.75">
      <c r="B61" s="22"/>
      <c r="C61" s="13"/>
      <c r="D61" s="21"/>
      <c r="E61" s="23"/>
    </row>
    <row r="62" spans="2:5" ht="12.75">
      <c r="B62" s="24"/>
      <c r="C62" s="21"/>
      <c r="D62" s="21"/>
      <c r="E62" s="25"/>
    </row>
    <row r="63" spans="2:5" ht="12.75">
      <c r="B63" s="13"/>
      <c r="C63" s="21"/>
      <c r="D63" s="21"/>
      <c r="E63" s="20"/>
    </row>
    <row r="64" spans="2:5" ht="12.75">
      <c r="B64" s="26"/>
      <c r="C64" s="21"/>
      <c r="D64" s="21"/>
      <c r="E64" s="13"/>
    </row>
    <row r="65" spans="2:5" ht="12.75">
      <c r="B65" s="25"/>
      <c r="C65" s="21"/>
      <c r="D65" s="21"/>
      <c r="E65" s="13"/>
    </row>
    <row r="66" spans="2:5" ht="12.75">
      <c r="B66" s="25"/>
      <c r="C66" s="21"/>
      <c r="D66" s="21"/>
      <c r="E66" s="13"/>
    </row>
    <row r="67" spans="2:5" ht="12.75">
      <c r="B67" s="27"/>
      <c r="C67" s="28"/>
      <c r="D67" s="21"/>
      <c r="E67" s="13"/>
    </row>
    <row r="68" spans="2:5" ht="12.75">
      <c r="B68" s="27"/>
      <c r="C68" s="21"/>
      <c r="D68" s="21"/>
      <c r="E68" s="13"/>
    </row>
    <row r="69" spans="2:5" ht="12.75">
      <c r="B69" s="27"/>
      <c r="C69" s="28"/>
      <c r="D69" s="21"/>
      <c r="E69" s="20"/>
    </row>
    <row r="70" spans="2:5" ht="12.75">
      <c r="B70" s="25"/>
      <c r="C70" s="21"/>
      <c r="D70" s="21"/>
      <c r="E70" s="13"/>
    </row>
    <row r="71" spans="2:5" ht="12.75">
      <c r="B71" s="26"/>
      <c r="C71" s="21"/>
      <c r="D71" s="21"/>
      <c r="E71" s="13"/>
    </row>
    <row r="72" spans="2:5" ht="12.75">
      <c r="B72" s="25"/>
      <c r="C72" s="21"/>
      <c r="D72" s="21"/>
      <c r="E72" s="13"/>
    </row>
    <row r="73" spans="2:5" ht="12.75">
      <c r="B73" s="13"/>
      <c r="C73" s="21"/>
      <c r="D73" s="21"/>
      <c r="E73" s="13"/>
    </row>
    <row r="74" spans="2:5" ht="12.75">
      <c r="B74" s="13"/>
      <c r="C74" s="21"/>
      <c r="D74" s="21"/>
      <c r="E74" s="13"/>
    </row>
    <row r="75" spans="2:5" ht="12.75">
      <c r="B75" s="13"/>
      <c r="C75" s="21"/>
      <c r="D75" s="21"/>
      <c r="E75" s="13"/>
    </row>
    <row r="76" spans="2:5" ht="12.75">
      <c r="B76" s="13"/>
      <c r="C76" s="28"/>
      <c r="D76" s="21"/>
      <c r="E76" s="13"/>
    </row>
    <row r="77" spans="2:5" ht="12.75">
      <c r="B77" s="13"/>
      <c r="C77" s="21"/>
      <c r="D77" s="13"/>
      <c r="E77" s="13"/>
    </row>
    <row r="78" spans="2:5" ht="12.75">
      <c r="B78" s="13"/>
      <c r="C78" s="21"/>
      <c r="D78" s="13"/>
      <c r="E78" s="13"/>
    </row>
    <row r="79" spans="2:5" ht="12.75">
      <c r="B79" s="13"/>
      <c r="C79" s="21"/>
      <c r="D79" s="13"/>
      <c r="E79" s="13"/>
    </row>
    <row r="80" spans="2:5" ht="12.75">
      <c r="B80" s="29"/>
      <c r="C80" s="29"/>
      <c r="D80" s="29"/>
      <c r="E80" s="29"/>
    </row>
  </sheetData>
  <conditionalFormatting sqref="E50:E53">
    <cfRule type="cellIs" priority="1" dxfId="0" operator="notEqual" stopIfTrue="1">
      <formula>#REF!</formula>
    </cfRule>
  </conditionalFormatting>
  <conditionalFormatting sqref="C46 F46 D58">
    <cfRule type="cellIs" priority="2" dxfId="1" operator="notEqual" stopIfTrue="1">
      <formula>""</formula>
    </cfRule>
  </conditionalFormatting>
  <printOptions/>
  <pageMargins left="0.5" right="0.5" top="1" bottom="1" header="0.5" footer="0.5"/>
  <pageSetup fitToHeight="2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tcr</dc:creator>
  <cp:keywords/>
  <dc:description/>
  <cp:lastModifiedBy>pjb5744</cp:lastModifiedBy>
  <cp:lastPrinted>2008-04-21T18:37:39Z</cp:lastPrinted>
  <dcterms:created xsi:type="dcterms:W3CDTF">2008-03-27T03:58:07Z</dcterms:created>
  <dcterms:modified xsi:type="dcterms:W3CDTF">2008-04-21T19:53:47Z</dcterms:modified>
  <cp:category/>
  <cp:version/>
  <cp:contentType/>
  <cp:contentStatus/>
</cp:coreProperties>
</file>