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Default Extension="vml" ContentType="application/vnd.openxmlformats-officedocument.vmlDrawing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comments32.xml" ContentType="application/vnd.openxmlformats-officedocument.spreadsheetml.comments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comments35.xml" ContentType="application/vnd.openxmlformats-officedocument.spreadsheetml.comments+xml"/>
  <Override PartName="/xl/worksheets/sheet3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95" windowWidth="10230" windowHeight="6375" tabRatio="601" activeTab="0"/>
  </bookViews>
  <sheets>
    <sheet name="WR-1" sheetId="1" r:id="rId1"/>
    <sheet name="WR-2" sheetId="2" r:id="rId2"/>
    <sheet name="WR-3" sheetId="3" r:id="rId3"/>
    <sheet name="WR-4" sheetId="4" r:id="rId4"/>
    <sheet name="WR-5" sheetId="5" r:id="rId5"/>
    <sheet name="WR-6" sheetId="6" r:id="rId6"/>
    <sheet name="WR-7" sheetId="7" r:id="rId7"/>
    <sheet name="WR-8" sheetId="8" r:id="rId8"/>
    <sheet name="WR-9" sheetId="9" r:id="rId9"/>
    <sheet name="WR-10" sheetId="10" r:id="rId10"/>
    <sheet name="WR-11" sheetId="11" r:id="rId11"/>
    <sheet name="WR-12" sheetId="12" r:id="rId12"/>
    <sheet name="WR-13" sheetId="13" r:id="rId13"/>
    <sheet name="WR-14" sheetId="14" r:id="rId14"/>
    <sheet name="WR-15" sheetId="15" r:id="rId15"/>
    <sheet name="WR-16" sheetId="16" r:id="rId16"/>
    <sheet name="WR-17" sheetId="17" r:id="rId17"/>
    <sheet name="WR-18" sheetId="18" r:id="rId18"/>
    <sheet name="WR-19" sheetId="19" r:id="rId19"/>
    <sheet name="WR-20" sheetId="20" r:id="rId20"/>
    <sheet name="WR-21" sheetId="21" r:id="rId21"/>
    <sheet name="WR-22" sheetId="22" r:id="rId22"/>
    <sheet name="WR-23" sheetId="23" r:id="rId23"/>
    <sheet name="WR-24" sheetId="24" r:id="rId24"/>
    <sheet name="WR-25" sheetId="25" r:id="rId25"/>
    <sheet name="WR-26" sheetId="26" r:id="rId26"/>
    <sheet name="WR-27" sheetId="27" r:id="rId27"/>
    <sheet name="WR-28" sheetId="28" r:id="rId28"/>
    <sheet name="WR-29" sheetId="29" r:id="rId29"/>
    <sheet name="WR-30" sheetId="30" r:id="rId30"/>
    <sheet name="WR-31" sheetId="31" r:id="rId31"/>
    <sheet name="WR-32" sheetId="32" r:id="rId32"/>
    <sheet name="WR-33" sheetId="33" r:id="rId33"/>
    <sheet name="WR-34" sheetId="34" r:id="rId34"/>
    <sheet name="Blanks" sheetId="35" r:id="rId35"/>
    <sheet name="Blanks-sorted" sheetId="36" r:id="rId36"/>
  </sheets>
  <definedNames/>
  <calcPr fullCalcOnLoad="1"/>
</workbook>
</file>

<file path=xl/comments13.xml><?xml version="1.0" encoding="utf-8"?>
<comments xmlns="http://schemas.openxmlformats.org/spreadsheetml/2006/main">
  <authors>
    <author>MRI</author>
  </authors>
  <commentList>
    <comment ref="H28" authorId="0">
      <text>
        <r>
          <rPr>
            <b/>
            <sz val="8"/>
            <rFont val="Tahoma"/>
            <family val="0"/>
          </rPr>
          <t>MRI:</t>
        </r>
        <r>
          <rPr>
            <sz val="8"/>
            <rFont val="Tahoma"/>
            <family val="0"/>
          </rPr>
          <t xml:space="preserve">
Small tear in substrate, recorded in weigh book no. 1011</t>
        </r>
      </text>
    </comment>
  </commentList>
</comments>
</file>

<file path=xl/comments32.xml><?xml version="1.0" encoding="utf-8"?>
<comments xmlns="http://schemas.openxmlformats.org/spreadsheetml/2006/main">
  <authors>
    <author>mgrelinger</author>
  </authors>
  <commentList>
    <comment ref="G19" authorId="0">
      <text>
        <r>
          <rPr>
            <b/>
            <sz val="8"/>
            <rFont val="Tahoma"/>
            <family val="0"/>
          </rPr>
          <t>mgrelinger:</t>
        </r>
        <r>
          <rPr>
            <sz val="8"/>
            <rFont val="Tahoma"/>
            <family val="0"/>
          </rPr>
          <t xml:space="preserve">
Checked OK</t>
        </r>
      </text>
    </comment>
    <comment ref="H19" authorId="0">
      <text>
        <r>
          <rPr>
            <b/>
            <sz val="8"/>
            <rFont val="Tahoma"/>
            <family val="0"/>
          </rPr>
          <t>mgrelinger:</t>
        </r>
        <r>
          <rPr>
            <sz val="8"/>
            <rFont val="Tahoma"/>
            <family val="0"/>
          </rPr>
          <t xml:space="preserve">
Checked OK</t>
        </r>
      </text>
    </comment>
  </commentList>
</comments>
</file>

<file path=xl/comments35.xml><?xml version="1.0" encoding="utf-8"?>
<comments xmlns="http://schemas.openxmlformats.org/spreadsheetml/2006/main">
  <authors>
    <author>mgrelinger</author>
  </authors>
  <commentList>
    <comment ref="J106" authorId="0">
      <text>
        <r>
          <rPr>
            <b/>
            <sz val="8"/>
            <rFont val="Tahoma"/>
            <family val="0"/>
          </rPr>
          <t>mgrelinger:</t>
        </r>
        <r>
          <rPr>
            <sz val="8"/>
            <rFont val="Tahoma"/>
            <family val="0"/>
          </rPr>
          <t xml:space="preserve">
Much higher than LoQ</t>
        </r>
      </text>
    </comment>
  </commentList>
</comments>
</file>

<file path=xl/sharedStrings.xml><?xml version="1.0" encoding="utf-8"?>
<sst xmlns="http://schemas.openxmlformats.org/spreadsheetml/2006/main" count="3468" uniqueCount="547">
  <si>
    <t>Two Partisols, A (upper left) and B (lower right)  [as seen facing into tunnel]</t>
  </si>
  <si>
    <t>Two Cyclone/Impactors, 1 (upper right) and 2 (lower left)  [as seen facing into tunnel]</t>
  </si>
  <si>
    <t>Wind Tunnel Testing - March 3, 2005</t>
  </si>
  <si>
    <t>Wind Tunnel Fan running at 20 Hz  [CL wind speed estimated at ~2 mph, Delta P = 0 in/H2O]</t>
  </si>
  <si>
    <t>Fluidized bed:  Description and flow rate?????</t>
  </si>
  <si>
    <t>Run No.</t>
  </si>
  <si>
    <t>Start</t>
  </si>
  <si>
    <t>Stop</t>
  </si>
  <si>
    <t xml:space="preserve">Sampler </t>
  </si>
  <si>
    <t>WR-1</t>
  </si>
  <si>
    <t>Partisol A</t>
  </si>
  <si>
    <t>Partisol B</t>
  </si>
  <si>
    <t>Cyc 1, 4x5, 3</t>
  </si>
  <si>
    <t>Cyc 1, 8x10</t>
  </si>
  <si>
    <t>Cyc 1, 4x5, 2</t>
  </si>
  <si>
    <t>Cyc 1, 4x5, 1</t>
  </si>
  <si>
    <t>Cyc 2, 8x10</t>
  </si>
  <si>
    <t>Cyc 2, 4x5, 1</t>
  </si>
  <si>
    <t>Cyc 2, 4x5, 3</t>
  </si>
  <si>
    <t>Cyc 2, 4x5, 2</t>
  </si>
  <si>
    <t>Filter No.</t>
  </si>
  <si>
    <t>Test duration: ~1 hr</t>
  </si>
  <si>
    <t>Tare wt (mg)</t>
  </si>
  <si>
    <t>Final wt (mg)</t>
  </si>
  <si>
    <t>Two TSI DustTraks, DT2 at CenterLine and DT1 at movable positions on string array</t>
  </si>
  <si>
    <t>Dust mixture: Fine SAE test dust (~1/4 to 1/3 cup Arizona fine road dust) plus 1 tsp sieved river sand of 3xx - 7xx um diameter</t>
  </si>
  <si>
    <t xml:space="preserve"> -</t>
  </si>
  <si>
    <t>Conc (mg/m3)</t>
  </si>
  <si>
    <t>0511002</t>
  </si>
  <si>
    <t>0518007</t>
  </si>
  <si>
    <t>0518006</t>
  </si>
  <si>
    <t>0518005</t>
  </si>
  <si>
    <t>8x10</t>
  </si>
  <si>
    <t>4x5</t>
  </si>
  <si>
    <t>0511001</t>
  </si>
  <si>
    <t>0518003</t>
  </si>
  <si>
    <t>0518002</t>
  </si>
  <si>
    <t>0518001</t>
  </si>
  <si>
    <t>0516001</t>
  </si>
  <si>
    <t>0516002</t>
  </si>
  <si>
    <t>Net wt (mg)</t>
  </si>
  <si>
    <t>Flow rate (L/min)</t>
  </si>
  <si>
    <t>Sampling duration (min)</t>
  </si>
  <si>
    <t>Corr net wt (mg)</t>
  </si>
  <si>
    <t>0:59 **</t>
  </si>
  <si>
    <t>**</t>
  </si>
  <si>
    <t>Corr conc (mg/m3)</t>
  </si>
  <si>
    <t>Cyc 1, All</t>
  </si>
  <si>
    <t>Cyc 2, All</t>
  </si>
  <si>
    <t>0511003</t>
  </si>
  <si>
    <t>0511004</t>
  </si>
  <si>
    <t>0511005</t>
  </si>
  <si>
    <t>0511006</t>
  </si>
  <si>
    <t>0511007</t>
  </si>
  <si>
    <t>0511008</t>
  </si>
  <si>
    <t>47 mm</t>
  </si>
  <si>
    <t>0516004</t>
  </si>
  <si>
    <t>0516003</t>
  </si>
  <si>
    <t>0516005</t>
  </si>
  <si>
    <t>0516006</t>
  </si>
  <si>
    <t>0516007</t>
  </si>
  <si>
    <t>0516008</t>
  </si>
  <si>
    <t>Particle Size</t>
  </si>
  <si>
    <t>PM-10</t>
  </si>
  <si>
    <t>PM-2.5</t>
  </si>
  <si>
    <t>PM-15</t>
  </si>
  <si>
    <t>PM-2.5/ PM-10</t>
  </si>
  <si>
    <t>8x10 AVG</t>
  </si>
  <si>
    <t>4x5 AVG</t>
  </si>
  <si>
    <t>47mm AVG</t>
  </si>
  <si>
    <t>8x10 LoQ</t>
  </si>
  <si>
    <t>0.5 mg</t>
  </si>
  <si>
    <t>4x5 LoQ</t>
  </si>
  <si>
    <t>47mm LoQ</t>
  </si>
  <si>
    <t>0.05 mg</t>
  </si>
  <si>
    <t>0518004</t>
  </si>
  <si>
    <t>0518008</t>
  </si>
  <si>
    <t>0518009</t>
  </si>
  <si>
    <t>0518010</t>
  </si>
  <si>
    <t>Wind Tunnel Testing - March 24, 2005</t>
  </si>
  <si>
    <t>Two Partisols, A (upper left) and B (lower right)  [as seen facing upstream into tunnel]</t>
  </si>
  <si>
    <t>Dust mixture: Fine SAE test dust (Arizona fine road dust)</t>
  </si>
  <si>
    <t>WR-2</t>
  </si>
  <si>
    <t>68.3 oF; 29.17 in/Hg baro pressure</t>
  </si>
  <si>
    <t xml:space="preserve">Wind tunnel blower: 20 Hz </t>
  </si>
  <si>
    <t>Cyclone/Impactor check:  1.0 in/H2O on both units</t>
  </si>
  <si>
    <t>Note:  Partisol C not run; filter 0516011 on Partisol C used as blank.</t>
  </si>
  <si>
    <t>0516009</t>
  </si>
  <si>
    <t>0516010</t>
  </si>
  <si>
    <t>0518070</t>
  </si>
  <si>
    <t>0518071</t>
  </si>
  <si>
    <t>0518072</t>
  </si>
  <si>
    <t>0511009</t>
  </si>
  <si>
    <t>0518067</t>
  </si>
  <si>
    <t>0518068</t>
  </si>
  <si>
    <t>0518069</t>
  </si>
  <si>
    <t>0511010</t>
  </si>
  <si>
    <t>Partisol C</t>
  </si>
  <si>
    <t>0516011</t>
  </si>
  <si>
    <t>0516013</t>
  </si>
  <si>
    <t>0516014</t>
  </si>
  <si>
    <t>N/A</t>
  </si>
  <si>
    <t>0516015</t>
  </si>
  <si>
    <t>0518064</t>
  </si>
  <si>
    <t>0518065</t>
  </si>
  <si>
    <t>0518066</t>
  </si>
  <si>
    <t>0511011</t>
  </si>
  <si>
    <t>0518061</t>
  </si>
  <si>
    <t>0518062</t>
  </si>
  <si>
    <t>0518063</t>
  </si>
  <si>
    <t>0511012</t>
  </si>
  <si>
    <t>0516016</t>
  </si>
  <si>
    <t>0516017</t>
  </si>
  <si>
    <t>WR-3</t>
  </si>
  <si>
    <t>WR-4</t>
  </si>
  <si>
    <t>WR-5</t>
  </si>
  <si>
    <t>0518058</t>
  </si>
  <si>
    <t>0518059</t>
  </si>
  <si>
    <t>0518060</t>
  </si>
  <si>
    <t>0511013</t>
  </si>
  <si>
    <t>0518055</t>
  </si>
  <si>
    <t>0518056</t>
  </si>
  <si>
    <t>0518057</t>
  </si>
  <si>
    <t>0511014</t>
  </si>
  <si>
    <t>0516019</t>
  </si>
  <si>
    <t>0516020</t>
  </si>
  <si>
    <t>0518052</t>
  </si>
  <si>
    <t>0518053</t>
  </si>
  <si>
    <t>0518054</t>
  </si>
  <si>
    <t>0511015</t>
  </si>
  <si>
    <t>0518049</t>
  </si>
  <si>
    <t>0518050</t>
  </si>
  <si>
    <t>0518051</t>
  </si>
  <si>
    <t>0511016</t>
  </si>
  <si>
    <t>WR-6</t>
  </si>
  <si>
    <t>WR-7</t>
  </si>
  <si>
    <t>WR-8</t>
  </si>
  <si>
    <t>WR-9</t>
  </si>
  <si>
    <t>0516018</t>
  </si>
  <si>
    <t>0518043</t>
  </si>
  <si>
    <t>0518044</t>
  </si>
  <si>
    <t>0518045</t>
  </si>
  <si>
    <t>0511018</t>
  </si>
  <si>
    <t>0518046</t>
  </si>
  <si>
    <t>0518047</t>
  </si>
  <si>
    <t>0518048</t>
  </si>
  <si>
    <t>0511017</t>
  </si>
  <si>
    <t>0516021</t>
  </si>
  <si>
    <t>0516022</t>
  </si>
  <si>
    <t>0518040</t>
  </si>
  <si>
    <t>0518041</t>
  </si>
  <si>
    <t>0518042</t>
  </si>
  <si>
    <t>0511019</t>
  </si>
  <si>
    <t>0518037</t>
  </si>
  <si>
    <t>0518039</t>
  </si>
  <si>
    <t>0518038</t>
  </si>
  <si>
    <t>0511020</t>
  </si>
  <si>
    <t>0516023</t>
  </si>
  <si>
    <t>0516026</t>
  </si>
  <si>
    <t>0518034</t>
  </si>
  <si>
    <t>0518035</t>
  </si>
  <si>
    <t>0518036</t>
  </si>
  <si>
    <t>0511021</t>
  </si>
  <si>
    <t>0518028</t>
  </si>
  <si>
    <t>0518029</t>
  </si>
  <si>
    <t>0518030</t>
  </si>
  <si>
    <t>0511023</t>
  </si>
  <si>
    <t>0516027</t>
  </si>
  <si>
    <t>0516031</t>
  </si>
  <si>
    <t>0518025</t>
  </si>
  <si>
    <t>0518026</t>
  </si>
  <si>
    <t>0518027</t>
  </si>
  <si>
    <t>0511024</t>
  </si>
  <si>
    <t>WR-10</t>
  </si>
  <si>
    <t>0516032</t>
  </si>
  <si>
    <t>0516034</t>
  </si>
  <si>
    <t>0518019</t>
  </si>
  <si>
    <t>0518020</t>
  </si>
  <si>
    <t>0518021</t>
  </si>
  <si>
    <t>0511026</t>
  </si>
  <si>
    <t>0518022</t>
  </si>
  <si>
    <t>0518023</t>
  </si>
  <si>
    <t>0518024</t>
  </si>
  <si>
    <t>0511025</t>
  </si>
  <si>
    <t>0518031</t>
  </si>
  <si>
    <t>0518032</t>
  </si>
  <si>
    <t>0518033</t>
  </si>
  <si>
    <t>0511022</t>
  </si>
  <si>
    <t>WR-12</t>
  </si>
  <si>
    <t>WR-13</t>
  </si>
  <si>
    <t>WR-14</t>
  </si>
  <si>
    <t>0516024</t>
  </si>
  <si>
    <t>0516025</t>
  </si>
  <si>
    <t>0516028</t>
  </si>
  <si>
    <t>0518078</t>
  </si>
  <si>
    <t>0518077</t>
  </si>
  <si>
    <t>0518076</t>
  </si>
  <si>
    <t>0511030</t>
  </si>
  <si>
    <t>0518075</t>
  </si>
  <si>
    <t>0518074</t>
  </si>
  <si>
    <t>0518073</t>
  </si>
  <si>
    <t>0511029</t>
  </si>
  <si>
    <t>0516029</t>
  </si>
  <si>
    <t>0516033</t>
  </si>
  <si>
    <t>0516036</t>
  </si>
  <si>
    <t>0518081</t>
  </si>
  <si>
    <t>0518080</t>
  </si>
  <si>
    <t>0518079</t>
  </si>
  <si>
    <t>0511031</t>
  </si>
  <si>
    <t>0518084</t>
  </si>
  <si>
    <t>0518083</t>
  </si>
  <si>
    <t>0518082</t>
  </si>
  <si>
    <t>0511032</t>
  </si>
  <si>
    <t>0516037</t>
  </si>
  <si>
    <t>0516038</t>
  </si>
  <si>
    <t>0516039</t>
  </si>
  <si>
    <t>0518087</t>
  </si>
  <si>
    <t>0518086</t>
  </si>
  <si>
    <t>0518085</t>
  </si>
  <si>
    <t>0511033</t>
  </si>
  <si>
    <t>0518090</t>
  </si>
  <si>
    <t>0518089</t>
  </si>
  <si>
    <t>0518088</t>
  </si>
  <si>
    <t>0511034</t>
  </si>
  <si>
    <t>Partisol sampling duration estimated after three brief shutdowns at 15-min intervals</t>
  </si>
  <si>
    <t>0516041</t>
  </si>
  <si>
    <t>0516043</t>
  </si>
  <si>
    <t>0516044</t>
  </si>
  <si>
    <t>0518093</t>
  </si>
  <si>
    <t>0518092</t>
  </si>
  <si>
    <t>0518091</t>
  </si>
  <si>
    <t>0511035</t>
  </si>
  <si>
    <t>0518096</t>
  </si>
  <si>
    <t>0518095</t>
  </si>
  <si>
    <t>0518094</t>
  </si>
  <si>
    <t>0511036</t>
  </si>
  <si>
    <t>0516045</t>
  </si>
  <si>
    <t>0516046</t>
  </si>
  <si>
    <t>0516047</t>
  </si>
  <si>
    <t>0518100</t>
  </si>
  <si>
    <t>0518099</t>
  </si>
  <si>
    <t>0518098</t>
  </si>
  <si>
    <t>0511037</t>
  </si>
  <si>
    <t>0518103</t>
  </si>
  <si>
    <t>0518102</t>
  </si>
  <si>
    <t>0518101</t>
  </si>
  <si>
    <t>0511038</t>
  </si>
  <si>
    <t>WR-15</t>
  </si>
  <si>
    <t>WR-16</t>
  </si>
  <si>
    <t>WR-17</t>
  </si>
  <si>
    <t>WR-18</t>
  </si>
  <si>
    <t>WR-19</t>
  </si>
  <si>
    <t>WR-20</t>
  </si>
  <si>
    <t>WR-21</t>
  </si>
  <si>
    <t>WR-22</t>
  </si>
  <si>
    <t>WR-23</t>
  </si>
  <si>
    <t>0516048</t>
  </si>
  <si>
    <t>0516049</t>
  </si>
  <si>
    <t>0516050</t>
  </si>
  <si>
    <t>0518109</t>
  </si>
  <si>
    <t>0518108</t>
  </si>
  <si>
    <t>0518107</t>
  </si>
  <si>
    <t>0511040</t>
  </si>
  <si>
    <t>0518106</t>
  </si>
  <si>
    <t>0518105</t>
  </si>
  <si>
    <t>0518104</t>
  </si>
  <si>
    <t>0511039</t>
  </si>
  <si>
    <t>0516052</t>
  </si>
  <si>
    <t>0516054</t>
  </si>
  <si>
    <t>0516055</t>
  </si>
  <si>
    <t>0518129</t>
  </si>
  <si>
    <t>0518114</t>
  </si>
  <si>
    <t>0518113</t>
  </si>
  <si>
    <t>0511042</t>
  </si>
  <si>
    <t>0518112</t>
  </si>
  <si>
    <t>0518111</t>
  </si>
  <si>
    <t>0518110</t>
  </si>
  <si>
    <t>0511041</t>
  </si>
  <si>
    <t>0516056</t>
  </si>
  <si>
    <t>0516057</t>
  </si>
  <si>
    <t>0516058</t>
  </si>
  <si>
    <t>0518135</t>
  </si>
  <si>
    <t>0518134</t>
  </si>
  <si>
    <t>0518133</t>
  </si>
  <si>
    <t>0511043</t>
  </si>
  <si>
    <t>0518132</t>
  </si>
  <si>
    <t>0518131</t>
  </si>
  <si>
    <t>0518130</t>
  </si>
  <si>
    <t>0516059</t>
  </si>
  <si>
    <t>0516060</t>
  </si>
  <si>
    <t>0516061</t>
  </si>
  <si>
    <t>0518138</t>
  </si>
  <si>
    <t>0518137</t>
  </si>
  <si>
    <t>0518136</t>
  </si>
  <si>
    <t>0511044</t>
  </si>
  <si>
    <t>0518141</t>
  </si>
  <si>
    <t>0518140</t>
  </si>
  <si>
    <t>0518139</t>
  </si>
  <si>
    <t>0511045</t>
  </si>
  <si>
    <t>0516062</t>
  </si>
  <si>
    <t>0516063</t>
  </si>
  <si>
    <t>0516064</t>
  </si>
  <si>
    <t>0518144</t>
  </si>
  <si>
    <t>0518143</t>
  </si>
  <si>
    <t>0518142</t>
  </si>
  <si>
    <t>0511046</t>
  </si>
  <si>
    <t>0518117</t>
  </si>
  <si>
    <t>0518116</t>
  </si>
  <si>
    <t>0518115</t>
  </si>
  <si>
    <t>0511047</t>
  </si>
  <si>
    <t>0516065</t>
  </si>
  <si>
    <t>0516066</t>
  </si>
  <si>
    <t>0516068</t>
  </si>
  <si>
    <t>0518124</t>
  </si>
  <si>
    <t>0518122</t>
  </si>
  <si>
    <t>0518121</t>
  </si>
  <si>
    <t>0511049</t>
  </si>
  <si>
    <t>0518120</t>
  </si>
  <si>
    <t>0518119</t>
  </si>
  <si>
    <t>0518118</t>
  </si>
  <si>
    <t>0511048</t>
  </si>
  <si>
    <t>0516070</t>
  </si>
  <si>
    <t>0516071</t>
  </si>
  <si>
    <t>0516072</t>
  </si>
  <si>
    <t>0518146</t>
  </si>
  <si>
    <t>0516145</t>
  </si>
  <si>
    <t>0516128</t>
  </si>
  <si>
    <t>0518127</t>
  </si>
  <si>
    <t>0518126</t>
  </si>
  <si>
    <t>0518125</t>
  </si>
  <si>
    <t>0511050</t>
  </si>
  <si>
    <t>Fluidized bed:</t>
  </si>
  <si>
    <t>Target PM-10 concentration:</t>
  </si>
  <si>
    <t>Test duration:</t>
  </si>
  <si>
    <t>Test duration:  1 hr</t>
  </si>
  <si>
    <r>
      <t>2.0 mg/m</t>
    </r>
    <r>
      <rPr>
        <vertAlign val="superscript"/>
        <sz val="10"/>
        <rFont val="Arial"/>
        <family val="2"/>
      </rPr>
      <t>3</t>
    </r>
  </si>
  <si>
    <t>61.9 oF; 28.88 in/Hg baro pressure</t>
  </si>
  <si>
    <t>Test duration:1 hr</t>
  </si>
  <si>
    <t>Wind Tunnel Testing - March 29, 2005</t>
  </si>
  <si>
    <r>
      <t>1.0 mg/m</t>
    </r>
    <r>
      <rPr>
        <vertAlign val="superscript"/>
        <sz val="10"/>
        <rFont val="Arial"/>
        <family val="2"/>
      </rPr>
      <t>3</t>
    </r>
  </si>
  <si>
    <t>68.3 oF; 28.88 in/Hg baro pressure</t>
  </si>
  <si>
    <t>Test duration:  2 hr</t>
  </si>
  <si>
    <t>Note:  Partisol C not run;</t>
  </si>
  <si>
    <t>75.0 oF; 28.83 in/Hg baro pressure</t>
  </si>
  <si>
    <t>75.5 oF; 28.79 in/Hg baro pressure</t>
  </si>
  <si>
    <t xml:space="preserve">Dust mixture: </t>
  </si>
  <si>
    <t>Wind Tunnel Testing - March 30, 2005</t>
  </si>
  <si>
    <t>2 hr</t>
  </si>
  <si>
    <t>66.4 oF; 28.72 in/Hg baro pressure</t>
  </si>
  <si>
    <r>
      <t>5.0 mg/m</t>
    </r>
    <r>
      <rPr>
        <vertAlign val="superscript"/>
        <sz val="10"/>
        <rFont val="Arial"/>
        <family val="2"/>
      </rPr>
      <t>3</t>
    </r>
  </si>
  <si>
    <t>66.4 oF; 28.80 in/Hg baro pressure</t>
  </si>
  <si>
    <t>15 min</t>
  </si>
  <si>
    <t>Wind Tunnel Testing - April 1, 2005</t>
  </si>
  <si>
    <t>Dust mixture: Coarse SAE test dust (Arizona coarse road dust)</t>
  </si>
  <si>
    <t>Wind Tunnel Testing - April 6, 2005</t>
  </si>
  <si>
    <t>1 hr</t>
  </si>
  <si>
    <t>Wind Tunnel Testing - April 7, 2005</t>
  </si>
  <si>
    <r>
      <t>&lt;1.0 mg/m</t>
    </r>
    <r>
      <rPr>
        <vertAlign val="superscript"/>
        <sz val="10"/>
        <rFont val="Arial"/>
        <family val="2"/>
      </rPr>
      <t>3</t>
    </r>
  </si>
  <si>
    <t>Date</t>
  </si>
  <si>
    <t>Dust mixture:  Arizona coarse test dust</t>
  </si>
  <si>
    <t>BLANK RUN</t>
  </si>
  <si>
    <t>Dynamic field</t>
  </si>
  <si>
    <t>Static field</t>
  </si>
  <si>
    <t>0511027</t>
  </si>
  <si>
    <t>0511028</t>
  </si>
  <si>
    <t>0518013</t>
  </si>
  <si>
    <t>0518014</t>
  </si>
  <si>
    <t>0518015</t>
  </si>
  <si>
    <t>0518016</t>
  </si>
  <si>
    <t>0518017</t>
  </si>
  <si>
    <t>0518018</t>
  </si>
  <si>
    <t>0518128</t>
  </si>
  <si>
    <t>0518145</t>
  </si>
  <si>
    <t>Static blank</t>
  </si>
  <si>
    <t>0516012</t>
  </si>
  <si>
    <t>0516035</t>
  </si>
  <si>
    <t>0516040</t>
  </si>
  <si>
    <t>0518011</t>
  </si>
  <si>
    <t>0518012</t>
  </si>
  <si>
    <t>Trip blank</t>
  </si>
  <si>
    <t>0518097</t>
  </si>
  <si>
    <t>Sampling duration (time)</t>
  </si>
  <si>
    <t>* Using DT PM-10</t>
  </si>
  <si>
    <t>DT 1-</t>
  </si>
  <si>
    <t>DT 2-</t>
  </si>
  <si>
    <t>DT-2 (CL)</t>
  </si>
  <si>
    <t>DT-1 (moveable)</t>
  </si>
  <si>
    <t>WR-24</t>
  </si>
  <si>
    <t>0516042</t>
  </si>
  <si>
    <t>0516051</t>
  </si>
  <si>
    <t>0516053</t>
  </si>
  <si>
    <t>0518223</t>
  </si>
  <si>
    <t>0518222</t>
  </si>
  <si>
    <t>0518221</t>
  </si>
  <si>
    <t>0511051</t>
  </si>
  <si>
    <t>0518226</t>
  </si>
  <si>
    <t>0518225</t>
  </si>
  <si>
    <t>0518224</t>
  </si>
  <si>
    <t>0511052</t>
  </si>
  <si>
    <t>WR-25</t>
  </si>
  <si>
    <t>0516067</t>
  </si>
  <si>
    <t>0516069</t>
  </si>
  <si>
    <t>0516086</t>
  </si>
  <si>
    <t>0518210</t>
  </si>
  <si>
    <t>0518209</t>
  </si>
  <si>
    <t>0518227</t>
  </si>
  <si>
    <t>0511053</t>
  </si>
  <si>
    <t>0518213</t>
  </si>
  <si>
    <t>0518212</t>
  </si>
  <si>
    <t>0518211</t>
  </si>
  <si>
    <t>0511054</t>
  </si>
  <si>
    <t>WR-26</t>
  </si>
  <si>
    <t>0516087</t>
  </si>
  <si>
    <t>0516089</t>
  </si>
  <si>
    <t>0516092</t>
  </si>
  <si>
    <t>0518217</t>
  </si>
  <si>
    <t>0518216</t>
  </si>
  <si>
    <t>0518214</t>
  </si>
  <si>
    <t>0511055</t>
  </si>
  <si>
    <t>0518220</t>
  </si>
  <si>
    <t>0518219</t>
  </si>
  <si>
    <t>0518218</t>
  </si>
  <si>
    <t>0511056</t>
  </si>
  <si>
    <t>W</t>
  </si>
  <si>
    <t>WR-27</t>
  </si>
  <si>
    <t>0516093</t>
  </si>
  <si>
    <t>0516100</t>
  </si>
  <si>
    <t>0516073</t>
  </si>
  <si>
    <t>0518204</t>
  </si>
  <si>
    <t>0518203</t>
  </si>
  <si>
    <t>0518202</t>
  </si>
  <si>
    <t>0511058</t>
  </si>
  <si>
    <t>0518201</t>
  </si>
  <si>
    <t>0518200</t>
  </si>
  <si>
    <t>0518199</t>
  </si>
  <si>
    <t>0511057</t>
  </si>
  <si>
    <t>WR-28</t>
  </si>
  <si>
    <t>0516074</t>
  </si>
  <si>
    <t>0516075</t>
  </si>
  <si>
    <t>0516076</t>
  </si>
  <si>
    <t>0518207</t>
  </si>
  <si>
    <t>0518206</t>
  </si>
  <si>
    <t>0518205</t>
  </si>
  <si>
    <t>0511059</t>
  </si>
  <si>
    <t>0518192</t>
  </si>
  <si>
    <t>0518191</t>
  </si>
  <si>
    <t>0518208</t>
  </si>
  <si>
    <t>0511060</t>
  </si>
  <si>
    <t>WR-29</t>
  </si>
  <si>
    <t>0516077</t>
  </si>
  <si>
    <t>0516078</t>
  </si>
  <si>
    <t>0516079</t>
  </si>
  <si>
    <t>0518195</t>
  </si>
  <si>
    <t>0518194</t>
  </si>
  <si>
    <t>0518193</t>
  </si>
  <si>
    <t>0511061</t>
  </si>
  <si>
    <t>0518198</t>
  </si>
  <si>
    <t>0518197</t>
  </si>
  <si>
    <t>0518196</t>
  </si>
  <si>
    <t>0511062</t>
  </si>
  <si>
    <t>WR-31</t>
  </si>
  <si>
    <t>0516084</t>
  </si>
  <si>
    <t>0516085</t>
  </si>
  <si>
    <t>0516088</t>
  </si>
  <si>
    <t>0518177</t>
  </si>
  <si>
    <t>0518176</t>
  </si>
  <si>
    <t>0518190</t>
  </si>
  <si>
    <t>0511065</t>
  </si>
  <si>
    <t>0518180</t>
  </si>
  <si>
    <t>0518179</t>
  </si>
  <si>
    <t>0518178</t>
  </si>
  <si>
    <t>0511066</t>
  </si>
  <si>
    <t>WR-32</t>
  </si>
  <si>
    <t>0516090</t>
  </si>
  <si>
    <t>0516091</t>
  </si>
  <si>
    <t>0516094</t>
  </si>
  <si>
    <t>0518183</t>
  </si>
  <si>
    <t>0518182</t>
  </si>
  <si>
    <t>0518181</t>
  </si>
  <si>
    <t>0511067</t>
  </si>
  <si>
    <t>0518123</t>
  </si>
  <si>
    <t>0518148</t>
  </si>
  <si>
    <t>0518147</t>
  </si>
  <si>
    <t>0511068</t>
  </si>
  <si>
    <t>WR-33</t>
  </si>
  <si>
    <t>0516095</t>
  </si>
  <si>
    <t>0516096</t>
  </si>
  <si>
    <t>0516097</t>
  </si>
  <si>
    <t>0518154</t>
  </si>
  <si>
    <t>0518153</t>
  </si>
  <si>
    <t>0518152</t>
  </si>
  <si>
    <t>0511070</t>
  </si>
  <si>
    <t>0518151</t>
  </si>
  <si>
    <t>0518150</t>
  </si>
  <si>
    <t>0518149</t>
  </si>
  <si>
    <t>0511069</t>
  </si>
  <si>
    <t>DT 1-1</t>
  </si>
  <si>
    <t>DT 2-1</t>
  </si>
  <si>
    <t>DT 1-4</t>
  </si>
  <si>
    <t>DT 2-4</t>
  </si>
  <si>
    <t>DT 1-3</t>
  </si>
  <si>
    <t>DT 2-3</t>
  </si>
  <si>
    <t>DT 1-2</t>
  </si>
  <si>
    <t>DT 2-2</t>
  </si>
  <si>
    <t>DT 1-5</t>
  </si>
  <si>
    <t>DT 2-5</t>
  </si>
  <si>
    <t>DT 1-6</t>
  </si>
  <si>
    <t>DT 2-6</t>
  </si>
  <si>
    <t>DT 1-8</t>
  </si>
  <si>
    <t>DT 2-9</t>
  </si>
  <si>
    <t>DT 1-9</t>
  </si>
  <si>
    <t>DT 2-10</t>
  </si>
  <si>
    <t>DT 1-11</t>
  </si>
  <si>
    <t>DT 2-11</t>
  </si>
  <si>
    <t>STATIC FIELD BLANK RUN</t>
  </si>
  <si>
    <t>DYNAMIC FIELD BLANK RUN</t>
  </si>
  <si>
    <t>Blank type</t>
  </si>
  <si>
    <t>Dimensions</t>
  </si>
  <si>
    <t>Tare Wt (mg)</t>
  </si>
  <si>
    <t>Final Wt (mg)</t>
  </si>
  <si>
    <t>Net Wt (mg)</t>
  </si>
  <si>
    <t>Averg (mg)</t>
  </si>
  <si>
    <t>0511063</t>
  </si>
  <si>
    <t>0511064</t>
  </si>
  <si>
    <t>0518185</t>
  </si>
  <si>
    <t>0518184</t>
  </si>
  <si>
    <t>0518186</t>
  </si>
  <si>
    <t>0518189</t>
  </si>
  <si>
    <t>0518188</t>
  </si>
  <si>
    <t>0518187</t>
  </si>
  <si>
    <t>0516080</t>
  </si>
  <si>
    <t>0516082</t>
  </si>
  <si>
    <t>0516083</t>
  </si>
  <si>
    <t>0511071</t>
  </si>
  <si>
    <t>0511072</t>
  </si>
  <si>
    <t>0518157</t>
  </si>
  <si>
    <t>0518156</t>
  </si>
  <si>
    <t>0518155</t>
  </si>
  <si>
    <t>0518160</t>
  </si>
  <si>
    <t>0518159</t>
  </si>
  <si>
    <t>0518158</t>
  </si>
  <si>
    <t>0516098</t>
  </si>
  <si>
    <t>0516099</t>
  </si>
  <si>
    <t>0516101</t>
  </si>
  <si>
    <t>HIGH WT</t>
  </si>
  <si>
    <t>LOW WT</t>
  </si>
  <si>
    <t xml:space="preserve">  Filters no's 0511051+ are high wt filters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</si>
</sst>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0.000"/>
    <numFmt numFmtId="167" formatCode="0.00000"/>
    <numFmt numFmtId="168" formatCode="0.0%"/>
    <numFmt numFmtId="169" formatCode="[$-409]h:mm:ss\ AM/PM"/>
    <numFmt numFmtId="170" formatCode="[$-409]dddd\,\ mmmm\ dd\,\ yyyy"/>
    <numFmt numFmtId="171" formatCode="0.000000"/>
    <numFmt numFmtId="172" formatCode="0.0000000"/>
    <numFmt numFmtId="173" formatCode="0.00000000"/>
  </numFmts>
  <fonts count="9">
    <font>
      <sz val="10"/>
      <name val="Arial"/>
      <family val="0"/>
    </font>
    <font>
      <i/>
      <sz val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vertAlign val="superscript"/>
      <sz val="10"/>
      <name val="Arial"/>
      <family val="2"/>
    </font>
    <font>
      <sz val="10"/>
      <color indexed="17"/>
      <name val="Arial"/>
      <family val="2"/>
    </font>
    <font>
      <i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20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1" fillId="0" borderId="1" xfId="0" applyFon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0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0" xfId="0" applyAlignment="1" quotePrefix="1">
      <alignment/>
    </xf>
    <xf numFmtId="0" fontId="0" fillId="0" borderId="0" xfId="0" applyFill="1" applyBorder="1" applyAlignment="1">
      <alignment/>
    </xf>
    <xf numFmtId="0" fontId="1" fillId="0" borderId="1" xfId="0" applyFont="1" applyBorder="1" applyAlignment="1">
      <alignment wrapText="1"/>
    </xf>
    <xf numFmtId="20" fontId="0" fillId="0" borderId="0" xfId="0" applyNumberFormat="1" applyAlignment="1">
      <alignment horizontal="center"/>
    </xf>
    <xf numFmtId="0" fontId="0" fillId="0" borderId="0" xfId="0" applyAlignment="1">
      <alignment horizontal="right"/>
    </xf>
    <xf numFmtId="2" fontId="0" fillId="0" borderId="0" xfId="0" applyNumberFormat="1" applyAlignment="1">
      <alignment/>
    </xf>
    <xf numFmtId="166" fontId="0" fillId="0" borderId="0" xfId="0" applyNumberFormat="1" applyAlignment="1">
      <alignment/>
    </xf>
    <xf numFmtId="49" fontId="0" fillId="0" borderId="0" xfId="0" applyNumberFormat="1" applyAlignment="1" quotePrefix="1">
      <alignment/>
    </xf>
    <xf numFmtId="49" fontId="0" fillId="0" borderId="0" xfId="0" applyNumberFormat="1" applyAlignment="1">
      <alignment/>
    </xf>
    <xf numFmtId="0" fontId="1" fillId="0" borderId="1" xfId="0" applyFont="1" applyFill="1" applyBorder="1" applyAlignment="1">
      <alignment wrapText="1"/>
    </xf>
    <xf numFmtId="166" fontId="0" fillId="0" borderId="10" xfId="0" applyNumberFormat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Border="1" applyAlignment="1">
      <alignment/>
    </xf>
    <xf numFmtId="2" fontId="0" fillId="0" borderId="0" xfId="19" applyNumberFormat="1" applyAlignment="1">
      <alignment horizontal="center"/>
    </xf>
    <xf numFmtId="0" fontId="0" fillId="0" borderId="0" xfId="0" applyFont="1" applyBorder="1" applyAlignment="1">
      <alignment/>
    </xf>
    <xf numFmtId="14" fontId="0" fillId="0" borderId="0" xfId="0" applyNumberFormat="1" applyFill="1" applyBorder="1" applyAlignment="1">
      <alignment/>
    </xf>
    <xf numFmtId="2" fontId="0" fillId="0" borderId="0" xfId="0" applyNumberFormat="1" applyFill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2" fontId="0" fillId="0" borderId="0" xfId="19" applyNumberFormat="1" applyAlignment="1">
      <alignment horizontal="right"/>
    </xf>
    <xf numFmtId="2" fontId="0" fillId="0" borderId="0" xfId="0" applyNumberFormat="1" applyAlignment="1">
      <alignment horizontal="right"/>
    </xf>
    <xf numFmtId="0" fontId="0" fillId="0" borderId="0" xfId="0" applyFont="1" applyFill="1" applyBorder="1" applyAlignment="1">
      <alignment/>
    </xf>
    <xf numFmtId="14" fontId="0" fillId="0" borderId="0" xfId="0" applyNumberFormat="1" applyFont="1" applyFill="1" applyBorder="1" applyAlignment="1">
      <alignment/>
    </xf>
    <xf numFmtId="2" fontId="0" fillId="0" borderId="0" xfId="0" applyNumberFormat="1" applyFont="1" applyAlignment="1">
      <alignment/>
    </xf>
    <xf numFmtId="1" fontId="0" fillId="0" borderId="0" xfId="0" applyNumberFormat="1" applyAlignment="1">
      <alignment horizontal="center"/>
    </xf>
    <xf numFmtId="0" fontId="6" fillId="0" borderId="13" xfId="0" applyFont="1" applyFill="1" applyBorder="1" applyAlignment="1">
      <alignment wrapText="1"/>
    </xf>
    <xf numFmtId="0" fontId="0" fillId="0" borderId="0" xfId="0" applyFill="1" applyAlignment="1">
      <alignment/>
    </xf>
    <xf numFmtId="166" fontId="0" fillId="0" borderId="0" xfId="0" applyNumberFormat="1" applyFont="1" applyFill="1" applyAlignment="1">
      <alignment/>
    </xf>
    <xf numFmtId="0" fontId="0" fillId="0" borderId="0" xfId="0" applyFill="1" applyAlignment="1">
      <alignment horizontal="center"/>
    </xf>
    <xf numFmtId="2" fontId="0" fillId="0" borderId="0" xfId="19" applyNumberFormat="1" applyFont="1" applyAlignment="1">
      <alignment horizontal="right"/>
    </xf>
    <xf numFmtId="166" fontId="0" fillId="0" borderId="0" xfId="0" applyNumberFormat="1" applyFont="1" applyAlignment="1">
      <alignment/>
    </xf>
    <xf numFmtId="20" fontId="0" fillId="0" borderId="0" xfId="0" applyNumberFormat="1" applyBorder="1" applyAlignment="1">
      <alignment/>
    </xf>
    <xf numFmtId="49" fontId="0" fillId="0" borderId="0" xfId="0" applyNumberFormat="1" applyBorder="1" applyAlignment="1" quotePrefix="1">
      <alignment/>
    </xf>
    <xf numFmtId="2" fontId="0" fillId="0" borderId="0" xfId="0" applyNumberFormat="1" applyBorder="1" applyAlignment="1">
      <alignment/>
    </xf>
    <xf numFmtId="49" fontId="0" fillId="0" borderId="0" xfId="0" applyNumberFormat="1" applyBorder="1" applyAlignment="1">
      <alignment/>
    </xf>
    <xf numFmtId="166" fontId="0" fillId="0" borderId="0" xfId="0" applyNumberFormat="1" applyBorder="1" applyAlignment="1">
      <alignment/>
    </xf>
    <xf numFmtId="0" fontId="0" fillId="0" borderId="1" xfId="0" applyFill="1" applyBorder="1" applyAlignment="1">
      <alignment/>
    </xf>
    <xf numFmtId="20" fontId="0" fillId="0" borderId="0" xfId="0" applyNumberFormat="1" applyFill="1" applyAlignment="1">
      <alignment/>
    </xf>
    <xf numFmtId="20" fontId="0" fillId="0" borderId="0" xfId="0" applyNumberFormat="1" applyFont="1" applyFill="1" applyAlignment="1">
      <alignment/>
    </xf>
    <xf numFmtId="49" fontId="0" fillId="0" borderId="0" xfId="0" applyNumberFormat="1" applyFont="1" applyFill="1" applyAlignment="1" quotePrefix="1">
      <alignment/>
    </xf>
    <xf numFmtId="2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49" fontId="0" fillId="0" borderId="0" xfId="0" applyNumberFormat="1" applyFill="1" applyAlignment="1">
      <alignment/>
    </xf>
    <xf numFmtId="49" fontId="0" fillId="0" borderId="0" xfId="0" applyNumberFormat="1" applyFill="1" applyAlignment="1" quotePrefix="1">
      <alignment/>
    </xf>
    <xf numFmtId="166" fontId="0" fillId="0" borderId="0" xfId="0" applyNumberFormat="1" applyFill="1" applyAlignment="1">
      <alignment/>
    </xf>
    <xf numFmtId="14" fontId="0" fillId="0" borderId="0" xfId="0" applyNumberFormat="1" applyFill="1" applyAlignment="1">
      <alignment/>
    </xf>
    <xf numFmtId="0" fontId="6" fillId="0" borderId="13" xfId="0" applyFont="1" applyFill="1" applyBorder="1" applyAlignment="1">
      <alignment/>
    </xf>
    <xf numFmtId="20" fontId="6" fillId="0" borderId="13" xfId="0" applyNumberFormat="1" applyFont="1" applyFill="1" applyBorder="1" applyAlignment="1">
      <alignment/>
    </xf>
    <xf numFmtId="2" fontId="7" fillId="0" borderId="0" xfId="0" applyNumberFormat="1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styles" Target="styles.xml" /><Relationship Id="rId38" Type="http://schemas.openxmlformats.org/officeDocument/2006/relationships/sharedStrings" Target="sharedStrings.xml" /><Relationship Id="rId3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comments" Target="../comments3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1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comments" Target="../comments35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2"/>
  <sheetViews>
    <sheetView tabSelected="1" workbookViewId="0" topLeftCell="A1">
      <selection activeCell="A1" sqref="A1"/>
    </sheetView>
  </sheetViews>
  <sheetFormatPr defaultColWidth="9.140625" defaultRowHeight="12.75"/>
  <cols>
    <col min="2" max="2" width="15.7109375" style="0" customWidth="1"/>
    <col min="3" max="3" width="9.00390625" style="0" customWidth="1"/>
    <col min="4" max="4" width="8.00390625" style="0" customWidth="1"/>
    <col min="5" max="5" width="8.28125" style="0" customWidth="1"/>
    <col min="8" max="8" width="9.421875" style="0" customWidth="1"/>
    <col min="9" max="9" width="7.8515625" style="0" customWidth="1"/>
    <col min="10" max="10" width="8.57421875" style="0" customWidth="1"/>
    <col min="11" max="11" width="9.7109375" style="0" customWidth="1"/>
    <col min="12" max="13" width="10.28125" style="0" customWidth="1"/>
  </cols>
  <sheetData>
    <row r="1" spans="1:15" ht="12.75">
      <c r="A1" s="4" t="s">
        <v>2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6"/>
    </row>
    <row r="2" spans="1:15" ht="12.75">
      <c r="A2" s="7" t="s">
        <v>0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9"/>
    </row>
    <row r="3" spans="1:15" ht="12.75">
      <c r="A3" s="7" t="s">
        <v>1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9"/>
    </row>
    <row r="4" spans="1:15" ht="12.75">
      <c r="A4" s="7" t="s">
        <v>24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9"/>
    </row>
    <row r="5" spans="1:15" ht="12.75">
      <c r="A5" s="7" t="s">
        <v>3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9"/>
    </row>
    <row r="6" spans="1:15" ht="12.75">
      <c r="A6" s="7" t="s">
        <v>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9"/>
    </row>
    <row r="7" spans="1:15" ht="12.75">
      <c r="A7" s="7" t="s">
        <v>25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9"/>
    </row>
    <row r="8" spans="1:15" ht="13.5" thickBot="1">
      <c r="A8" s="10" t="s">
        <v>21</v>
      </c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2"/>
    </row>
    <row r="11" spans="1:15" ht="38.25">
      <c r="A11" s="3" t="s">
        <v>5</v>
      </c>
      <c r="B11" s="3" t="s">
        <v>8</v>
      </c>
      <c r="C11" s="15" t="s">
        <v>62</v>
      </c>
      <c r="D11" s="3" t="s">
        <v>6</v>
      </c>
      <c r="E11" s="3" t="s">
        <v>7</v>
      </c>
      <c r="F11" s="3" t="s">
        <v>20</v>
      </c>
      <c r="G11" s="15" t="s">
        <v>22</v>
      </c>
      <c r="H11" s="15" t="s">
        <v>23</v>
      </c>
      <c r="I11" s="15" t="s">
        <v>40</v>
      </c>
      <c r="J11" s="15" t="s">
        <v>43</v>
      </c>
      <c r="K11" s="15" t="s">
        <v>41</v>
      </c>
      <c r="L11" s="15" t="s">
        <v>381</v>
      </c>
      <c r="M11" s="15" t="s">
        <v>42</v>
      </c>
      <c r="N11" s="22" t="s">
        <v>46</v>
      </c>
      <c r="O11" s="22" t="s">
        <v>66</v>
      </c>
    </row>
    <row r="12" spans="1:15" ht="12.75">
      <c r="A12" t="s">
        <v>9</v>
      </c>
      <c r="B12" t="s">
        <v>385</v>
      </c>
      <c r="C12" t="s">
        <v>63</v>
      </c>
      <c r="D12" s="1">
        <v>0.6180555555555556</v>
      </c>
      <c r="E12" s="1">
        <v>0.6638888888888889</v>
      </c>
      <c r="F12" s="2" t="s">
        <v>26</v>
      </c>
      <c r="G12" s="2" t="s">
        <v>26</v>
      </c>
      <c r="H12" s="2" t="s">
        <v>26</v>
      </c>
      <c r="I12" s="2" t="s">
        <v>26</v>
      </c>
      <c r="J12" s="2" t="s">
        <v>26</v>
      </c>
      <c r="K12" s="17">
        <v>1.7</v>
      </c>
      <c r="L12" s="16">
        <f>E12-D12</f>
        <v>0.04583333333333328</v>
      </c>
      <c r="M12" s="37">
        <v>66</v>
      </c>
      <c r="N12">
        <v>2.22</v>
      </c>
      <c r="O12" s="2"/>
    </row>
    <row r="13" spans="1:15" ht="12.75">
      <c r="A13" t="s">
        <v>9</v>
      </c>
      <c r="B13" t="s">
        <v>386</v>
      </c>
      <c r="C13" t="s">
        <v>63</v>
      </c>
      <c r="D13" s="1">
        <v>0.6180555555555556</v>
      </c>
      <c r="E13" s="1">
        <v>0.6638888888888889</v>
      </c>
      <c r="F13" s="2" t="s">
        <v>26</v>
      </c>
      <c r="G13" s="2" t="s">
        <v>26</v>
      </c>
      <c r="H13" s="2" t="s">
        <v>26</v>
      </c>
      <c r="I13" s="2" t="s">
        <v>26</v>
      </c>
      <c r="J13" s="2" t="s">
        <v>26</v>
      </c>
      <c r="K13" s="17">
        <v>1.7</v>
      </c>
      <c r="L13" s="16">
        <f aca="true" t="shared" si="0" ref="L13:L23">E13-D13</f>
        <v>0.04583333333333328</v>
      </c>
      <c r="M13" s="37">
        <v>66</v>
      </c>
      <c r="N13">
        <v>2.08</v>
      </c>
      <c r="O13" s="2"/>
    </row>
    <row r="14" spans="1:16" ht="12.75">
      <c r="A14" t="s">
        <v>9</v>
      </c>
      <c r="B14" t="s">
        <v>10</v>
      </c>
      <c r="C14" t="s">
        <v>64</v>
      </c>
      <c r="D14" s="1">
        <v>0.6201388888888889</v>
      </c>
      <c r="E14" s="1">
        <v>0.6631944444444444</v>
      </c>
      <c r="F14" s="13" t="s">
        <v>38</v>
      </c>
      <c r="G14">
        <v>150.938</v>
      </c>
      <c r="H14" s="19">
        <v>151.473</v>
      </c>
      <c r="I14">
        <f>H14-G14</f>
        <v>0.535000000000025</v>
      </c>
      <c r="J14" s="19">
        <f>I14-Blanks!$I$106</f>
        <v>0.5880952380952649</v>
      </c>
      <c r="K14" s="17">
        <v>16.6</v>
      </c>
      <c r="L14" s="16" t="s">
        <v>44</v>
      </c>
      <c r="M14" s="37">
        <v>59</v>
      </c>
      <c r="N14" s="19">
        <f>1000*J14/(M14*K14)</f>
        <v>0.6004648132481774</v>
      </c>
      <c r="O14" s="18">
        <f>N14/(AVERAGE(N12:N13))</f>
        <v>0.279285959650315</v>
      </c>
      <c r="P14" t="s">
        <v>382</v>
      </c>
    </row>
    <row r="15" spans="1:16" ht="12.75">
      <c r="A15" t="s">
        <v>9</v>
      </c>
      <c r="B15" t="s">
        <v>11</v>
      </c>
      <c r="C15" t="s">
        <v>64</v>
      </c>
      <c r="D15" s="1">
        <v>0.6201388888888889</v>
      </c>
      <c r="E15" s="1">
        <v>0.6631944444444444</v>
      </c>
      <c r="F15" s="13" t="s">
        <v>39</v>
      </c>
      <c r="G15">
        <v>149.457</v>
      </c>
      <c r="H15" s="19">
        <v>149.981</v>
      </c>
      <c r="I15">
        <f aca="true" t="shared" si="1" ref="I15:I23">H15-G15</f>
        <v>0.5240000000000009</v>
      </c>
      <c r="J15" s="19">
        <f>I15-Blanks!$I$106</f>
        <v>0.5770952380952408</v>
      </c>
      <c r="K15" s="17">
        <v>16.6</v>
      </c>
      <c r="L15" s="16" t="s">
        <v>44</v>
      </c>
      <c r="M15" s="37">
        <v>59</v>
      </c>
      <c r="N15" s="19">
        <f aca="true" t="shared" si="2" ref="N15:N24">1000*J15/(M15*K15)</f>
        <v>0.5892334471056164</v>
      </c>
      <c r="O15" s="18">
        <f>N15/(AVERAGE(N12:N13))</f>
        <v>0.2740620684212169</v>
      </c>
      <c r="P15" t="s">
        <v>382</v>
      </c>
    </row>
    <row r="16" spans="1:14" ht="12.75">
      <c r="A16" t="s">
        <v>9</v>
      </c>
      <c r="B16" t="s">
        <v>15</v>
      </c>
      <c r="D16" s="1">
        <v>0.6208333333333333</v>
      </c>
      <c r="E16" s="1">
        <v>0.663194444444444</v>
      </c>
      <c r="F16" s="13" t="s">
        <v>35</v>
      </c>
      <c r="G16">
        <v>954.45</v>
      </c>
      <c r="H16" s="18">
        <v>958.45</v>
      </c>
      <c r="I16" s="18">
        <f>H16-G16</f>
        <v>4</v>
      </c>
      <c r="J16" s="18">
        <f>I16-Blanks!$I$75</f>
        <v>3.9775510204081677</v>
      </c>
      <c r="K16" s="17">
        <v>566</v>
      </c>
      <c r="L16" s="16">
        <f t="shared" si="0"/>
        <v>0.04236111111111063</v>
      </c>
      <c r="M16" s="37">
        <v>61</v>
      </c>
      <c r="N16" s="19">
        <f t="shared" si="2"/>
        <v>0.11520451313236886</v>
      </c>
    </row>
    <row r="17" spans="1:14" ht="12.75">
      <c r="A17" t="s">
        <v>9</v>
      </c>
      <c r="B17" t="s">
        <v>14</v>
      </c>
      <c r="D17" s="1">
        <v>0.620833333333333</v>
      </c>
      <c r="E17" s="1">
        <v>0.663194444444444</v>
      </c>
      <c r="F17" s="13" t="s">
        <v>36</v>
      </c>
      <c r="G17">
        <v>943.45</v>
      </c>
      <c r="H17" s="18">
        <v>962.45</v>
      </c>
      <c r="I17" s="18">
        <f t="shared" si="1"/>
        <v>19</v>
      </c>
      <c r="J17" s="18">
        <f>I17-Blanks!$I$75</f>
        <v>18.977551020408168</v>
      </c>
      <c r="K17" s="17">
        <v>566</v>
      </c>
      <c r="L17" s="16">
        <f t="shared" si="0"/>
        <v>0.04236111111111096</v>
      </c>
      <c r="M17" s="37">
        <v>61</v>
      </c>
      <c r="N17" s="19">
        <f t="shared" si="2"/>
        <v>0.5496597063201115</v>
      </c>
    </row>
    <row r="18" spans="1:15" ht="12.75">
      <c r="A18" t="s">
        <v>9</v>
      </c>
      <c r="B18" t="s">
        <v>12</v>
      </c>
      <c r="D18" s="1">
        <v>0.620833333333333</v>
      </c>
      <c r="E18" s="1">
        <v>0.663194444444444</v>
      </c>
      <c r="F18" s="13" t="s">
        <v>37</v>
      </c>
      <c r="G18">
        <v>954.05</v>
      </c>
      <c r="H18" s="18">
        <v>975</v>
      </c>
      <c r="I18" s="18">
        <f t="shared" si="1"/>
        <v>20.950000000000045</v>
      </c>
      <c r="J18" s="18">
        <f>I18-Blanks!$I$75</f>
        <v>20.927551020408213</v>
      </c>
      <c r="K18" s="17">
        <v>566</v>
      </c>
      <c r="L18" s="16">
        <f t="shared" si="0"/>
        <v>0.04236111111111096</v>
      </c>
      <c r="M18" s="37">
        <v>61</v>
      </c>
      <c r="N18" s="19">
        <f t="shared" si="2"/>
        <v>0.6061388814345193</v>
      </c>
      <c r="O18" s="18">
        <f>J19/SUM(J17:J19)</f>
        <v>0.4996097398692288</v>
      </c>
    </row>
    <row r="19" spans="1:14" ht="12.75">
      <c r="A19" t="s">
        <v>9</v>
      </c>
      <c r="B19" t="s">
        <v>13</v>
      </c>
      <c r="D19" s="1">
        <v>0.6208333333333333</v>
      </c>
      <c r="E19" s="1">
        <v>0.663194444444444</v>
      </c>
      <c r="F19" s="13" t="s">
        <v>34</v>
      </c>
      <c r="G19">
        <v>2756.25</v>
      </c>
      <c r="H19" s="18">
        <v>2795.95</v>
      </c>
      <c r="I19" s="18">
        <f>H19-G19</f>
        <v>39.69999999999982</v>
      </c>
      <c r="J19" s="18">
        <f>+I19-Blanks!$I$22</f>
        <v>39.842857142856865</v>
      </c>
      <c r="K19" s="17">
        <v>566</v>
      </c>
      <c r="L19" s="16">
        <f>E19-D19</f>
        <v>0.04236111111111063</v>
      </c>
      <c r="M19" s="37">
        <v>61</v>
      </c>
      <c r="N19" s="19">
        <f t="shared" si="2"/>
        <v>1.1539957464767672</v>
      </c>
    </row>
    <row r="20" spans="1:14" ht="12.75">
      <c r="A20" t="s">
        <v>9</v>
      </c>
      <c r="B20" t="s">
        <v>47</v>
      </c>
      <c r="C20" t="s">
        <v>65</v>
      </c>
      <c r="D20" s="1"/>
      <c r="E20" s="1"/>
      <c r="F20" s="13"/>
      <c r="H20" s="18"/>
      <c r="I20" s="18"/>
      <c r="K20" s="17"/>
      <c r="L20" s="16"/>
      <c r="M20" s="37"/>
      <c r="N20" s="19"/>
    </row>
    <row r="21" spans="1:14" ht="12.75">
      <c r="A21" t="s">
        <v>9</v>
      </c>
      <c r="B21" t="s">
        <v>17</v>
      </c>
      <c r="D21" s="1">
        <v>0.620833333333333</v>
      </c>
      <c r="E21" s="1">
        <v>0.663194444444444</v>
      </c>
      <c r="F21" s="13" t="s">
        <v>29</v>
      </c>
      <c r="G21" s="18">
        <v>953</v>
      </c>
      <c r="H21" s="18">
        <v>957.8</v>
      </c>
      <c r="I21" s="18">
        <f t="shared" si="1"/>
        <v>4.7999999999999545</v>
      </c>
      <c r="J21" s="18">
        <f>I21-Blanks!$I$75</f>
        <v>4.777551020408122</v>
      </c>
      <c r="K21" s="17">
        <v>566</v>
      </c>
      <c r="L21" s="16">
        <f t="shared" si="0"/>
        <v>0.04236111111111096</v>
      </c>
      <c r="M21" s="37">
        <v>61</v>
      </c>
      <c r="N21" s="19">
        <f t="shared" si="2"/>
        <v>0.13837545676904714</v>
      </c>
    </row>
    <row r="22" spans="1:14" ht="12.75">
      <c r="A22" t="s">
        <v>9</v>
      </c>
      <c r="B22" t="s">
        <v>19</v>
      </c>
      <c r="D22" s="1">
        <v>0.620833333333333</v>
      </c>
      <c r="E22" s="1">
        <v>0.663194444444444</v>
      </c>
      <c r="F22" s="13" t="s">
        <v>30</v>
      </c>
      <c r="G22">
        <v>955.85</v>
      </c>
      <c r="H22" s="18">
        <v>973.3</v>
      </c>
      <c r="I22" s="18">
        <f t="shared" si="1"/>
        <v>17.449999999999932</v>
      </c>
      <c r="J22" s="18">
        <f>I22-Blanks!$I$75</f>
        <v>17.4275510204081</v>
      </c>
      <c r="K22" s="17">
        <v>566</v>
      </c>
      <c r="L22" s="16">
        <f t="shared" si="0"/>
        <v>0.04236111111111096</v>
      </c>
      <c r="M22" s="37">
        <v>61</v>
      </c>
      <c r="N22" s="19">
        <f t="shared" si="2"/>
        <v>0.5047660030240427</v>
      </c>
    </row>
    <row r="23" spans="1:15" ht="12.75">
      <c r="A23" t="s">
        <v>9</v>
      </c>
      <c r="B23" t="s">
        <v>18</v>
      </c>
      <c r="D23" s="1">
        <v>0.620833333333333</v>
      </c>
      <c r="E23" s="1">
        <v>0.663194444444444</v>
      </c>
      <c r="F23" s="13" t="s">
        <v>31</v>
      </c>
      <c r="G23">
        <v>945.05</v>
      </c>
      <c r="H23" s="18">
        <v>962.65</v>
      </c>
      <c r="I23" s="18">
        <f t="shared" si="1"/>
        <v>17.600000000000023</v>
      </c>
      <c r="J23" s="18">
        <f>I23-Blanks!$I$75</f>
        <v>17.57755102040819</v>
      </c>
      <c r="K23" s="17">
        <v>566</v>
      </c>
      <c r="L23" s="16">
        <f t="shared" si="0"/>
        <v>0.04236111111111096</v>
      </c>
      <c r="M23" s="37">
        <v>61</v>
      </c>
      <c r="N23" s="19">
        <f t="shared" si="2"/>
        <v>0.5091105549559228</v>
      </c>
      <c r="O23" s="18">
        <f>J24/SUM(J22:J24)</f>
        <v>0.5198068309070545</v>
      </c>
    </row>
    <row r="24" spans="1:14" ht="12.75">
      <c r="A24" t="s">
        <v>9</v>
      </c>
      <c r="B24" t="s">
        <v>16</v>
      </c>
      <c r="D24" s="1">
        <v>0.620833333333333</v>
      </c>
      <c r="E24" s="1">
        <v>0.663194444444444</v>
      </c>
      <c r="F24" s="13" t="s">
        <v>28</v>
      </c>
      <c r="G24">
        <v>2763.85</v>
      </c>
      <c r="H24" s="18">
        <v>2801.6</v>
      </c>
      <c r="I24" s="18">
        <f>H24-G24</f>
        <v>37.75</v>
      </c>
      <c r="J24" s="18">
        <f>+I24-Blanks!$I$22</f>
        <v>37.892857142857046</v>
      </c>
      <c r="K24" s="17">
        <v>566</v>
      </c>
      <c r="L24" s="16">
        <f>E24-D24</f>
        <v>0.04236111111111096</v>
      </c>
      <c r="M24" s="37">
        <v>61</v>
      </c>
      <c r="N24" s="19">
        <f t="shared" si="2"/>
        <v>1.0975165713623658</v>
      </c>
    </row>
    <row r="25" spans="1:13" ht="12.75">
      <c r="A25" t="s">
        <v>9</v>
      </c>
      <c r="B25" t="s">
        <v>48</v>
      </c>
      <c r="C25" t="s">
        <v>65</v>
      </c>
      <c r="D25" s="1"/>
      <c r="E25" s="1"/>
      <c r="F25" s="13"/>
      <c r="H25" s="18"/>
      <c r="I25" s="18"/>
      <c r="L25" s="16"/>
      <c r="M25" s="16"/>
    </row>
    <row r="26" spans="1:6" ht="12.75">
      <c r="A26" s="17" t="s">
        <v>45</v>
      </c>
      <c r="B26" t="s">
        <v>224</v>
      </c>
      <c r="D26" s="1"/>
      <c r="E26" s="1"/>
      <c r="F26" s="13"/>
    </row>
    <row r="27" spans="4:5" ht="12.75">
      <c r="D27" s="1"/>
      <c r="E27" s="1"/>
    </row>
    <row r="28" spans="1:9" ht="12.75">
      <c r="A28" s="8"/>
      <c r="B28" s="8"/>
      <c r="C28" s="8"/>
      <c r="D28" s="44"/>
      <c r="E28" s="44"/>
      <c r="F28" s="8"/>
      <c r="G28" s="8"/>
      <c r="H28" s="8"/>
      <c r="I28" s="8"/>
    </row>
    <row r="29" spans="1:9" ht="12.75">
      <c r="A29" s="14"/>
      <c r="B29" s="14"/>
      <c r="C29" s="14"/>
      <c r="D29" s="44"/>
      <c r="E29" s="44"/>
      <c r="F29" s="45"/>
      <c r="G29" s="46"/>
      <c r="H29" s="8"/>
      <c r="I29" s="8"/>
    </row>
    <row r="30" spans="1:9" ht="12.75">
      <c r="A30" s="14"/>
      <c r="B30" s="14"/>
      <c r="C30" s="14"/>
      <c r="D30" s="44"/>
      <c r="E30" s="44"/>
      <c r="F30" s="47"/>
      <c r="G30" s="46"/>
      <c r="H30" s="46"/>
      <c r="I30" s="46"/>
    </row>
    <row r="31" spans="1:9" ht="12.75">
      <c r="A31" s="14"/>
      <c r="B31" s="14"/>
      <c r="C31" s="14"/>
      <c r="D31" s="44"/>
      <c r="E31" s="44"/>
      <c r="F31" s="45"/>
      <c r="G31" s="46"/>
      <c r="H31" s="46"/>
      <c r="I31" s="46"/>
    </row>
    <row r="32" spans="1:9" ht="12.75">
      <c r="A32" s="14"/>
      <c r="B32" s="14"/>
      <c r="C32" s="14"/>
      <c r="D32" s="44"/>
      <c r="E32" s="44"/>
      <c r="F32" s="47"/>
      <c r="G32" s="46"/>
      <c r="H32" s="46"/>
      <c r="I32" s="46"/>
    </row>
    <row r="33" spans="1:9" ht="12.75">
      <c r="A33" s="14"/>
      <c r="B33" s="14"/>
      <c r="C33" s="14"/>
      <c r="D33" s="8"/>
      <c r="E33" s="8"/>
      <c r="F33" s="45"/>
      <c r="G33" s="46"/>
      <c r="H33" s="46"/>
      <c r="I33" s="46"/>
    </row>
    <row r="34" spans="1:9" ht="12.75">
      <c r="A34" s="14"/>
      <c r="B34" s="14"/>
      <c r="C34" s="14"/>
      <c r="D34" s="8"/>
      <c r="E34" s="8"/>
      <c r="F34" s="47"/>
      <c r="G34" s="46"/>
      <c r="H34" s="46"/>
      <c r="I34" s="46"/>
    </row>
    <row r="35" spans="1:9" ht="12.75">
      <c r="A35" s="14"/>
      <c r="B35" s="14"/>
      <c r="C35" s="14"/>
      <c r="D35" s="8"/>
      <c r="E35" s="8"/>
      <c r="F35" s="47"/>
      <c r="G35" s="8"/>
      <c r="H35" s="8"/>
      <c r="I35" s="46"/>
    </row>
    <row r="36" spans="1:9" ht="12.75">
      <c r="A36" s="14"/>
      <c r="B36" s="14"/>
      <c r="C36" s="14"/>
      <c r="D36" s="8"/>
      <c r="E36" s="8"/>
      <c r="F36" s="47"/>
      <c r="G36" s="8"/>
      <c r="H36" s="8"/>
      <c r="I36" s="8"/>
    </row>
    <row r="37" spans="1:9" ht="12.75">
      <c r="A37" s="14"/>
      <c r="B37" s="14"/>
      <c r="C37" s="14"/>
      <c r="D37" s="8"/>
      <c r="E37" s="8"/>
      <c r="F37" s="47"/>
      <c r="G37" s="8"/>
      <c r="H37" s="8"/>
      <c r="I37" s="8"/>
    </row>
    <row r="38" spans="1:9" ht="12.75">
      <c r="A38" s="14"/>
      <c r="B38" s="14"/>
      <c r="C38" s="14"/>
      <c r="D38" s="8"/>
      <c r="E38" s="8"/>
      <c r="F38" s="47"/>
      <c r="G38" s="46"/>
      <c r="H38" s="46"/>
      <c r="I38" s="46"/>
    </row>
    <row r="39" spans="1:9" ht="12.75">
      <c r="A39" s="8"/>
      <c r="B39" s="14"/>
      <c r="C39" s="14"/>
      <c r="D39" s="8"/>
      <c r="E39" s="8"/>
      <c r="F39" s="47"/>
      <c r="G39" s="46"/>
      <c r="H39" s="46"/>
      <c r="I39" s="46"/>
    </row>
    <row r="40" spans="1:9" ht="12.75">
      <c r="A40" s="8"/>
      <c r="B40" s="14"/>
      <c r="C40" s="14"/>
      <c r="D40" s="8"/>
      <c r="E40" s="8"/>
      <c r="F40" s="47"/>
      <c r="G40" s="46"/>
      <c r="H40" s="46"/>
      <c r="I40" s="46"/>
    </row>
    <row r="41" spans="1:9" ht="12.75">
      <c r="A41" s="8"/>
      <c r="B41" s="14"/>
      <c r="C41" s="14"/>
      <c r="D41" s="8"/>
      <c r="E41" s="8"/>
      <c r="F41" s="47"/>
      <c r="G41" s="46"/>
      <c r="H41" s="46"/>
      <c r="I41" s="46"/>
    </row>
    <row r="42" spans="1:9" ht="12.75">
      <c r="A42" s="8"/>
      <c r="B42" s="14"/>
      <c r="C42" s="14"/>
      <c r="D42" s="8"/>
      <c r="E42" s="8"/>
      <c r="F42" s="47"/>
      <c r="G42" s="8"/>
      <c r="H42" s="8"/>
      <c r="I42" s="46"/>
    </row>
    <row r="43" spans="1:9" ht="12.75">
      <c r="A43" s="8"/>
      <c r="B43" s="14"/>
      <c r="C43" s="14"/>
      <c r="D43" s="8"/>
      <c r="E43" s="8"/>
      <c r="F43" s="47"/>
      <c r="G43" s="8"/>
      <c r="H43" s="8"/>
      <c r="I43" s="8"/>
    </row>
    <row r="44" spans="1:9" ht="12.75">
      <c r="A44" s="8"/>
      <c r="B44" s="8"/>
      <c r="C44" s="8"/>
      <c r="D44" s="8"/>
      <c r="E44" s="8"/>
      <c r="F44" s="47"/>
      <c r="G44" s="8"/>
      <c r="H44" s="8"/>
      <c r="I44" s="8"/>
    </row>
    <row r="45" spans="1:9" ht="12.75">
      <c r="A45" s="8"/>
      <c r="B45" s="8"/>
      <c r="C45" s="8"/>
      <c r="D45" s="8"/>
      <c r="E45" s="8"/>
      <c r="F45" s="47"/>
      <c r="G45" s="8"/>
      <c r="H45" s="8"/>
      <c r="I45" s="8"/>
    </row>
    <row r="46" spans="1:9" ht="12.75">
      <c r="A46" s="8"/>
      <c r="B46" s="8"/>
      <c r="C46" s="8"/>
      <c r="D46" s="8"/>
      <c r="E46" s="8"/>
      <c r="F46" s="47"/>
      <c r="G46" s="8"/>
      <c r="H46" s="8"/>
      <c r="I46" s="8"/>
    </row>
    <row r="47" spans="1:9" ht="12.75">
      <c r="A47" s="8"/>
      <c r="B47" s="8"/>
      <c r="C47" s="8"/>
      <c r="D47" s="8"/>
      <c r="E47" s="8"/>
      <c r="F47" s="47"/>
      <c r="G47" s="8"/>
      <c r="H47" s="8"/>
      <c r="I47" s="8"/>
    </row>
    <row r="48" spans="1:9" ht="12.75">
      <c r="A48" s="8"/>
      <c r="B48" s="8"/>
      <c r="C48" s="8"/>
      <c r="D48" s="8"/>
      <c r="E48" s="8"/>
      <c r="F48" s="47"/>
      <c r="G48" s="8"/>
      <c r="H48" s="8"/>
      <c r="I48" s="8"/>
    </row>
    <row r="49" spans="1:9" ht="12.75">
      <c r="A49" s="8"/>
      <c r="B49" s="8"/>
      <c r="C49" s="8"/>
      <c r="D49" s="8"/>
      <c r="E49" s="8"/>
      <c r="F49" s="47"/>
      <c r="G49" s="8"/>
      <c r="H49" s="8"/>
      <c r="I49" s="8"/>
    </row>
    <row r="50" spans="1:9" ht="12.75">
      <c r="A50" s="8"/>
      <c r="B50" s="8"/>
      <c r="C50" s="8"/>
      <c r="D50" s="8"/>
      <c r="E50" s="8"/>
      <c r="F50" s="47"/>
      <c r="G50" s="8"/>
      <c r="H50" s="8"/>
      <c r="I50" s="48"/>
    </row>
    <row r="51" spans="1:9" ht="12.75">
      <c r="A51" s="8"/>
      <c r="B51" s="8"/>
      <c r="C51" s="8"/>
      <c r="D51" s="8"/>
      <c r="E51" s="8"/>
      <c r="F51" s="8"/>
      <c r="G51" s="8"/>
      <c r="H51" s="8"/>
      <c r="I51" s="8"/>
    </row>
    <row r="52" spans="1:9" ht="12.75">
      <c r="A52" s="8"/>
      <c r="B52" s="8"/>
      <c r="C52" s="8"/>
      <c r="D52" s="8"/>
      <c r="E52" s="8"/>
      <c r="F52" s="8"/>
      <c r="G52" s="8"/>
      <c r="H52" s="8"/>
      <c r="I52" s="8"/>
    </row>
  </sheetData>
  <printOptions/>
  <pageMargins left="0.75" right="0.75" top="1" bottom="1" header="0.5" footer="0.5"/>
  <pageSetup fitToHeight="1" fitToWidth="1" horizontalDpi="600" verticalDpi="600" orientation="landscape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1"/>
  <sheetViews>
    <sheetView workbookViewId="0" topLeftCell="A1">
      <selection activeCell="H17" sqref="H17"/>
    </sheetView>
  </sheetViews>
  <sheetFormatPr defaultColWidth="9.140625" defaultRowHeight="12.75"/>
  <sheetData>
    <row r="1" spans="1:15" ht="12.75">
      <c r="A1" s="4" t="s">
        <v>346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6"/>
    </row>
    <row r="2" spans="1:15" ht="12.75">
      <c r="A2" s="7" t="s">
        <v>80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9"/>
    </row>
    <row r="3" spans="1:15" ht="12.75">
      <c r="A3" s="7" t="s">
        <v>1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9"/>
    </row>
    <row r="4" spans="1:15" ht="12.75">
      <c r="A4" s="7" t="s">
        <v>24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9"/>
    </row>
    <row r="5" spans="1:15" ht="12.75">
      <c r="A5" s="7" t="s">
        <v>84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9"/>
    </row>
    <row r="6" spans="1:15" ht="12.75">
      <c r="A6" s="7" t="s">
        <v>331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9"/>
    </row>
    <row r="7" spans="1:15" ht="12.75">
      <c r="A7" s="7" t="s">
        <v>81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9"/>
    </row>
    <row r="8" spans="1:15" ht="14.25">
      <c r="A8" s="7" t="s">
        <v>332</v>
      </c>
      <c r="B8" s="8"/>
      <c r="C8" s="27"/>
      <c r="D8" s="27" t="s">
        <v>349</v>
      </c>
      <c r="E8" s="8"/>
      <c r="F8" s="8"/>
      <c r="G8" s="8"/>
      <c r="H8" s="8"/>
      <c r="I8" s="8"/>
      <c r="J8" s="8"/>
      <c r="K8" s="8"/>
      <c r="L8" s="8"/>
      <c r="M8" s="8"/>
      <c r="N8" s="8"/>
      <c r="O8" s="9"/>
    </row>
    <row r="9" spans="1:15" ht="12.75">
      <c r="A9" s="7" t="s">
        <v>85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9"/>
    </row>
    <row r="10" spans="1:15" ht="12.75">
      <c r="A10" s="7" t="s">
        <v>83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9"/>
    </row>
    <row r="11" spans="1:15" ht="13.5" thickBot="1">
      <c r="A11" s="10" t="s">
        <v>333</v>
      </c>
      <c r="B11" s="11"/>
      <c r="C11" s="11" t="s">
        <v>351</v>
      </c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2"/>
    </row>
    <row r="12" spans="1:15" ht="12.75">
      <c r="A12" s="24" t="s">
        <v>86</v>
      </c>
      <c r="B12" s="25"/>
      <c r="C12" s="25"/>
      <c r="D12" s="25"/>
      <c r="E12" s="25"/>
      <c r="F12" s="25"/>
      <c r="G12" s="25"/>
      <c r="H12" s="25"/>
      <c r="I12" s="25"/>
      <c r="J12" s="25"/>
      <c r="K12" s="8"/>
      <c r="L12" s="8"/>
      <c r="M12" s="8"/>
      <c r="N12" s="8"/>
      <c r="O12" s="8"/>
    </row>
    <row r="15" spans="1:15" ht="38.25">
      <c r="A15" s="3" t="s">
        <v>5</v>
      </c>
      <c r="B15" s="3" t="s">
        <v>8</v>
      </c>
      <c r="C15" s="15" t="s">
        <v>62</v>
      </c>
      <c r="D15" s="3" t="s">
        <v>6</v>
      </c>
      <c r="E15" s="3" t="s">
        <v>7</v>
      </c>
      <c r="F15" s="3" t="s">
        <v>20</v>
      </c>
      <c r="G15" s="3" t="s">
        <v>22</v>
      </c>
      <c r="H15" s="3" t="s">
        <v>23</v>
      </c>
      <c r="I15" s="3" t="s">
        <v>40</v>
      </c>
      <c r="J15" s="15" t="s">
        <v>43</v>
      </c>
      <c r="K15" s="15" t="s">
        <v>41</v>
      </c>
      <c r="L15" s="15" t="s">
        <v>381</v>
      </c>
      <c r="M15" s="15" t="s">
        <v>42</v>
      </c>
      <c r="N15" s="22" t="s">
        <v>46</v>
      </c>
      <c r="O15" s="22" t="s">
        <v>66</v>
      </c>
    </row>
    <row r="16" spans="1:15" ht="12.75">
      <c r="A16" t="s">
        <v>173</v>
      </c>
      <c r="B16" t="s">
        <v>383</v>
      </c>
      <c r="C16" t="s">
        <v>64</v>
      </c>
      <c r="D16" s="1">
        <v>0.6361111111111112</v>
      </c>
      <c r="E16" s="1">
        <v>0.6465277777777778</v>
      </c>
      <c r="F16" s="2" t="s">
        <v>26</v>
      </c>
      <c r="G16" s="2" t="s">
        <v>26</v>
      </c>
      <c r="H16" s="2" t="s">
        <v>26</v>
      </c>
      <c r="I16" s="2" t="s">
        <v>26</v>
      </c>
      <c r="J16" s="2" t="s">
        <v>26</v>
      </c>
      <c r="K16" s="17">
        <v>1.7</v>
      </c>
      <c r="L16" s="16">
        <f>E16-D16</f>
        <v>0.01041666666666663</v>
      </c>
      <c r="M16" s="37">
        <v>15</v>
      </c>
      <c r="N16">
        <v>1.44</v>
      </c>
      <c r="O16" s="2" t="s">
        <v>26</v>
      </c>
    </row>
    <row r="17" spans="1:15" ht="12.75">
      <c r="A17" t="s">
        <v>173</v>
      </c>
      <c r="B17" t="s">
        <v>384</v>
      </c>
      <c r="C17" t="s">
        <v>63</v>
      </c>
      <c r="D17" s="1">
        <v>0.6361111111111112</v>
      </c>
      <c r="E17" s="1">
        <v>0.6465277777777778</v>
      </c>
      <c r="F17" s="2" t="s">
        <v>26</v>
      </c>
      <c r="G17" s="2" t="s">
        <v>26</v>
      </c>
      <c r="H17" s="2" t="s">
        <v>26</v>
      </c>
      <c r="I17" s="2" t="s">
        <v>26</v>
      </c>
      <c r="J17" s="2" t="s">
        <v>26</v>
      </c>
      <c r="K17" s="17">
        <v>1.7</v>
      </c>
      <c r="L17" s="16">
        <f aca="true" t="shared" si="0" ref="L17:L27">E17-D17</f>
        <v>0.01041666666666663</v>
      </c>
      <c r="M17" s="37">
        <v>15</v>
      </c>
      <c r="N17">
        <v>4.99</v>
      </c>
      <c r="O17" s="26">
        <f>N16/N17</f>
        <v>0.2885771543086172</v>
      </c>
    </row>
    <row r="18" spans="1:16" ht="12.75">
      <c r="A18" t="s">
        <v>173</v>
      </c>
      <c r="B18" t="s">
        <v>10</v>
      </c>
      <c r="C18" t="s">
        <v>64</v>
      </c>
      <c r="D18" s="1">
        <v>0.6361111111111112</v>
      </c>
      <c r="E18" s="1">
        <v>0.6465277777777778</v>
      </c>
      <c r="F18" s="21" t="s">
        <v>174</v>
      </c>
      <c r="G18">
        <v>150.689</v>
      </c>
      <c r="H18" s="18">
        <v>150.971</v>
      </c>
      <c r="I18">
        <f>H18-G18</f>
        <v>0.2820000000000107</v>
      </c>
      <c r="J18" s="19">
        <f>I18-Blanks!$I$106</f>
        <v>0.33509523809525055</v>
      </c>
      <c r="K18" s="17">
        <v>16.7</v>
      </c>
      <c r="L18" s="16">
        <f t="shared" si="0"/>
        <v>0.01041666666666663</v>
      </c>
      <c r="M18" s="37">
        <v>15</v>
      </c>
      <c r="N18" s="19">
        <f>1000*J18/(59*K18)</f>
        <v>0.3400946291436624</v>
      </c>
      <c r="O18" s="18">
        <f>N18/N17</f>
        <v>0.06815523630133515</v>
      </c>
      <c r="P18" t="s">
        <v>382</v>
      </c>
    </row>
    <row r="19" spans="1:16" ht="12.75">
      <c r="A19" t="s">
        <v>173</v>
      </c>
      <c r="B19" t="s">
        <v>11</v>
      </c>
      <c r="C19" t="s">
        <v>64</v>
      </c>
      <c r="D19" s="1">
        <v>0.6361111111111112</v>
      </c>
      <c r="E19" s="1">
        <v>0.6465277777777778</v>
      </c>
      <c r="F19" s="21" t="s">
        <v>175</v>
      </c>
      <c r="G19">
        <v>147.066</v>
      </c>
      <c r="H19" s="18">
        <v>147.324</v>
      </c>
      <c r="I19">
        <f aca="true" t="shared" si="1" ref="I19:I27">H19-G19</f>
        <v>0.2580000000000098</v>
      </c>
      <c r="J19" s="19">
        <f>I19-Blanks!$I$106</f>
        <v>0.31109523809524964</v>
      </c>
      <c r="K19" s="17">
        <v>16.7</v>
      </c>
      <c r="L19" s="16">
        <f t="shared" si="0"/>
        <v>0.01041666666666663</v>
      </c>
      <c r="M19" s="37">
        <v>15</v>
      </c>
      <c r="N19" s="19">
        <f>1000*J19/(59*K19)</f>
        <v>0.3157365656097124</v>
      </c>
      <c r="O19" s="18">
        <f>N19/N17</f>
        <v>0.06327386084362974</v>
      </c>
      <c r="P19" t="s">
        <v>382</v>
      </c>
    </row>
    <row r="20" spans="1:14" ht="12.75">
      <c r="A20" t="s">
        <v>173</v>
      </c>
      <c r="B20" t="s">
        <v>15</v>
      </c>
      <c r="D20" s="1">
        <v>0.6361111111111112</v>
      </c>
      <c r="E20" s="1">
        <v>0.6465277777777778</v>
      </c>
      <c r="F20" s="21" t="s">
        <v>176</v>
      </c>
      <c r="G20" s="18">
        <v>941.2</v>
      </c>
      <c r="H20" s="18">
        <v>943.95</v>
      </c>
      <c r="I20" s="18">
        <f>H20-G20</f>
        <v>2.75</v>
      </c>
      <c r="J20" s="18">
        <f>I20-Blanks!$I$75</f>
        <v>2.7275510204081677</v>
      </c>
      <c r="K20" s="17">
        <v>566</v>
      </c>
      <c r="L20" s="16">
        <f t="shared" si="0"/>
        <v>0.01041666666666663</v>
      </c>
      <c r="M20" s="37">
        <v>15</v>
      </c>
      <c r="N20" s="19">
        <f>1000*J20/(61*K20)</f>
        <v>0.07899991370005699</v>
      </c>
    </row>
    <row r="21" spans="1:14" ht="12.75">
      <c r="A21" t="s">
        <v>173</v>
      </c>
      <c r="B21" t="s">
        <v>14</v>
      </c>
      <c r="D21" s="1">
        <v>0.6361111111111112</v>
      </c>
      <c r="E21" s="1">
        <v>0.6465277777777778</v>
      </c>
      <c r="F21" s="21" t="s">
        <v>177</v>
      </c>
      <c r="G21" s="18">
        <v>947.6</v>
      </c>
      <c r="H21" s="18">
        <v>960.9</v>
      </c>
      <c r="I21" s="18">
        <f t="shared" si="1"/>
        <v>13.299999999999955</v>
      </c>
      <c r="J21" s="18">
        <f>I21-Blanks!$I$75</f>
        <v>13.277551020408122</v>
      </c>
      <c r="K21" s="17">
        <v>566</v>
      </c>
      <c r="L21" s="16">
        <f t="shared" si="0"/>
        <v>0.01041666666666663</v>
      </c>
      <c r="M21" s="37">
        <v>15</v>
      </c>
      <c r="N21" s="19">
        <f>1000*J21/(61*K21)</f>
        <v>0.3845667329087679</v>
      </c>
    </row>
    <row r="22" spans="1:15" ht="12.75">
      <c r="A22" t="s">
        <v>173</v>
      </c>
      <c r="B22" t="s">
        <v>12</v>
      </c>
      <c r="D22" s="1">
        <v>0.6361111111111112</v>
      </c>
      <c r="E22" s="1">
        <v>0.6465277777777778</v>
      </c>
      <c r="F22" s="21" t="s">
        <v>178</v>
      </c>
      <c r="G22" s="18">
        <v>943.65</v>
      </c>
      <c r="H22" s="18">
        <v>955.5</v>
      </c>
      <c r="I22" s="18">
        <f t="shared" si="1"/>
        <v>11.850000000000023</v>
      </c>
      <c r="J22" s="18">
        <f>I22-Blanks!$I$75</f>
        <v>11.82755102040819</v>
      </c>
      <c r="K22" s="17">
        <v>566</v>
      </c>
      <c r="L22" s="16">
        <f t="shared" si="0"/>
        <v>0.01041666666666663</v>
      </c>
      <c r="M22" s="37">
        <v>15</v>
      </c>
      <c r="N22" s="19">
        <f>1000*J22/(61*K22)</f>
        <v>0.34256939756728816</v>
      </c>
      <c r="O22" s="18">
        <f>J23/SUM(J21:J23)</f>
        <v>0.44882048524766566</v>
      </c>
    </row>
    <row r="23" spans="1:14" ht="12.75">
      <c r="A23" t="s">
        <v>173</v>
      </c>
      <c r="B23" t="s">
        <v>13</v>
      </c>
      <c r="D23" s="1">
        <v>0.6361111111111112</v>
      </c>
      <c r="E23" s="1">
        <v>0.6465277777777778</v>
      </c>
      <c r="F23" s="21" t="s">
        <v>179</v>
      </c>
      <c r="G23" s="18">
        <v>2755.75</v>
      </c>
      <c r="H23" s="18">
        <v>2776.05</v>
      </c>
      <c r="I23" s="18">
        <f>H23-G23</f>
        <v>20.300000000000182</v>
      </c>
      <c r="J23" s="18">
        <f>+I23-Blanks!$I$22</f>
        <v>20.44285714285723</v>
      </c>
      <c r="K23" s="17">
        <v>566</v>
      </c>
      <c r="L23" s="16">
        <f t="shared" si="0"/>
        <v>0.01041666666666663</v>
      </c>
      <c r="M23" s="37">
        <v>15</v>
      </c>
      <c r="N23" s="19">
        <f>1000*J23/(61*K23)</f>
        <v>0.5921003632872973</v>
      </c>
    </row>
    <row r="24" spans="1:13" ht="12.75">
      <c r="A24" t="s">
        <v>173</v>
      </c>
      <c r="B24" t="s">
        <v>47</v>
      </c>
      <c r="C24" t="s">
        <v>65</v>
      </c>
      <c r="D24" s="1"/>
      <c r="E24" s="1"/>
      <c r="F24" s="20"/>
      <c r="G24" s="18"/>
      <c r="H24" s="18"/>
      <c r="I24" s="18"/>
      <c r="K24" s="17"/>
      <c r="L24" s="16"/>
      <c r="M24" s="37"/>
    </row>
    <row r="25" spans="1:14" ht="12.75">
      <c r="A25" t="s">
        <v>173</v>
      </c>
      <c r="B25" t="s">
        <v>17</v>
      </c>
      <c r="D25" s="1">
        <v>0.6361111111111112</v>
      </c>
      <c r="E25" s="1">
        <v>0.6465277777777778</v>
      </c>
      <c r="F25" s="21" t="s">
        <v>180</v>
      </c>
      <c r="G25" s="18">
        <v>944</v>
      </c>
      <c r="H25" s="18">
        <v>947</v>
      </c>
      <c r="I25" s="18">
        <f t="shared" si="1"/>
        <v>3</v>
      </c>
      <c r="J25" s="18">
        <f>I25-Blanks!$I$75</f>
        <v>2.9775510204081677</v>
      </c>
      <c r="K25" s="17">
        <v>566</v>
      </c>
      <c r="L25" s="16">
        <f t="shared" si="0"/>
        <v>0.01041666666666663</v>
      </c>
      <c r="M25" s="37">
        <v>15</v>
      </c>
      <c r="N25" s="19">
        <f>1000*J25/(61*K25)</f>
        <v>0.08624083358651936</v>
      </c>
    </row>
    <row r="26" spans="1:14" ht="12.75">
      <c r="A26" t="s">
        <v>173</v>
      </c>
      <c r="B26" t="s">
        <v>19</v>
      </c>
      <c r="D26" s="1">
        <v>0.6361111111111112</v>
      </c>
      <c r="E26" s="1">
        <v>0.6465277777777778</v>
      </c>
      <c r="F26" s="21" t="s">
        <v>181</v>
      </c>
      <c r="G26" s="18">
        <v>943.25</v>
      </c>
      <c r="H26" s="18">
        <v>955.85</v>
      </c>
      <c r="I26" s="18">
        <f t="shared" si="1"/>
        <v>12.600000000000023</v>
      </c>
      <c r="J26" s="18">
        <f>I26-Blanks!$I$75</f>
        <v>12.57755102040819</v>
      </c>
      <c r="K26" s="17">
        <v>566</v>
      </c>
      <c r="L26" s="16">
        <f t="shared" si="0"/>
        <v>0.01041666666666663</v>
      </c>
      <c r="M26" s="37">
        <v>15</v>
      </c>
      <c r="N26" s="19">
        <f>1000*J26/(61*K26)</f>
        <v>0.3642921572266753</v>
      </c>
    </row>
    <row r="27" spans="1:15" ht="12.75">
      <c r="A27" t="s">
        <v>173</v>
      </c>
      <c r="B27" t="s">
        <v>18</v>
      </c>
      <c r="D27" s="1">
        <v>0.6361111111111112</v>
      </c>
      <c r="E27" s="1">
        <v>0.6465277777777778</v>
      </c>
      <c r="F27" s="21" t="s">
        <v>182</v>
      </c>
      <c r="G27" s="18">
        <v>944.95</v>
      </c>
      <c r="H27" s="18">
        <v>956.25</v>
      </c>
      <c r="I27" s="18">
        <f t="shared" si="1"/>
        <v>11.299999999999955</v>
      </c>
      <c r="J27" s="18">
        <f>I27-Blanks!$I$75</f>
        <v>11.277551020408122</v>
      </c>
      <c r="K27" s="17">
        <v>566</v>
      </c>
      <c r="L27" s="16">
        <f t="shared" si="0"/>
        <v>0.01041666666666663</v>
      </c>
      <c r="M27" s="37">
        <v>15</v>
      </c>
      <c r="N27" s="19">
        <f>1000*J27/(61*K27)</f>
        <v>0.3266393738170689</v>
      </c>
      <c r="O27" s="18">
        <f>J28/SUM(J26:J28)</f>
        <v>0.45781344218191833</v>
      </c>
    </row>
    <row r="28" spans="1:14" ht="12.75">
      <c r="A28" t="s">
        <v>173</v>
      </c>
      <c r="B28" t="s">
        <v>16</v>
      </c>
      <c r="D28" s="1">
        <v>0.6361111111111112</v>
      </c>
      <c r="E28" s="1">
        <v>0.6465277777777778</v>
      </c>
      <c r="F28" s="21" t="s">
        <v>183</v>
      </c>
      <c r="G28" s="18">
        <v>2732.4</v>
      </c>
      <c r="H28" s="18">
        <v>2752.4</v>
      </c>
      <c r="I28" s="18">
        <f>H28-G28</f>
        <v>20</v>
      </c>
      <c r="J28" s="18">
        <f>+I28-Blanks!$I$22</f>
        <v>20.142857142857046</v>
      </c>
      <c r="K28" s="17">
        <v>566</v>
      </c>
      <c r="L28" s="16">
        <f>E28-D28</f>
        <v>0.01041666666666663</v>
      </c>
      <c r="M28" s="37">
        <v>15</v>
      </c>
      <c r="N28" s="19">
        <f>1000*J28/(61*K28)</f>
        <v>0.5834112594235372</v>
      </c>
    </row>
    <row r="29" spans="1:13" ht="12.75">
      <c r="A29" t="s">
        <v>173</v>
      </c>
      <c r="B29" t="s">
        <v>48</v>
      </c>
      <c r="C29" t="s">
        <v>65</v>
      </c>
      <c r="D29" s="1"/>
      <c r="E29" s="1"/>
      <c r="F29" s="13"/>
      <c r="H29" s="18"/>
      <c r="I29" s="18"/>
      <c r="L29" s="16"/>
      <c r="M29" s="16"/>
    </row>
    <row r="30" spans="1:6" ht="12.75">
      <c r="A30" s="17"/>
      <c r="D30" s="1"/>
      <c r="E30" s="1"/>
      <c r="F30" s="13"/>
    </row>
    <row r="31" spans="4:5" ht="12.75">
      <c r="D31" s="1"/>
      <c r="E31" s="1"/>
    </row>
  </sheetData>
  <printOptions/>
  <pageMargins left="0.75" right="0.75" top="1" bottom="1" header="0.5" footer="0.5"/>
  <pageSetup fitToHeight="1" fitToWidth="1" horizontalDpi="600" verticalDpi="600" orientation="landscape" scale="7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workbookViewId="0" topLeftCell="A1">
      <selection activeCell="H17" sqref="H17"/>
    </sheetView>
  </sheetViews>
  <sheetFormatPr defaultColWidth="9.140625" defaultRowHeight="12.75"/>
  <sheetData>
    <row r="1" ht="12.75">
      <c r="A1" t="s">
        <v>360</v>
      </c>
    </row>
  </sheetData>
  <printOptions/>
  <pageMargins left="0.75" right="0.75" top="1" bottom="1" header="0.5" footer="0.5"/>
  <pageSetup fitToHeight="1" fitToWidth="1" horizontalDpi="600" verticalDpi="60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workbookViewId="0" topLeftCell="A1">
      <selection activeCell="H17" sqref="H17"/>
    </sheetView>
  </sheetViews>
  <sheetFormatPr defaultColWidth="9.140625" defaultRowHeight="12.75"/>
  <sheetData>
    <row r="1" spans="1:15" ht="12.75">
      <c r="A1" s="4" t="s">
        <v>352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6"/>
    </row>
    <row r="2" spans="1:15" ht="12.75">
      <c r="A2" s="7" t="s">
        <v>80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9"/>
    </row>
    <row r="3" spans="1:15" ht="12.75">
      <c r="A3" s="7" t="s">
        <v>1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9"/>
    </row>
    <row r="4" spans="1:15" ht="12.75">
      <c r="A4" s="7" t="s">
        <v>24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9"/>
    </row>
    <row r="5" spans="1:15" ht="12.75">
      <c r="A5" s="7" t="s">
        <v>84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9"/>
    </row>
    <row r="6" spans="1:15" ht="12.75">
      <c r="A6" s="7" t="s">
        <v>331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9"/>
    </row>
    <row r="7" spans="1:15" ht="12.75">
      <c r="A7" s="7" t="s">
        <v>353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9"/>
    </row>
    <row r="8" spans="1:15" ht="14.25">
      <c r="A8" s="7" t="s">
        <v>332</v>
      </c>
      <c r="B8" s="8"/>
      <c r="C8" s="27"/>
      <c r="D8" s="27" t="s">
        <v>349</v>
      </c>
      <c r="E8" s="8"/>
      <c r="F8" s="8"/>
      <c r="G8" s="8"/>
      <c r="H8" s="8"/>
      <c r="I8" s="8"/>
      <c r="J8" s="8"/>
      <c r="K8" s="8"/>
      <c r="L8" s="8"/>
      <c r="M8" s="8"/>
      <c r="N8" s="8"/>
      <c r="O8" s="9"/>
    </row>
    <row r="9" spans="1:15" ht="12.75">
      <c r="A9" s="7" t="s">
        <v>85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9"/>
    </row>
    <row r="10" spans="1:15" ht="12.75">
      <c r="A10" s="7" t="s">
        <v>83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9"/>
    </row>
    <row r="11" spans="1:15" ht="13.5" thickBot="1">
      <c r="A11" s="10" t="s">
        <v>333</v>
      </c>
      <c r="B11" s="11"/>
      <c r="C11" s="11" t="s">
        <v>351</v>
      </c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2"/>
    </row>
    <row r="12" spans="1:15" ht="12.75">
      <c r="A12" s="24"/>
      <c r="B12" s="25"/>
      <c r="C12" s="25"/>
      <c r="D12" s="25"/>
      <c r="E12" s="25"/>
      <c r="F12" s="25"/>
      <c r="G12" s="25"/>
      <c r="H12" s="25"/>
      <c r="I12" s="25"/>
      <c r="J12" s="25"/>
      <c r="K12" s="8"/>
      <c r="L12" s="8"/>
      <c r="M12" s="8"/>
      <c r="N12" s="8"/>
      <c r="O12" s="8"/>
    </row>
    <row r="15" spans="1:15" ht="38.25">
      <c r="A15" s="3" t="s">
        <v>5</v>
      </c>
      <c r="B15" s="3" t="s">
        <v>8</v>
      </c>
      <c r="C15" s="15" t="s">
        <v>62</v>
      </c>
      <c r="D15" s="3" t="s">
        <v>6</v>
      </c>
      <c r="E15" s="3" t="s">
        <v>7</v>
      </c>
      <c r="F15" s="3" t="s">
        <v>20</v>
      </c>
      <c r="G15" s="3" t="s">
        <v>22</v>
      </c>
      <c r="H15" s="3" t="s">
        <v>23</v>
      </c>
      <c r="I15" s="3" t="s">
        <v>40</v>
      </c>
      <c r="J15" s="15" t="s">
        <v>43</v>
      </c>
      <c r="K15" s="15" t="s">
        <v>41</v>
      </c>
      <c r="L15" s="15" t="s">
        <v>381</v>
      </c>
      <c r="M15" s="15" t="s">
        <v>42</v>
      </c>
      <c r="N15" s="22" t="s">
        <v>46</v>
      </c>
      <c r="O15" s="22" t="s">
        <v>66</v>
      </c>
    </row>
    <row r="16" spans="1:15" ht="12.75">
      <c r="A16" t="s">
        <v>188</v>
      </c>
      <c r="B16" t="s">
        <v>383</v>
      </c>
      <c r="C16" t="s">
        <v>64</v>
      </c>
      <c r="D16" s="1">
        <v>0.5902777777777778</v>
      </c>
      <c r="E16" s="1">
        <v>0.6006944444444444</v>
      </c>
      <c r="F16" s="2" t="s">
        <v>26</v>
      </c>
      <c r="G16" s="2" t="s">
        <v>26</v>
      </c>
      <c r="H16" s="2" t="s">
        <v>26</v>
      </c>
      <c r="I16" s="2" t="s">
        <v>26</v>
      </c>
      <c r="J16" s="2" t="s">
        <v>26</v>
      </c>
      <c r="K16" s="17">
        <v>1.7</v>
      </c>
      <c r="L16" s="16">
        <f>E16-D16</f>
        <v>0.01041666666666663</v>
      </c>
      <c r="M16" s="37">
        <v>15</v>
      </c>
      <c r="N16">
        <v>0.662</v>
      </c>
      <c r="O16" s="2" t="s">
        <v>26</v>
      </c>
    </row>
    <row r="17" spans="1:15" ht="12.75">
      <c r="A17" t="s">
        <v>188</v>
      </c>
      <c r="B17" t="s">
        <v>384</v>
      </c>
      <c r="C17" t="s">
        <v>63</v>
      </c>
      <c r="D17" s="1">
        <v>0.5902777777777778</v>
      </c>
      <c r="E17" s="1">
        <v>0.6006944444444444</v>
      </c>
      <c r="F17" s="2" t="s">
        <v>26</v>
      </c>
      <c r="G17" s="2" t="s">
        <v>26</v>
      </c>
      <c r="H17" s="2" t="s">
        <v>26</v>
      </c>
      <c r="I17" s="2" t="s">
        <v>26</v>
      </c>
      <c r="J17" s="2" t="s">
        <v>26</v>
      </c>
      <c r="K17" s="17">
        <v>1.7</v>
      </c>
      <c r="L17" s="16">
        <f aca="true" t="shared" si="0" ref="L17:L28">E17-D17</f>
        <v>0.01041666666666663</v>
      </c>
      <c r="M17" s="37">
        <v>15</v>
      </c>
      <c r="N17">
        <v>4.74</v>
      </c>
      <c r="O17" s="32">
        <f>N16/N17</f>
        <v>0.13966244725738397</v>
      </c>
    </row>
    <row r="18" spans="1:16" ht="12.75">
      <c r="A18" t="s">
        <v>188</v>
      </c>
      <c r="B18" t="s">
        <v>10</v>
      </c>
      <c r="C18" t="s">
        <v>64</v>
      </c>
      <c r="D18" s="1">
        <v>0.5902777777777778</v>
      </c>
      <c r="E18" s="1">
        <v>0.6006944444444444</v>
      </c>
      <c r="F18" s="21" t="s">
        <v>191</v>
      </c>
      <c r="G18">
        <v>152.344</v>
      </c>
      <c r="H18" s="19">
        <v>152.42</v>
      </c>
      <c r="I18">
        <f>H18-G18</f>
        <v>0.0759999999999934</v>
      </c>
      <c r="J18" s="19">
        <f>I18-Blanks!$I$106</f>
        <v>0.1290952380952333</v>
      </c>
      <c r="K18" s="17">
        <v>16.7</v>
      </c>
      <c r="L18" s="16">
        <f t="shared" si="0"/>
        <v>0.01041666666666663</v>
      </c>
      <c r="M18" s="37">
        <v>15</v>
      </c>
      <c r="N18" s="19">
        <f>1000*J18/(M18*K18)</f>
        <v>0.5153502518771789</v>
      </c>
      <c r="O18" s="33">
        <f>N18/N17</f>
        <v>0.10872368183062844</v>
      </c>
      <c r="P18" t="s">
        <v>382</v>
      </c>
    </row>
    <row r="19" spans="1:16" ht="12.75">
      <c r="A19" t="s">
        <v>188</v>
      </c>
      <c r="B19" t="s">
        <v>11</v>
      </c>
      <c r="C19" t="s">
        <v>64</v>
      </c>
      <c r="D19" s="1">
        <v>0.5902777777777778</v>
      </c>
      <c r="E19" s="1">
        <v>0.6006944444444444</v>
      </c>
      <c r="F19" s="21" t="s">
        <v>192</v>
      </c>
      <c r="G19">
        <v>152.367</v>
      </c>
      <c r="H19" s="19">
        <v>152.434</v>
      </c>
      <c r="I19">
        <f aca="true" t="shared" si="1" ref="I19:I28">H19-G19</f>
        <v>0.06700000000000728</v>
      </c>
      <c r="J19" s="19">
        <f>I19-Blanks!$I$106</f>
        <v>0.12009523809524716</v>
      </c>
      <c r="K19" s="17">
        <v>16.7</v>
      </c>
      <c r="L19" s="16">
        <f>E19-D19</f>
        <v>0.01041666666666663</v>
      </c>
      <c r="M19" s="37">
        <v>15</v>
      </c>
      <c r="N19" s="19">
        <f aca="true" t="shared" si="2" ref="N19:N29">1000*J19/(M19*K19)</f>
        <v>0.47942210816465936</v>
      </c>
      <c r="O19" s="33">
        <f>N19/N17</f>
        <v>0.10114390467608847</v>
      </c>
      <c r="P19" t="s">
        <v>382</v>
      </c>
    </row>
    <row r="20" spans="1:15" ht="12.75">
      <c r="A20" t="s">
        <v>188</v>
      </c>
      <c r="B20" t="s">
        <v>97</v>
      </c>
      <c r="C20" t="s">
        <v>64</v>
      </c>
      <c r="D20" s="1">
        <v>0.5902777777777778</v>
      </c>
      <c r="E20" s="1">
        <v>0.6006944444444444</v>
      </c>
      <c r="F20" s="21" t="s">
        <v>193</v>
      </c>
      <c r="G20">
        <v>149.206</v>
      </c>
      <c r="H20" s="19">
        <v>149.247</v>
      </c>
      <c r="I20" s="30">
        <f t="shared" si="1"/>
        <v>0.04100000000002524</v>
      </c>
      <c r="J20" s="19">
        <f>I20-Blanks!$I$106</f>
        <v>0.09409523809526513</v>
      </c>
      <c r="K20" s="17">
        <v>16.7</v>
      </c>
      <c r="L20" s="16">
        <f>E20-D20</f>
        <v>0.01041666666666663</v>
      </c>
      <c r="M20" s="37">
        <v>15</v>
      </c>
      <c r="N20" s="19">
        <f t="shared" si="2"/>
        <v>0.3756296929950704</v>
      </c>
      <c r="O20" s="18"/>
    </row>
    <row r="21" spans="1:14" ht="12.75">
      <c r="A21" t="s">
        <v>188</v>
      </c>
      <c r="B21" t="s">
        <v>15</v>
      </c>
      <c r="D21" s="1">
        <v>0.5902777777777778</v>
      </c>
      <c r="E21" s="1">
        <v>0.6006944444444444</v>
      </c>
      <c r="F21" s="21" t="s">
        <v>194</v>
      </c>
      <c r="G21" s="18">
        <v>944.45</v>
      </c>
      <c r="H21" s="18">
        <v>949.65</v>
      </c>
      <c r="I21" s="18">
        <f>H21-G21</f>
        <v>5.199999999999932</v>
      </c>
      <c r="J21" s="18">
        <f>I21-Blanks!$I$75</f>
        <v>5.1775510204080994</v>
      </c>
      <c r="K21" s="17">
        <v>566</v>
      </c>
      <c r="L21" s="16">
        <f t="shared" si="0"/>
        <v>0.01041666666666663</v>
      </c>
      <c r="M21" s="37">
        <v>15</v>
      </c>
      <c r="N21" s="19">
        <f t="shared" si="2"/>
        <v>0.6098411095887043</v>
      </c>
    </row>
    <row r="22" spans="1:14" ht="12.75">
      <c r="A22" t="s">
        <v>188</v>
      </c>
      <c r="B22" t="s">
        <v>14</v>
      </c>
      <c r="D22" s="1">
        <v>0.5902777777777778</v>
      </c>
      <c r="E22" s="1">
        <v>0.6006944444444444</v>
      </c>
      <c r="F22" s="21" t="s">
        <v>195</v>
      </c>
      <c r="G22" s="18">
        <v>946.15</v>
      </c>
      <c r="H22" s="18">
        <v>964.3</v>
      </c>
      <c r="I22" s="18">
        <f t="shared" si="1"/>
        <v>18.149999999999977</v>
      </c>
      <c r="J22" s="18">
        <f>I22-Blanks!$I$75</f>
        <v>18.127551020408145</v>
      </c>
      <c r="K22" s="17">
        <v>566</v>
      </c>
      <c r="L22" s="16">
        <f t="shared" si="0"/>
        <v>0.01041666666666663</v>
      </c>
      <c r="M22" s="37">
        <v>15</v>
      </c>
      <c r="N22" s="19">
        <f t="shared" si="2"/>
        <v>2.135165020071631</v>
      </c>
    </row>
    <row r="23" spans="1:15" ht="12.75">
      <c r="A23" t="s">
        <v>188</v>
      </c>
      <c r="B23" t="s">
        <v>12</v>
      </c>
      <c r="D23" s="1">
        <v>0.5902777777777778</v>
      </c>
      <c r="E23" s="1">
        <v>0.6006944444444444</v>
      </c>
      <c r="F23" s="21" t="s">
        <v>196</v>
      </c>
      <c r="G23" s="18">
        <v>955.65</v>
      </c>
      <c r="H23" s="18">
        <v>970.6</v>
      </c>
      <c r="I23" s="18">
        <f t="shared" si="1"/>
        <v>14.950000000000045</v>
      </c>
      <c r="J23" s="18">
        <f>+I23-Blanks!$I$22</f>
        <v>15.09285714285709</v>
      </c>
      <c r="K23" s="17">
        <v>566</v>
      </c>
      <c r="L23" s="16">
        <f t="shared" si="0"/>
        <v>0.01041666666666663</v>
      </c>
      <c r="M23" s="37">
        <v>15</v>
      </c>
      <c r="N23" s="19">
        <f t="shared" si="2"/>
        <v>1.7777216893824606</v>
      </c>
      <c r="O23" s="18">
        <f>J24/SUM(J22:J24)</f>
        <v>0.3290604455618989</v>
      </c>
    </row>
    <row r="24" spans="1:14" ht="12.75">
      <c r="A24" t="s">
        <v>188</v>
      </c>
      <c r="B24" t="s">
        <v>13</v>
      </c>
      <c r="D24" s="1">
        <v>0.5902777777777778</v>
      </c>
      <c r="E24" s="1">
        <v>0.6006944444444444</v>
      </c>
      <c r="F24" s="21" t="s">
        <v>197</v>
      </c>
      <c r="G24" s="18">
        <v>2746.25</v>
      </c>
      <c r="H24" s="18">
        <v>2762.4</v>
      </c>
      <c r="I24" s="29">
        <f>H24-G24</f>
        <v>16.15000000000009</v>
      </c>
      <c r="J24" s="18">
        <f>+I24-Blanks!$I$22</f>
        <v>16.292857142857137</v>
      </c>
      <c r="K24" s="17">
        <v>566</v>
      </c>
      <c r="L24" s="16">
        <f t="shared" si="0"/>
        <v>0.01041666666666663</v>
      </c>
      <c r="M24" s="37">
        <v>15</v>
      </c>
      <c r="N24" s="19">
        <f t="shared" si="2"/>
        <v>1.9190644455662118</v>
      </c>
    </row>
    <row r="25" spans="1:14" ht="12.75">
      <c r="A25" t="s">
        <v>188</v>
      </c>
      <c r="B25" t="s">
        <v>47</v>
      </c>
      <c r="C25" t="s">
        <v>65</v>
      </c>
      <c r="D25" s="1"/>
      <c r="E25" s="1"/>
      <c r="F25" s="20"/>
      <c r="G25" s="18"/>
      <c r="H25" s="18"/>
      <c r="I25" s="18"/>
      <c r="J25" s="18"/>
      <c r="K25" s="17"/>
      <c r="L25" s="16"/>
      <c r="M25" s="37"/>
      <c r="N25" s="19"/>
    </row>
    <row r="26" spans="1:14" ht="12.75">
      <c r="A26" t="s">
        <v>188</v>
      </c>
      <c r="B26" t="s">
        <v>17</v>
      </c>
      <c r="D26" s="1">
        <v>0.5902777777777778</v>
      </c>
      <c r="E26" s="1">
        <v>0.6006944444444444</v>
      </c>
      <c r="F26" s="21" t="s">
        <v>198</v>
      </c>
      <c r="G26" s="18">
        <v>945</v>
      </c>
      <c r="H26" s="18">
        <v>950.45</v>
      </c>
      <c r="I26" s="18">
        <f t="shared" si="1"/>
        <v>5.4500000000000455</v>
      </c>
      <c r="J26" s="18">
        <f>I26-Blanks!$I$75</f>
        <v>5.427551020408213</v>
      </c>
      <c r="K26" s="17">
        <v>566</v>
      </c>
      <c r="L26" s="16">
        <f t="shared" si="0"/>
        <v>0.01041666666666663</v>
      </c>
      <c r="M26" s="37">
        <v>15</v>
      </c>
      <c r="N26" s="19">
        <f t="shared" si="2"/>
        <v>0.6392875171269979</v>
      </c>
    </row>
    <row r="27" spans="1:14" ht="12.75">
      <c r="A27" t="s">
        <v>188</v>
      </c>
      <c r="B27" t="s">
        <v>19</v>
      </c>
      <c r="D27" s="1">
        <v>0.5902777777777778</v>
      </c>
      <c r="E27" s="1">
        <v>0.6006944444444444</v>
      </c>
      <c r="F27" s="21" t="s">
        <v>199</v>
      </c>
      <c r="G27" s="18">
        <v>948.55</v>
      </c>
      <c r="H27" s="18">
        <v>966.35</v>
      </c>
      <c r="I27" s="18">
        <f t="shared" si="1"/>
        <v>17.800000000000068</v>
      </c>
      <c r="J27" s="18">
        <f>I27-Blanks!$I$75</f>
        <v>17.777551020408236</v>
      </c>
      <c r="K27" s="17">
        <v>566</v>
      </c>
      <c r="L27" s="16">
        <f t="shared" si="0"/>
        <v>0.01041666666666663</v>
      </c>
      <c r="M27" s="37">
        <v>15</v>
      </c>
      <c r="N27" s="19">
        <f t="shared" si="2"/>
        <v>2.0939400495180487</v>
      </c>
    </row>
    <row r="28" spans="1:15" ht="12.75">
      <c r="A28" t="s">
        <v>188</v>
      </c>
      <c r="B28" t="s">
        <v>18</v>
      </c>
      <c r="D28" s="1">
        <v>0.5902777777777778</v>
      </c>
      <c r="E28" s="1">
        <v>0.6006944444444444</v>
      </c>
      <c r="F28" s="21" t="s">
        <v>200</v>
      </c>
      <c r="G28" s="18">
        <v>949.7</v>
      </c>
      <c r="H28" s="18">
        <v>963.3</v>
      </c>
      <c r="I28" s="18">
        <f t="shared" si="1"/>
        <v>13.599999999999909</v>
      </c>
      <c r="J28" s="18">
        <f>I28-Blanks!$I$75</f>
        <v>13.577551020408077</v>
      </c>
      <c r="K28" s="17">
        <v>566</v>
      </c>
      <c r="L28" s="16">
        <f t="shared" si="0"/>
        <v>0.01041666666666663</v>
      </c>
      <c r="M28" s="37">
        <v>15</v>
      </c>
      <c r="N28" s="19">
        <f t="shared" si="2"/>
        <v>1.5992404028749208</v>
      </c>
      <c r="O28" s="18">
        <f>J29/SUM(J27:J29)</f>
        <v>0.3307050597895903</v>
      </c>
    </row>
    <row r="29" spans="1:14" ht="12.75">
      <c r="A29" t="s">
        <v>188</v>
      </c>
      <c r="B29" t="s">
        <v>16</v>
      </c>
      <c r="D29" s="1">
        <v>0.5902777777777778</v>
      </c>
      <c r="E29" s="1">
        <v>0.6006944444444444</v>
      </c>
      <c r="F29" s="21" t="s">
        <v>201</v>
      </c>
      <c r="G29" s="18">
        <v>2718.4</v>
      </c>
      <c r="H29" s="18">
        <v>2733.75</v>
      </c>
      <c r="I29" s="18">
        <f>H29-G29</f>
        <v>15.349999999999909</v>
      </c>
      <c r="J29" s="18">
        <f>+I29-Blanks!$I$22</f>
        <v>15.492857142856954</v>
      </c>
      <c r="K29" s="17">
        <v>566</v>
      </c>
      <c r="L29" s="16">
        <f>E29-D29</f>
        <v>0.01041666666666663</v>
      </c>
      <c r="M29" s="37">
        <v>15</v>
      </c>
      <c r="N29" s="19">
        <f t="shared" si="2"/>
        <v>1.824835941443693</v>
      </c>
    </row>
    <row r="30" spans="1:13" ht="12.75">
      <c r="A30" t="s">
        <v>188</v>
      </c>
      <c r="B30" t="s">
        <v>48</v>
      </c>
      <c r="C30" t="s">
        <v>65</v>
      </c>
      <c r="D30" s="1"/>
      <c r="E30" s="1"/>
      <c r="F30" s="13"/>
      <c r="H30" s="18"/>
      <c r="I30" s="18"/>
      <c r="L30" s="16"/>
      <c r="M30" s="16"/>
    </row>
    <row r="31" spans="1:6" ht="12.75">
      <c r="A31" s="17"/>
      <c r="D31" s="1"/>
      <c r="E31" s="1"/>
      <c r="F31" s="13"/>
    </row>
    <row r="32" spans="4:5" ht="12.75">
      <c r="D32" s="1"/>
      <c r="E32" s="1"/>
    </row>
  </sheetData>
  <printOptions/>
  <pageMargins left="0.75" right="0.75" top="1" bottom="1" header="0.5" footer="0.5"/>
  <pageSetup fitToHeight="1" fitToWidth="1" horizontalDpi="600" verticalDpi="600" orientation="landscape" scale="7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workbookViewId="0" topLeftCell="A1">
      <selection activeCell="H17" sqref="H17"/>
    </sheetView>
  </sheetViews>
  <sheetFormatPr defaultColWidth="9.140625" defaultRowHeight="12.75"/>
  <cols>
    <col min="15" max="15" width="9.57421875" style="0" bestFit="1" customWidth="1"/>
  </cols>
  <sheetData>
    <row r="1" spans="1:15" ht="12.75">
      <c r="A1" s="4" t="s">
        <v>352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6"/>
    </row>
    <row r="2" spans="1:15" ht="12.75">
      <c r="A2" s="7" t="s">
        <v>80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9"/>
    </row>
    <row r="3" spans="1:15" ht="12.75">
      <c r="A3" s="7" t="s">
        <v>1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9"/>
    </row>
    <row r="4" spans="1:15" ht="12.75">
      <c r="A4" s="7" t="s">
        <v>24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9"/>
    </row>
    <row r="5" spans="1:15" ht="12.75">
      <c r="A5" s="7" t="s">
        <v>84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9"/>
    </row>
    <row r="6" spans="1:15" ht="12.75">
      <c r="A6" s="7" t="s">
        <v>331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9"/>
    </row>
    <row r="7" spans="1:15" ht="12.75">
      <c r="A7" s="7" t="s">
        <v>353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9"/>
    </row>
    <row r="8" spans="1:15" ht="14.25">
      <c r="A8" s="7" t="s">
        <v>332</v>
      </c>
      <c r="B8" s="8"/>
      <c r="C8" s="27"/>
      <c r="D8" s="27" t="s">
        <v>349</v>
      </c>
      <c r="E8" s="8"/>
      <c r="F8" s="8"/>
      <c r="G8" s="8"/>
      <c r="H8" s="8"/>
      <c r="I8" s="8"/>
      <c r="J8" s="8"/>
      <c r="K8" s="8"/>
      <c r="L8" s="8"/>
      <c r="M8" s="8"/>
      <c r="N8" s="8"/>
      <c r="O8" s="9"/>
    </row>
    <row r="9" spans="1:15" ht="12.75">
      <c r="A9" s="7" t="s">
        <v>85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9"/>
    </row>
    <row r="10" spans="1:15" ht="12.75">
      <c r="A10" s="7" t="s">
        <v>83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9"/>
    </row>
    <row r="11" spans="1:15" ht="13.5" thickBot="1">
      <c r="A11" s="10" t="s">
        <v>333</v>
      </c>
      <c r="B11" s="11"/>
      <c r="C11" s="11" t="s">
        <v>351</v>
      </c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2"/>
    </row>
    <row r="12" spans="1:15" ht="12.75">
      <c r="A12" s="24"/>
      <c r="B12" s="25"/>
      <c r="C12" s="25"/>
      <c r="D12" s="25"/>
      <c r="E12" s="25"/>
      <c r="F12" s="25"/>
      <c r="G12" s="25"/>
      <c r="H12" s="25"/>
      <c r="I12" s="25"/>
      <c r="J12" s="25"/>
      <c r="K12" s="8"/>
      <c r="L12" s="8"/>
      <c r="M12" s="8"/>
      <c r="N12" s="8"/>
      <c r="O12" s="8"/>
    </row>
    <row r="15" spans="1:15" ht="51">
      <c r="A15" s="3" t="s">
        <v>5</v>
      </c>
      <c r="B15" s="3" t="s">
        <v>8</v>
      </c>
      <c r="C15" s="15" t="s">
        <v>62</v>
      </c>
      <c r="D15" s="3" t="s">
        <v>6</v>
      </c>
      <c r="E15" s="3" t="s">
        <v>7</v>
      </c>
      <c r="F15" s="3" t="s">
        <v>20</v>
      </c>
      <c r="G15" s="3" t="s">
        <v>22</v>
      </c>
      <c r="H15" s="3" t="s">
        <v>23</v>
      </c>
      <c r="I15" s="3" t="s">
        <v>40</v>
      </c>
      <c r="J15" s="15" t="s">
        <v>43</v>
      </c>
      <c r="K15" s="15" t="s">
        <v>41</v>
      </c>
      <c r="L15" s="15" t="s">
        <v>381</v>
      </c>
      <c r="M15" s="15" t="s">
        <v>42</v>
      </c>
      <c r="N15" s="22" t="s">
        <v>46</v>
      </c>
      <c r="O15" s="22" t="s">
        <v>66</v>
      </c>
    </row>
    <row r="16" spans="1:15" ht="12.75">
      <c r="A16" t="s">
        <v>189</v>
      </c>
      <c r="B16" t="s">
        <v>383</v>
      </c>
      <c r="C16" t="s">
        <v>64</v>
      </c>
      <c r="D16" s="1">
        <v>0.6104166666666667</v>
      </c>
      <c r="E16" s="1">
        <v>0.6208333333333333</v>
      </c>
      <c r="F16" s="2" t="s">
        <v>26</v>
      </c>
      <c r="G16" s="2" t="s">
        <v>26</v>
      </c>
      <c r="H16" s="2" t="s">
        <v>26</v>
      </c>
      <c r="I16" s="2" t="s">
        <v>26</v>
      </c>
      <c r="J16" s="2" t="s">
        <v>26</v>
      </c>
      <c r="K16" s="17">
        <v>1.7</v>
      </c>
      <c r="L16" s="16">
        <f>E16-D16</f>
        <v>0.01041666666666663</v>
      </c>
      <c r="M16" s="37">
        <v>15</v>
      </c>
      <c r="N16">
        <v>0.615</v>
      </c>
      <c r="O16" s="2" t="s">
        <v>26</v>
      </c>
    </row>
    <row r="17" spans="1:15" ht="12.75">
      <c r="A17" t="s">
        <v>189</v>
      </c>
      <c r="B17" t="s">
        <v>384</v>
      </c>
      <c r="C17" t="s">
        <v>63</v>
      </c>
      <c r="D17" s="1">
        <v>0.6104166666666667</v>
      </c>
      <c r="E17" s="1">
        <v>0.6208333333333333</v>
      </c>
      <c r="F17" s="2" t="s">
        <v>26</v>
      </c>
      <c r="G17" s="2" t="s">
        <v>26</v>
      </c>
      <c r="H17" s="2" t="s">
        <v>26</v>
      </c>
      <c r="I17" s="2" t="s">
        <v>26</v>
      </c>
      <c r="J17" s="2" t="s">
        <v>26</v>
      </c>
      <c r="K17" s="17">
        <v>1.7</v>
      </c>
      <c r="L17" s="16">
        <f aca="true" t="shared" si="0" ref="L17:L28">E17-D17</f>
        <v>0.01041666666666663</v>
      </c>
      <c r="M17" s="37">
        <v>15</v>
      </c>
      <c r="N17">
        <v>4.5</v>
      </c>
      <c r="O17" s="32">
        <f>N16/N17</f>
        <v>0.13666666666666666</v>
      </c>
    </row>
    <row r="18" spans="1:16" ht="12.75">
      <c r="A18" t="s">
        <v>189</v>
      </c>
      <c r="B18" t="s">
        <v>10</v>
      </c>
      <c r="C18" t="s">
        <v>64</v>
      </c>
      <c r="D18" s="1">
        <v>0.6104166666666667</v>
      </c>
      <c r="E18" s="1">
        <v>0.6208333333333333</v>
      </c>
      <c r="F18" s="21" t="s">
        <v>202</v>
      </c>
      <c r="G18">
        <v>148.312</v>
      </c>
      <c r="H18" s="19">
        <v>148.407</v>
      </c>
      <c r="I18">
        <f>H18-G18</f>
        <v>0.09499999999999886</v>
      </c>
      <c r="J18" s="19">
        <f>I18-Blanks!$I$106</f>
        <v>0.14809523809523875</v>
      </c>
      <c r="K18" s="17">
        <v>16.7</v>
      </c>
      <c r="L18" s="16">
        <f t="shared" si="0"/>
        <v>0.01041666666666663</v>
      </c>
      <c r="M18" s="37">
        <v>15</v>
      </c>
      <c r="N18" s="19">
        <f>1000*J18/(59*K18)</f>
        <v>0.15030471744163074</v>
      </c>
      <c r="O18" s="33">
        <f>N18/N17</f>
        <v>0.033401048320362385</v>
      </c>
      <c r="P18" t="s">
        <v>382</v>
      </c>
    </row>
    <row r="19" spans="1:16" ht="12.75">
      <c r="A19" t="s">
        <v>189</v>
      </c>
      <c r="B19" t="s">
        <v>11</v>
      </c>
      <c r="C19" t="s">
        <v>64</v>
      </c>
      <c r="D19" s="1">
        <v>0.6104166666666667</v>
      </c>
      <c r="E19" s="1">
        <v>0.6208333333333333</v>
      </c>
      <c r="F19" s="21" t="s">
        <v>203</v>
      </c>
      <c r="G19">
        <v>151.386</v>
      </c>
      <c r="H19" s="19">
        <v>151.459</v>
      </c>
      <c r="I19">
        <f aca="true" t="shared" si="1" ref="I19:I28">H19-G19</f>
        <v>0.0730000000000075</v>
      </c>
      <c r="J19" s="19">
        <f>I19-Blanks!$I$106</f>
        <v>0.1260952380952474</v>
      </c>
      <c r="K19" s="17">
        <v>16.7</v>
      </c>
      <c r="L19" s="16">
        <f>E19-D19</f>
        <v>0.01041666666666663</v>
      </c>
      <c r="M19" s="37">
        <v>15</v>
      </c>
      <c r="N19" s="19">
        <f>1000*J19/(59*K19)</f>
        <v>0.12797649253551954</v>
      </c>
      <c r="O19" s="33">
        <f>N19/N17</f>
        <v>0.02843922056344879</v>
      </c>
      <c r="P19" t="s">
        <v>382</v>
      </c>
    </row>
    <row r="20" spans="1:16" ht="12.75">
      <c r="A20" t="s">
        <v>189</v>
      </c>
      <c r="B20" t="s">
        <v>97</v>
      </c>
      <c r="C20" t="s">
        <v>64</v>
      </c>
      <c r="D20" s="1">
        <v>0.6104166666666667</v>
      </c>
      <c r="E20" s="1">
        <v>0.6208333333333333</v>
      </c>
      <c r="F20" s="21" t="s">
        <v>204</v>
      </c>
      <c r="G20">
        <v>148.913</v>
      </c>
      <c r="H20" s="19">
        <v>149.011</v>
      </c>
      <c r="I20" s="30">
        <f t="shared" si="1"/>
        <v>0.09799999999998477</v>
      </c>
      <c r="J20" s="19">
        <f>I20-Blanks!$I$106</f>
        <v>0.15109523809522465</v>
      </c>
      <c r="K20" s="17">
        <v>16.7</v>
      </c>
      <c r="L20" s="16">
        <f>E20-D20</f>
        <v>0.01041666666666663</v>
      </c>
      <c r="M20" s="37">
        <v>15</v>
      </c>
      <c r="N20" s="19">
        <f>1000*J20/(59*K20)</f>
        <v>0.15334947538336005</v>
      </c>
      <c r="O20" s="33">
        <f>N20/N17</f>
        <v>0.034077661196302234</v>
      </c>
      <c r="P20" t="s">
        <v>382</v>
      </c>
    </row>
    <row r="21" spans="1:14" ht="12.75">
      <c r="A21" t="s">
        <v>189</v>
      </c>
      <c r="B21" t="s">
        <v>15</v>
      </c>
      <c r="D21" s="1">
        <v>0.6104166666666667</v>
      </c>
      <c r="E21" s="1">
        <v>0.6208333333333333</v>
      </c>
      <c r="F21" s="21" t="s">
        <v>205</v>
      </c>
      <c r="G21" s="18">
        <v>942.7</v>
      </c>
      <c r="H21" s="18">
        <v>947.3</v>
      </c>
      <c r="I21" s="18">
        <f>H21-G21</f>
        <v>4.599999999999909</v>
      </c>
      <c r="J21" s="18">
        <f>I21-Blanks!$I$75</f>
        <v>4.577551020408077</v>
      </c>
      <c r="K21" s="17">
        <v>566</v>
      </c>
      <c r="L21" s="16">
        <f t="shared" si="0"/>
        <v>0.01041666666666663</v>
      </c>
      <c r="M21" s="37">
        <v>15</v>
      </c>
      <c r="N21" s="19">
        <f>1000*J21/(61*K21)</f>
        <v>0.13258272085987594</v>
      </c>
    </row>
    <row r="22" spans="1:14" ht="12.75">
      <c r="A22" t="s">
        <v>189</v>
      </c>
      <c r="B22" t="s">
        <v>14</v>
      </c>
      <c r="D22" s="1">
        <v>0.6104166666666667</v>
      </c>
      <c r="E22" s="1">
        <v>0.6208333333333333</v>
      </c>
      <c r="F22" s="21" t="s">
        <v>206</v>
      </c>
      <c r="G22" s="18">
        <v>950.5</v>
      </c>
      <c r="H22" s="18">
        <v>967.55</v>
      </c>
      <c r="I22" s="18">
        <f t="shared" si="1"/>
        <v>17.049999999999955</v>
      </c>
      <c r="J22" s="18">
        <f>I22-Blanks!$I$75</f>
        <v>17.027551020408122</v>
      </c>
      <c r="K22" s="17">
        <v>566</v>
      </c>
      <c r="L22" s="16">
        <f t="shared" si="0"/>
        <v>0.01041666666666663</v>
      </c>
      <c r="M22" s="37">
        <v>15</v>
      </c>
      <c r="N22" s="19">
        <f>1000*J22/(61*K22)</f>
        <v>0.4931805312057036</v>
      </c>
    </row>
    <row r="23" spans="1:15" ht="12.75">
      <c r="A23" t="s">
        <v>189</v>
      </c>
      <c r="B23" t="s">
        <v>12</v>
      </c>
      <c r="D23" s="1">
        <v>0.6104166666666667</v>
      </c>
      <c r="E23" s="1">
        <v>0.6208333333333333</v>
      </c>
      <c r="F23" s="21" t="s">
        <v>207</v>
      </c>
      <c r="G23" s="18">
        <v>949.4</v>
      </c>
      <c r="H23" s="18">
        <v>962.55</v>
      </c>
      <c r="I23" s="18">
        <f t="shared" si="1"/>
        <v>13.149999999999977</v>
      </c>
      <c r="J23" s="18">
        <f>+I23-Blanks!$I$22</f>
        <v>13.292857142857022</v>
      </c>
      <c r="K23" s="17">
        <v>566</v>
      </c>
      <c r="L23" s="16">
        <f t="shared" si="0"/>
        <v>0.01041666666666663</v>
      </c>
      <c r="M23" s="37">
        <v>15</v>
      </c>
      <c r="N23" s="19">
        <f>1000*J23/(61*K23)</f>
        <v>0.3850100545344674</v>
      </c>
      <c r="O23" s="18">
        <f>J24/SUM(J22:J24)</f>
        <v>0.3711189654807509</v>
      </c>
    </row>
    <row r="24" spans="1:14" ht="12.75">
      <c r="A24" t="s">
        <v>189</v>
      </c>
      <c r="B24" t="s">
        <v>13</v>
      </c>
      <c r="D24" s="1">
        <v>0.6104166666666667</v>
      </c>
      <c r="E24" s="1">
        <v>0.6208333333333333</v>
      </c>
      <c r="F24" s="21" t="s">
        <v>208</v>
      </c>
      <c r="G24" s="18">
        <v>2725.85</v>
      </c>
      <c r="H24" s="18">
        <v>2743.6</v>
      </c>
      <c r="I24" s="18">
        <f>H24-G24</f>
        <v>17.75</v>
      </c>
      <c r="J24" s="18">
        <f>+I24-Blanks!$I$22</f>
        <v>17.892857142857046</v>
      </c>
      <c r="K24" s="17">
        <v>566</v>
      </c>
      <c r="L24" s="16">
        <f t="shared" si="0"/>
        <v>0.01041666666666663</v>
      </c>
      <c r="M24" s="37">
        <v>15</v>
      </c>
      <c r="N24" s="19">
        <f>1000*J24/(61*K24)</f>
        <v>0.5182429804453759</v>
      </c>
    </row>
    <row r="25" spans="1:13" ht="12.75">
      <c r="A25" t="s">
        <v>189</v>
      </c>
      <c r="B25" t="s">
        <v>47</v>
      </c>
      <c r="C25" t="s">
        <v>65</v>
      </c>
      <c r="D25" s="1"/>
      <c r="E25" s="1"/>
      <c r="F25" s="20"/>
      <c r="G25" s="18"/>
      <c r="H25" s="18"/>
      <c r="I25" s="18"/>
      <c r="J25" s="18"/>
      <c r="K25" s="17"/>
      <c r="L25" s="16"/>
      <c r="M25" s="37"/>
    </row>
    <row r="26" spans="1:14" ht="12.75">
      <c r="A26" t="s">
        <v>189</v>
      </c>
      <c r="B26" t="s">
        <v>17</v>
      </c>
      <c r="D26" s="1">
        <v>0.6104166666666667</v>
      </c>
      <c r="E26" s="1">
        <v>0.6208333333333333</v>
      </c>
      <c r="F26" s="21" t="s">
        <v>209</v>
      </c>
      <c r="G26" s="18">
        <v>948.55</v>
      </c>
      <c r="H26" s="18">
        <v>952.8</v>
      </c>
      <c r="I26" s="18">
        <f t="shared" si="1"/>
        <v>4.25</v>
      </c>
      <c r="J26" s="18">
        <f>I26-Blanks!$I$75</f>
        <v>4.227551020408168</v>
      </c>
      <c r="K26" s="17">
        <v>566</v>
      </c>
      <c r="L26" s="16">
        <f t="shared" si="0"/>
        <v>0.01041666666666663</v>
      </c>
      <c r="M26" s="37">
        <v>15</v>
      </c>
      <c r="N26" s="19">
        <f>1000*J26/(61*K26)</f>
        <v>0.12244543301883125</v>
      </c>
    </row>
    <row r="27" spans="1:14" ht="12.75">
      <c r="A27" t="s">
        <v>189</v>
      </c>
      <c r="B27" t="s">
        <v>19</v>
      </c>
      <c r="D27" s="1">
        <v>0.6104166666666667</v>
      </c>
      <c r="E27" s="1">
        <v>0.6208333333333333</v>
      </c>
      <c r="F27" s="21" t="s">
        <v>210</v>
      </c>
      <c r="G27" s="18">
        <v>950.65</v>
      </c>
      <c r="H27" s="18">
        <v>967.45</v>
      </c>
      <c r="I27" s="18">
        <f t="shared" si="1"/>
        <v>16.800000000000068</v>
      </c>
      <c r="J27" s="18">
        <f>I27-Blanks!$I$75</f>
        <v>16.777551020408236</v>
      </c>
      <c r="K27" s="17">
        <v>566</v>
      </c>
      <c r="L27" s="16">
        <f t="shared" si="0"/>
        <v>0.01041666666666663</v>
      </c>
      <c r="M27" s="37">
        <v>15</v>
      </c>
      <c r="N27" s="19">
        <f>1000*J27/(61*K27)</f>
        <v>0.48593961131924446</v>
      </c>
    </row>
    <row r="28" spans="1:15" ht="12.75">
      <c r="A28" t="s">
        <v>189</v>
      </c>
      <c r="B28" t="s">
        <v>18</v>
      </c>
      <c r="D28" s="1">
        <v>0.6104166666666667</v>
      </c>
      <c r="E28" s="1">
        <v>0.6208333333333333</v>
      </c>
      <c r="F28" s="21" t="s">
        <v>211</v>
      </c>
      <c r="G28" s="18">
        <v>949.45</v>
      </c>
      <c r="H28" s="18">
        <v>961.15</v>
      </c>
      <c r="I28" s="18">
        <f t="shared" si="1"/>
        <v>11.699999999999932</v>
      </c>
      <c r="J28" s="18">
        <f>I28-Blanks!$I$75</f>
        <v>11.6775510204081</v>
      </c>
      <c r="K28" s="17">
        <v>566</v>
      </c>
      <c r="L28" s="16">
        <f t="shared" si="0"/>
        <v>0.01041666666666663</v>
      </c>
      <c r="M28" s="37">
        <v>15</v>
      </c>
      <c r="N28" s="19">
        <f>1000*J28/(61*K28)</f>
        <v>0.3382248456354081</v>
      </c>
      <c r="O28" s="18">
        <f>J29/SUM(J27:J29)</f>
        <v>0.33667935299713975</v>
      </c>
    </row>
    <row r="29" spans="1:14" ht="12.75">
      <c r="A29" t="s">
        <v>189</v>
      </c>
      <c r="B29" t="s">
        <v>16</v>
      </c>
      <c r="D29" s="1">
        <v>0.6104166666666667</v>
      </c>
      <c r="E29" s="1">
        <v>0.6208333333333333</v>
      </c>
      <c r="F29" s="21" t="s">
        <v>212</v>
      </c>
      <c r="G29" s="18">
        <v>2760.9</v>
      </c>
      <c r="H29" s="18">
        <v>2775.2</v>
      </c>
      <c r="I29" s="18">
        <f>H29-G29</f>
        <v>14.299999999999727</v>
      </c>
      <c r="J29" s="18">
        <f>+I29-Blanks!$I$22</f>
        <v>14.442857142856772</v>
      </c>
      <c r="K29" s="17">
        <v>566</v>
      </c>
      <c r="L29" s="16">
        <f>E29-D29</f>
        <v>0.01041666666666663</v>
      </c>
      <c r="M29" s="37">
        <v>15</v>
      </c>
      <c r="N29" s="19">
        <f>1000*J29/(61*K29)</f>
        <v>0.4183182860121871</v>
      </c>
    </row>
    <row r="30" spans="1:13" ht="12.75">
      <c r="A30" t="s">
        <v>189</v>
      </c>
      <c r="B30" t="s">
        <v>48</v>
      </c>
      <c r="C30" t="s">
        <v>65</v>
      </c>
      <c r="D30" s="1"/>
      <c r="E30" s="1"/>
      <c r="F30" s="13"/>
      <c r="H30" s="18"/>
      <c r="I30" s="18"/>
      <c r="L30" s="16"/>
      <c r="M30" s="16"/>
    </row>
    <row r="31" spans="1:6" ht="12.75">
      <c r="A31" s="17"/>
      <c r="D31" s="1"/>
      <c r="E31" s="1"/>
      <c r="F31" s="13"/>
    </row>
    <row r="32" spans="4:5" ht="12.75">
      <c r="D32" s="1"/>
      <c r="E32" s="1"/>
    </row>
  </sheetData>
  <printOptions/>
  <pageMargins left="0.75" right="0.75" top="1" bottom="1" header="0.5" footer="0.5"/>
  <pageSetup fitToHeight="1" fitToWidth="1" horizontalDpi="600" verticalDpi="600" orientation="landscape" scale="79" r:id="rId3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workbookViewId="0" topLeftCell="A1">
      <selection activeCell="H17" sqref="H17"/>
    </sheetView>
  </sheetViews>
  <sheetFormatPr defaultColWidth="9.140625" defaultRowHeight="12.75"/>
  <cols>
    <col min="15" max="15" width="9.57421875" style="0" bestFit="1" customWidth="1"/>
  </cols>
  <sheetData>
    <row r="1" spans="1:15" ht="12.75">
      <c r="A1" s="4" t="s">
        <v>352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6"/>
    </row>
    <row r="2" spans="1:15" ht="12.75">
      <c r="A2" s="7" t="s">
        <v>80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9"/>
    </row>
    <row r="3" spans="1:15" ht="12.75">
      <c r="A3" s="7" t="s">
        <v>1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9"/>
    </row>
    <row r="4" spans="1:15" ht="12.75">
      <c r="A4" s="7" t="s">
        <v>24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9"/>
    </row>
    <row r="5" spans="1:15" ht="12.75">
      <c r="A5" s="7" t="s">
        <v>84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9"/>
    </row>
    <row r="6" spans="1:15" ht="12.75">
      <c r="A6" s="7" t="s">
        <v>331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9"/>
    </row>
    <row r="7" spans="1:15" ht="12.75">
      <c r="A7" s="7" t="s">
        <v>353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9"/>
    </row>
    <row r="8" spans="1:15" ht="14.25">
      <c r="A8" s="7" t="s">
        <v>332</v>
      </c>
      <c r="B8" s="8"/>
      <c r="C8" s="27"/>
      <c r="D8" s="27" t="s">
        <v>349</v>
      </c>
      <c r="E8" s="8"/>
      <c r="F8" s="8"/>
      <c r="G8" s="8"/>
      <c r="H8" s="8"/>
      <c r="I8" s="8"/>
      <c r="J8" s="8"/>
      <c r="K8" s="8"/>
      <c r="L8" s="8"/>
      <c r="M8" s="8"/>
      <c r="N8" s="8"/>
      <c r="O8" s="9"/>
    </row>
    <row r="9" spans="1:15" ht="12.75">
      <c r="A9" s="7" t="s">
        <v>85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9"/>
    </row>
    <row r="10" spans="1:15" ht="12.75">
      <c r="A10" s="7" t="s">
        <v>83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9"/>
    </row>
    <row r="11" spans="1:15" ht="13.5" thickBot="1">
      <c r="A11" s="10" t="s">
        <v>333</v>
      </c>
      <c r="B11" s="11"/>
      <c r="C11" s="11" t="s">
        <v>351</v>
      </c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2"/>
    </row>
    <row r="12" spans="1:15" ht="12.75">
      <c r="A12" s="24"/>
      <c r="B12" s="25"/>
      <c r="C12" s="25"/>
      <c r="D12" s="25"/>
      <c r="E12" s="25"/>
      <c r="F12" s="25"/>
      <c r="G12" s="25"/>
      <c r="H12" s="25"/>
      <c r="I12" s="25"/>
      <c r="J12" s="25"/>
      <c r="K12" s="8"/>
      <c r="L12" s="8"/>
      <c r="M12" s="8"/>
      <c r="N12" s="8"/>
      <c r="O12" s="8"/>
    </row>
    <row r="15" spans="1:15" ht="38.25">
      <c r="A15" s="3" t="s">
        <v>5</v>
      </c>
      <c r="B15" s="3" t="s">
        <v>8</v>
      </c>
      <c r="C15" s="15" t="s">
        <v>62</v>
      </c>
      <c r="D15" s="3" t="s">
        <v>6</v>
      </c>
      <c r="E15" s="3" t="s">
        <v>7</v>
      </c>
      <c r="F15" s="3" t="s">
        <v>20</v>
      </c>
      <c r="G15" s="3" t="s">
        <v>22</v>
      </c>
      <c r="H15" s="3" t="s">
        <v>23</v>
      </c>
      <c r="I15" s="3" t="s">
        <v>40</v>
      </c>
      <c r="J15" s="15" t="s">
        <v>43</v>
      </c>
      <c r="K15" s="15" t="s">
        <v>41</v>
      </c>
      <c r="L15" s="15" t="s">
        <v>381</v>
      </c>
      <c r="M15" s="15" t="s">
        <v>42</v>
      </c>
      <c r="N15" s="22" t="s">
        <v>46</v>
      </c>
      <c r="O15" s="22" t="s">
        <v>66</v>
      </c>
    </row>
    <row r="16" spans="1:15" ht="12.75">
      <c r="A16" t="s">
        <v>190</v>
      </c>
      <c r="B16" t="s">
        <v>383</v>
      </c>
      <c r="C16" t="s">
        <v>64</v>
      </c>
      <c r="D16" s="1">
        <v>0.6381944444444444</v>
      </c>
      <c r="E16" s="1">
        <v>0.6486111111111111</v>
      </c>
      <c r="F16" s="2" t="s">
        <v>26</v>
      </c>
      <c r="G16" s="2" t="s">
        <v>26</v>
      </c>
      <c r="H16" s="2" t="s">
        <v>26</v>
      </c>
      <c r="I16" s="2" t="s">
        <v>26</v>
      </c>
      <c r="J16" s="2" t="s">
        <v>26</v>
      </c>
      <c r="K16" s="17">
        <v>1.7</v>
      </c>
      <c r="L16" s="16">
        <f>E16-D16</f>
        <v>0.01041666666666674</v>
      </c>
      <c r="M16" s="37">
        <v>15</v>
      </c>
      <c r="N16">
        <v>0.769</v>
      </c>
      <c r="O16" s="2" t="s">
        <v>26</v>
      </c>
    </row>
    <row r="17" spans="1:15" ht="12.75">
      <c r="A17" t="s">
        <v>190</v>
      </c>
      <c r="B17" t="s">
        <v>384</v>
      </c>
      <c r="C17" t="s">
        <v>63</v>
      </c>
      <c r="D17" s="1">
        <v>0.6381944444444444</v>
      </c>
      <c r="E17" s="1">
        <v>0.6486111111111111</v>
      </c>
      <c r="F17" s="2" t="s">
        <v>26</v>
      </c>
      <c r="G17" s="2" t="s">
        <v>26</v>
      </c>
      <c r="H17" s="2" t="s">
        <v>26</v>
      </c>
      <c r="I17" s="2" t="s">
        <v>26</v>
      </c>
      <c r="J17" s="2" t="s">
        <v>26</v>
      </c>
      <c r="K17" s="17">
        <v>1.7</v>
      </c>
      <c r="L17" s="16">
        <f aca="true" t="shared" si="0" ref="L17:L28">E17-D17</f>
        <v>0.01041666666666674</v>
      </c>
      <c r="M17" s="37">
        <v>15</v>
      </c>
      <c r="N17">
        <v>4.9</v>
      </c>
      <c r="O17" s="32">
        <f>N16/N17</f>
        <v>0.15693877551020408</v>
      </c>
    </row>
    <row r="18" spans="1:16" ht="12.75">
      <c r="A18" t="s">
        <v>190</v>
      </c>
      <c r="B18" t="s">
        <v>10</v>
      </c>
      <c r="C18" t="s">
        <v>64</v>
      </c>
      <c r="D18" s="1">
        <v>0.6381944444444444</v>
      </c>
      <c r="E18" s="1">
        <v>0.6486111111111111</v>
      </c>
      <c r="F18" s="21" t="s">
        <v>213</v>
      </c>
      <c r="G18">
        <v>151.243</v>
      </c>
      <c r="H18" s="19">
        <v>151.331</v>
      </c>
      <c r="I18">
        <f>H18-G18</f>
        <v>0.08799999999999386</v>
      </c>
      <c r="J18" s="19">
        <f>I18-Blanks!$I$106</f>
        <v>0.14109523809523375</v>
      </c>
      <c r="K18" s="17">
        <v>16.7</v>
      </c>
      <c r="L18" s="16">
        <f t="shared" si="0"/>
        <v>0.01041666666666674</v>
      </c>
      <c r="M18" s="37">
        <v>15</v>
      </c>
      <c r="N18" s="19">
        <f>1000*J18/(M18*K18)</f>
        <v>0.5632544434939472</v>
      </c>
      <c r="O18" s="33">
        <f>N18/N17</f>
        <v>0.11494988642733614</v>
      </c>
      <c r="P18" t="s">
        <v>382</v>
      </c>
    </row>
    <row r="19" spans="1:16" ht="12.75">
      <c r="A19" t="s">
        <v>190</v>
      </c>
      <c r="B19" t="s">
        <v>11</v>
      </c>
      <c r="C19" t="s">
        <v>64</v>
      </c>
      <c r="D19" s="1">
        <v>0.6381944444444444</v>
      </c>
      <c r="E19" s="1">
        <v>0.6486111111111111</v>
      </c>
      <c r="F19" s="21" t="s">
        <v>214</v>
      </c>
      <c r="G19">
        <v>146.958</v>
      </c>
      <c r="H19" s="19">
        <v>147.029</v>
      </c>
      <c r="I19" s="30">
        <f aca="true" t="shared" si="1" ref="I19:I28">H19-G19</f>
        <v>0.07099999999999795</v>
      </c>
      <c r="J19" s="19">
        <f>I19-Blanks!$I$106</f>
        <v>0.12409523809523784</v>
      </c>
      <c r="K19" s="17">
        <v>16.7</v>
      </c>
      <c r="L19" s="16">
        <f>E19-D19</f>
        <v>0.01041666666666674</v>
      </c>
      <c r="M19" s="37">
        <v>15</v>
      </c>
      <c r="N19" s="19">
        <f aca="true" t="shared" si="2" ref="N19:N29">1000*J19/(M19*K19)</f>
        <v>0.49539017203687763</v>
      </c>
      <c r="O19" s="33">
        <f>N19/N17</f>
        <v>0.10110003510956686</v>
      </c>
      <c r="P19" t="s">
        <v>382</v>
      </c>
    </row>
    <row r="20" spans="1:15" ht="12.75">
      <c r="A20" t="s">
        <v>190</v>
      </c>
      <c r="B20" t="s">
        <v>97</v>
      </c>
      <c r="C20" t="s">
        <v>64</v>
      </c>
      <c r="D20" s="1">
        <v>0.6381944444444444</v>
      </c>
      <c r="E20" s="1">
        <v>0.6486111111111111</v>
      </c>
      <c r="F20" s="21" t="s">
        <v>215</v>
      </c>
      <c r="G20">
        <v>148.371</v>
      </c>
      <c r="H20" s="19">
        <v>148.366</v>
      </c>
      <c r="I20" s="30">
        <f t="shared" si="1"/>
        <v>-0.0049999999999954525</v>
      </c>
      <c r="J20" s="19">
        <f>I20-Blanks!$I$106</f>
        <v>0.04809523809524443</v>
      </c>
      <c r="K20" s="17">
        <v>16.7</v>
      </c>
      <c r="L20" s="16">
        <f>E20-D20</f>
        <v>0.01041666666666674</v>
      </c>
      <c r="M20" s="37">
        <v>15</v>
      </c>
      <c r="N20" s="19">
        <f t="shared" si="2"/>
        <v>0.1919969584640496</v>
      </c>
      <c r="O20" s="2" t="s">
        <v>26</v>
      </c>
    </row>
    <row r="21" spans="1:14" ht="12.75">
      <c r="A21" t="s">
        <v>190</v>
      </c>
      <c r="B21" t="s">
        <v>15</v>
      </c>
      <c r="D21" s="1">
        <v>0.6381944444444444</v>
      </c>
      <c r="E21" s="1">
        <v>0.6486111111111111</v>
      </c>
      <c r="F21" s="21" t="s">
        <v>216</v>
      </c>
      <c r="G21">
        <v>944.35</v>
      </c>
      <c r="H21" s="18">
        <v>949</v>
      </c>
      <c r="I21" s="18">
        <f>H21-G21</f>
        <v>4.649999999999977</v>
      </c>
      <c r="J21" s="18">
        <f>I21-Blanks!$I$75</f>
        <v>4.627551020408145</v>
      </c>
      <c r="K21" s="17">
        <v>566</v>
      </c>
      <c r="L21" s="16">
        <f t="shared" si="0"/>
        <v>0.01041666666666674</v>
      </c>
      <c r="M21" s="37">
        <v>15</v>
      </c>
      <c r="N21" s="19">
        <f t="shared" si="2"/>
        <v>0.5450590130044929</v>
      </c>
    </row>
    <row r="22" spans="1:14" ht="12.75">
      <c r="A22" t="s">
        <v>190</v>
      </c>
      <c r="B22" t="s">
        <v>14</v>
      </c>
      <c r="D22" s="1">
        <v>0.6381944444444444</v>
      </c>
      <c r="E22" s="1">
        <v>0.6486111111111111</v>
      </c>
      <c r="F22" s="21" t="s">
        <v>217</v>
      </c>
      <c r="G22">
        <v>959.1</v>
      </c>
      <c r="H22" s="18">
        <v>978.1</v>
      </c>
      <c r="I22" s="18">
        <f t="shared" si="1"/>
        <v>19</v>
      </c>
      <c r="J22" s="18">
        <f>I22-Blanks!$I$75</f>
        <v>18.977551020408168</v>
      </c>
      <c r="K22" s="17">
        <v>566</v>
      </c>
      <c r="L22" s="16">
        <f t="shared" si="0"/>
        <v>0.01041666666666674</v>
      </c>
      <c r="M22" s="37">
        <v>15</v>
      </c>
      <c r="N22" s="19">
        <f t="shared" si="2"/>
        <v>2.235282805701787</v>
      </c>
    </row>
    <row r="23" spans="1:15" ht="12.75">
      <c r="A23" t="s">
        <v>190</v>
      </c>
      <c r="B23" t="s">
        <v>12</v>
      </c>
      <c r="D23" s="1">
        <v>0.6381944444444444</v>
      </c>
      <c r="E23" s="1">
        <v>0.6486111111111111</v>
      </c>
      <c r="F23" s="21" t="s">
        <v>218</v>
      </c>
      <c r="G23">
        <v>958.35</v>
      </c>
      <c r="H23" s="18">
        <v>973.2</v>
      </c>
      <c r="I23" s="18">
        <f t="shared" si="1"/>
        <v>14.850000000000023</v>
      </c>
      <c r="J23" s="18">
        <f>+I23-Blanks!$I$22</f>
        <v>14.992857142857067</v>
      </c>
      <c r="K23" s="17">
        <v>566</v>
      </c>
      <c r="L23" s="16">
        <f t="shared" si="0"/>
        <v>0.01041666666666674</v>
      </c>
      <c r="M23" s="37">
        <v>15</v>
      </c>
      <c r="N23" s="19">
        <f t="shared" si="2"/>
        <v>1.7659431263671457</v>
      </c>
      <c r="O23" s="18">
        <f>J24/SUM(J22:J24)</f>
        <v>0.3411897411541171</v>
      </c>
    </row>
    <row r="24" spans="1:14" ht="12.75">
      <c r="A24" t="s">
        <v>190</v>
      </c>
      <c r="B24" t="s">
        <v>13</v>
      </c>
      <c r="D24" s="1">
        <v>0.6381944444444444</v>
      </c>
      <c r="E24" s="1">
        <v>0.6486111111111111</v>
      </c>
      <c r="F24" s="21" t="s">
        <v>219</v>
      </c>
      <c r="G24">
        <v>2756.5</v>
      </c>
      <c r="H24" s="18">
        <v>2773.95</v>
      </c>
      <c r="I24" s="18">
        <f>H24-G24</f>
        <v>17.449999999999818</v>
      </c>
      <c r="J24" s="18">
        <f>+I24-Blanks!$I$22</f>
        <v>17.592857142856865</v>
      </c>
      <c r="K24" s="17">
        <v>566</v>
      </c>
      <c r="L24" s="16">
        <f t="shared" si="0"/>
        <v>0.01041666666666674</v>
      </c>
      <c r="M24" s="37">
        <v>15</v>
      </c>
      <c r="N24" s="19">
        <f t="shared" si="2"/>
        <v>2.0721857647652375</v>
      </c>
    </row>
    <row r="25" spans="1:14" ht="12.75">
      <c r="A25" t="s">
        <v>190</v>
      </c>
      <c r="B25" t="s">
        <v>47</v>
      </c>
      <c r="C25" t="s">
        <v>65</v>
      </c>
      <c r="D25" s="1"/>
      <c r="E25" s="1"/>
      <c r="F25" s="20"/>
      <c r="H25" s="18"/>
      <c r="I25" s="18"/>
      <c r="J25" s="18"/>
      <c r="K25" s="17"/>
      <c r="L25" s="16"/>
      <c r="M25" s="37"/>
      <c r="N25" s="19"/>
    </row>
    <row r="26" spans="1:14" ht="12.75">
      <c r="A26" t="s">
        <v>190</v>
      </c>
      <c r="B26" t="s">
        <v>17</v>
      </c>
      <c r="D26" s="1">
        <v>0.6381944444444444</v>
      </c>
      <c r="E26" s="1">
        <v>0.6486111111111111</v>
      </c>
      <c r="F26" s="21" t="s">
        <v>220</v>
      </c>
      <c r="G26" s="18">
        <v>952.6</v>
      </c>
      <c r="H26" s="18">
        <v>957.8</v>
      </c>
      <c r="I26" s="18">
        <f t="shared" si="1"/>
        <v>5.199999999999932</v>
      </c>
      <c r="J26" s="18">
        <f>I26-Blanks!$I$75</f>
        <v>5.1775510204080994</v>
      </c>
      <c r="K26" s="17">
        <v>566</v>
      </c>
      <c r="L26" s="16">
        <f t="shared" si="0"/>
        <v>0.01041666666666674</v>
      </c>
      <c r="M26" s="37">
        <v>15</v>
      </c>
      <c r="N26" s="19">
        <f t="shared" si="2"/>
        <v>0.6098411095887043</v>
      </c>
    </row>
    <row r="27" spans="1:14" ht="12.75">
      <c r="A27" t="s">
        <v>190</v>
      </c>
      <c r="B27" t="s">
        <v>19</v>
      </c>
      <c r="D27" s="1">
        <v>0.6381944444444444</v>
      </c>
      <c r="E27" s="1">
        <v>0.6486111111111111</v>
      </c>
      <c r="F27" s="21" t="s">
        <v>221</v>
      </c>
      <c r="G27">
        <v>953.55</v>
      </c>
      <c r="H27" s="18">
        <v>971.45</v>
      </c>
      <c r="I27" s="18">
        <f t="shared" si="1"/>
        <v>17.90000000000009</v>
      </c>
      <c r="J27" s="18">
        <f>I27-Blanks!$I$75</f>
        <v>17.87755102040826</v>
      </c>
      <c r="K27" s="17">
        <v>566</v>
      </c>
      <c r="L27" s="16">
        <f t="shared" si="0"/>
        <v>0.01041666666666674</v>
      </c>
      <c r="M27" s="37">
        <v>15</v>
      </c>
      <c r="N27" s="19">
        <f t="shared" si="2"/>
        <v>2.105718612533364</v>
      </c>
    </row>
    <row r="28" spans="1:15" ht="12.75">
      <c r="A28" t="s">
        <v>190</v>
      </c>
      <c r="B28" t="s">
        <v>18</v>
      </c>
      <c r="D28" s="1">
        <v>0.6381944444444444</v>
      </c>
      <c r="E28" s="1">
        <v>0.6486111111111111</v>
      </c>
      <c r="F28" s="21" t="s">
        <v>222</v>
      </c>
      <c r="G28">
        <v>961.85</v>
      </c>
      <c r="H28" s="18">
        <v>975</v>
      </c>
      <c r="I28" s="18">
        <f t="shared" si="1"/>
        <v>13.149999999999977</v>
      </c>
      <c r="J28" s="18">
        <f>I28-Blanks!$I$75</f>
        <v>13.127551020408145</v>
      </c>
      <c r="K28" s="17">
        <v>566</v>
      </c>
      <c r="L28" s="16">
        <f t="shared" si="0"/>
        <v>0.01041666666666674</v>
      </c>
      <c r="M28" s="37">
        <v>15</v>
      </c>
      <c r="N28" s="19">
        <f t="shared" si="2"/>
        <v>1.5462368693060242</v>
      </c>
      <c r="O28" s="18">
        <f>J29/SUM(J27:J29)</f>
        <v>0.3540329095624783</v>
      </c>
    </row>
    <row r="29" spans="1:14" ht="12.75">
      <c r="A29" t="s">
        <v>190</v>
      </c>
      <c r="B29" t="s">
        <v>16</v>
      </c>
      <c r="D29" s="1">
        <v>0.6381944444444444</v>
      </c>
      <c r="E29" s="1">
        <v>0.6486111111111111</v>
      </c>
      <c r="F29" s="21" t="s">
        <v>223</v>
      </c>
      <c r="G29">
        <v>2746.15</v>
      </c>
      <c r="H29" s="18">
        <v>2763</v>
      </c>
      <c r="I29" s="18">
        <f>H29-G29</f>
        <v>16.84999999999991</v>
      </c>
      <c r="J29" s="18">
        <f>+I29-Blanks!$I$22</f>
        <v>16.992857142856955</v>
      </c>
      <c r="K29" s="17">
        <v>566</v>
      </c>
      <c r="L29" s="16">
        <f>E29-D29</f>
        <v>0.01041666666666674</v>
      </c>
      <c r="M29" s="37">
        <v>15</v>
      </c>
      <c r="N29" s="19">
        <f t="shared" si="2"/>
        <v>2.0015143866733753</v>
      </c>
    </row>
    <row r="30" spans="1:13" ht="12.75">
      <c r="A30" t="s">
        <v>190</v>
      </c>
      <c r="B30" t="s">
        <v>48</v>
      </c>
      <c r="C30" t="s">
        <v>65</v>
      </c>
      <c r="D30" s="1"/>
      <c r="E30" s="1"/>
      <c r="F30" s="13"/>
      <c r="H30" s="18"/>
      <c r="I30" s="18"/>
      <c r="L30" s="16"/>
      <c r="M30" s="16"/>
    </row>
    <row r="31" spans="1:6" ht="12.75">
      <c r="A31" s="17"/>
      <c r="D31" s="1"/>
      <c r="E31" s="1"/>
      <c r="F31" s="13"/>
    </row>
    <row r="32" spans="4:5" ht="12.75">
      <c r="D32" s="1"/>
      <c r="E32" s="1"/>
    </row>
  </sheetData>
  <printOptions/>
  <pageMargins left="0.75" right="0.75" top="1" bottom="1" header="0.5" footer="0.5"/>
  <pageSetup fitToHeight="1" fitToWidth="1" horizontalDpi="600" verticalDpi="600" orientation="landscape" scale="7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2"/>
  <sheetViews>
    <sheetView workbookViewId="0" topLeftCell="A1">
      <selection activeCell="H17" sqref="H17"/>
    </sheetView>
  </sheetViews>
  <sheetFormatPr defaultColWidth="9.140625" defaultRowHeight="12.75"/>
  <sheetData>
    <row r="1" spans="1:14" ht="12.75">
      <c r="A1" s="4" t="s">
        <v>79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6"/>
    </row>
    <row r="2" spans="1:14" ht="12.75">
      <c r="A2" s="7" t="s">
        <v>80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9"/>
    </row>
    <row r="3" spans="1:14" ht="12.75">
      <c r="A3" s="7" t="s">
        <v>1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9"/>
    </row>
    <row r="4" spans="1:14" ht="12.75">
      <c r="A4" s="7" t="s">
        <v>24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9"/>
    </row>
    <row r="5" spans="1:14" ht="12.75">
      <c r="A5" s="7" t="s">
        <v>84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9"/>
    </row>
    <row r="6" spans="1:14" ht="12.75">
      <c r="A6" s="7" t="s">
        <v>331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9"/>
    </row>
    <row r="7" spans="1:14" ht="12.75">
      <c r="A7" s="7" t="s">
        <v>345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9"/>
    </row>
    <row r="8" spans="1:14" ht="12.75">
      <c r="A8" s="7" t="s">
        <v>332</v>
      </c>
      <c r="B8" s="8"/>
      <c r="C8" s="27"/>
      <c r="D8" s="27"/>
      <c r="E8" s="8"/>
      <c r="F8" s="8"/>
      <c r="G8" s="8"/>
      <c r="H8" s="8"/>
      <c r="I8" s="8"/>
      <c r="J8" s="8"/>
      <c r="K8" s="8"/>
      <c r="L8" s="8"/>
      <c r="M8" s="8"/>
      <c r="N8" s="9"/>
    </row>
    <row r="9" spans="1:14" ht="12.75">
      <c r="A9" s="7" t="s">
        <v>85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</row>
    <row r="10" spans="1:14" ht="12.75">
      <c r="A10" s="7" t="s">
        <v>83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9"/>
    </row>
    <row r="11" spans="1:14" ht="13.5" thickBot="1">
      <c r="A11" s="10" t="s">
        <v>333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2"/>
    </row>
    <row r="12" spans="1:14" ht="12.75">
      <c r="A12" s="24"/>
      <c r="B12" s="25"/>
      <c r="C12" s="25"/>
      <c r="D12" s="25"/>
      <c r="E12" s="25"/>
      <c r="F12" s="25"/>
      <c r="G12" s="25"/>
      <c r="H12" s="25"/>
      <c r="I12" s="25"/>
      <c r="J12" s="25"/>
      <c r="K12" s="8"/>
      <c r="L12" s="8"/>
      <c r="M12" s="8"/>
      <c r="N12" s="8"/>
    </row>
    <row r="14" ht="12.75">
      <c r="A14" s="31" t="s">
        <v>360</v>
      </c>
    </row>
    <row r="15" spans="1:14" ht="38.25">
      <c r="A15" s="3" t="s">
        <v>5</v>
      </c>
      <c r="B15" s="3" t="s">
        <v>8</v>
      </c>
      <c r="C15" s="15" t="s">
        <v>62</v>
      </c>
      <c r="D15" s="3" t="s">
        <v>6</v>
      </c>
      <c r="E15" s="3" t="s">
        <v>7</v>
      </c>
      <c r="F15" s="3" t="s">
        <v>20</v>
      </c>
      <c r="G15" s="3" t="s">
        <v>22</v>
      </c>
      <c r="H15" s="3" t="s">
        <v>23</v>
      </c>
      <c r="I15" s="3" t="s">
        <v>40</v>
      </c>
      <c r="J15" s="15" t="s">
        <v>43</v>
      </c>
      <c r="K15" s="15" t="s">
        <v>41</v>
      </c>
      <c r="L15" s="15" t="s">
        <v>42</v>
      </c>
      <c r="M15" s="22" t="s">
        <v>46</v>
      </c>
      <c r="N15" s="22" t="s">
        <v>66</v>
      </c>
    </row>
    <row r="16" spans="1:14" ht="12.75">
      <c r="A16" t="s">
        <v>247</v>
      </c>
      <c r="B16" t="s">
        <v>383</v>
      </c>
      <c r="C16" t="s">
        <v>64</v>
      </c>
      <c r="D16" s="1">
        <v>0.6381944444444444</v>
      </c>
      <c r="E16" s="1">
        <v>0.6486111111111111</v>
      </c>
      <c r="F16" s="2" t="s">
        <v>26</v>
      </c>
      <c r="G16" s="2" t="s">
        <v>26</v>
      </c>
      <c r="H16" s="2" t="s">
        <v>26</v>
      </c>
      <c r="I16" s="2" t="s">
        <v>26</v>
      </c>
      <c r="J16" s="2" t="s">
        <v>26</v>
      </c>
      <c r="K16" s="2" t="s">
        <v>26</v>
      </c>
      <c r="L16" s="2" t="s">
        <v>26</v>
      </c>
      <c r="M16" s="2" t="s">
        <v>26</v>
      </c>
      <c r="N16" s="2" t="s">
        <v>26</v>
      </c>
    </row>
    <row r="17" spans="1:14" ht="12.75">
      <c r="A17" t="s">
        <v>247</v>
      </c>
      <c r="B17" t="s">
        <v>384</v>
      </c>
      <c r="C17" t="s">
        <v>63</v>
      </c>
      <c r="D17" s="1">
        <v>0.6381944444444444</v>
      </c>
      <c r="E17" s="1">
        <v>0.6486111111111111</v>
      </c>
      <c r="F17" s="2" t="s">
        <v>26</v>
      </c>
      <c r="G17" s="2" t="s">
        <v>26</v>
      </c>
      <c r="H17" s="2" t="s">
        <v>26</v>
      </c>
      <c r="I17" s="2" t="s">
        <v>26</v>
      </c>
      <c r="J17" s="2" t="s">
        <v>26</v>
      </c>
      <c r="K17" s="2" t="s">
        <v>26</v>
      </c>
      <c r="L17" s="2" t="s">
        <v>26</v>
      </c>
      <c r="M17" s="2" t="s">
        <v>26</v>
      </c>
      <c r="N17" s="2" t="s">
        <v>26</v>
      </c>
    </row>
    <row r="18" spans="1:14" ht="12.75">
      <c r="A18" t="s">
        <v>247</v>
      </c>
      <c r="B18" t="s">
        <v>10</v>
      </c>
      <c r="C18" t="s">
        <v>64</v>
      </c>
      <c r="D18" s="1">
        <v>0.6381944444444444</v>
      </c>
      <c r="E18" s="1">
        <v>0.6486111111111111</v>
      </c>
      <c r="F18" s="21" t="s">
        <v>225</v>
      </c>
      <c r="G18">
        <v>149.828</v>
      </c>
      <c r="H18" s="19">
        <v>149.783</v>
      </c>
      <c r="I18" s="19">
        <f>H18-G18</f>
        <v>-0.045000000000015916</v>
      </c>
      <c r="J18" s="19">
        <f>I18-Blanks!$I$106</f>
        <v>0.008095238095223965</v>
      </c>
      <c r="K18" s="2" t="s">
        <v>26</v>
      </c>
      <c r="L18" s="2" t="s">
        <v>26</v>
      </c>
      <c r="M18" s="2" t="s">
        <v>26</v>
      </c>
      <c r="N18" s="2" t="s">
        <v>26</v>
      </c>
    </row>
    <row r="19" spans="1:14" ht="12.75">
      <c r="A19" t="s">
        <v>247</v>
      </c>
      <c r="B19" t="s">
        <v>11</v>
      </c>
      <c r="C19" t="s">
        <v>64</v>
      </c>
      <c r="D19" s="1">
        <v>0.6381944444444444</v>
      </c>
      <c r="E19" s="1">
        <v>0.6486111111111111</v>
      </c>
      <c r="F19" s="21" t="s">
        <v>226</v>
      </c>
      <c r="G19">
        <v>151.128</v>
      </c>
      <c r="H19" s="19">
        <v>151.045</v>
      </c>
      <c r="I19" s="19">
        <f aca="true" t="shared" si="0" ref="I19:I29">H19-G19</f>
        <v>-0.08299999999999841</v>
      </c>
      <c r="J19" s="19">
        <f>I19-Blanks!$I$106</f>
        <v>-0.029904761904758527</v>
      </c>
      <c r="K19" s="2" t="s">
        <v>26</v>
      </c>
      <c r="L19" s="2" t="s">
        <v>26</v>
      </c>
      <c r="M19" s="2" t="s">
        <v>26</v>
      </c>
      <c r="N19" s="2" t="s">
        <v>26</v>
      </c>
    </row>
    <row r="20" spans="1:14" ht="12.75">
      <c r="A20" t="s">
        <v>247</v>
      </c>
      <c r="B20" t="s">
        <v>97</v>
      </c>
      <c r="C20" t="s">
        <v>64</v>
      </c>
      <c r="D20" s="1">
        <v>0.6381944444444444</v>
      </c>
      <c r="E20" s="1">
        <v>0.6486111111111111</v>
      </c>
      <c r="F20" s="21" t="s">
        <v>227</v>
      </c>
      <c r="G20">
        <v>147.503</v>
      </c>
      <c r="H20" s="19">
        <v>147.451</v>
      </c>
      <c r="I20" s="19">
        <f t="shared" si="0"/>
        <v>-0.0519999999999925</v>
      </c>
      <c r="J20" s="19">
        <f>I20-Blanks!$I$106</f>
        <v>0.0010952380952473847</v>
      </c>
      <c r="K20" s="2" t="s">
        <v>26</v>
      </c>
      <c r="L20" s="2" t="s">
        <v>26</v>
      </c>
      <c r="M20" s="2" t="s">
        <v>26</v>
      </c>
      <c r="N20" s="2" t="s">
        <v>26</v>
      </c>
    </row>
    <row r="21" spans="1:14" ht="12.75">
      <c r="A21" t="s">
        <v>247</v>
      </c>
      <c r="B21" t="s">
        <v>15</v>
      </c>
      <c r="D21" s="1">
        <v>0.6381944444444444</v>
      </c>
      <c r="E21" s="1">
        <v>0.6486111111111111</v>
      </c>
      <c r="F21" s="21" t="s">
        <v>228</v>
      </c>
      <c r="G21" s="18">
        <v>956.3</v>
      </c>
      <c r="H21" s="18">
        <v>955.75</v>
      </c>
      <c r="I21" s="19">
        <f t="shared" si="0"/>
        <v>-0.5499999999999545</v>
      </c>
      <c r="J21" s="18">
        <f>I21-Blanks!$I$75</f>
        <v>-0.5724489795917871</v>
      </c>
      <c r="K21" s="2" t="s">
        <v>26</v>
      </c>
      <c r="L21" s="2" t="s">
        <v>26</v>
      </c>
      <c r="M21" s="2" t="s">
        <v>26</v>
      </c>
      <c r="N21" s="2" t="s">
        <v>26</v>
      </c>
    </row>
    <row r="22" spans="1:14" ht="12.75">
      <c r="A22" t="s">
        <v>247</v>
      </c>
      <c r="B22" t="s">
        <v>14</v>
      </c>
      <c r="D22" s="1">
        <v>0.6381944444444444</v>
      </c>
      <c r="E22" s="1">
        <v>0.6486111111111111</v>
      </c>
      <c r="F22" s="21" t="s">
        <v>229</v>
      </c>
      <c r="G22" s="18">
        <v>953.2</v>
      </c>
      <c r="H22" s="18">
        <v>953.35</v>
      </c>
      <c r="I22" s="19">
        <f t="shared" si="0"/>
        <v>0.14999999999997726</v>
      </c>
      <c r="J22" s="18">
        <f>I22-Blanks!$I$75</f>
        <v>0.1275510204081447</v>
      </c>
      <c r="K22" s="2" t="s">
        <v>26</v>
      </c>
      <c r="L22" s="2" t="s">
        <v>26</v>
      </c>
      <c r="M22" s="2" t="s">
        <v>26</v>
      </c>
      <c r="N22" s="2" t="s">
        <v>26</v>
      </c>
    </row>
    <row r="23" spans="1:14" ht="12.75">
      <c r="A23" t="s">
        <v>247</v>
      </c>
      <c r="B23" t="s">
        <v>12</v>
      </c>
      <c r="D23" s="1">
        <v>0.6381944444444444</v>
      </c>
      <c r="E23" s="1">
        <v>0.6486111111111111</v>
      </c>
      <c r="F23" s="21" t="s">
        <v>230</v>
      </c>
      <c r="G23" s="18">
        <v>946.5</v>
      </c>
      <c r="H23" s="18">
        <v>946.65</v>
      </c>
      <c r="I23" s="19">
        <f t="shared" si="0"/>
        <v>0.14999999999997726</v>
      </c>
      <c r="J23" s="18">
        <f>+I23-Blanks!$I$22</f>
        <v>0.2928571428570227</v>
      </c>
      <c r="K23" s="2" t="s">
        <v>26</v>
      </c>
      <c r="L23" s="2" t="s">
        <v>26</v>
      </c>
      <c r="M23" s="2" t="s">
        <v>26</v>
      </c>
      <c r="N23" s="2" t="s">
        <v>26</v>
      </c>
    </row>
    <row r="24" spans="1:14" ht="12.75">
      <c r="A24" t="s">
        <v>247</v>
      </c>
      <c r="B24" t="s">
        <v>13</v>
      </c>
      <c r="D24" s="1">
        <v>0.6381944444444444</v>
      </c>
      <c r="E24" s="1">
        <v>0.6486111111111111</v>
      </c>
      <c r="F24" s="21" t="s">
        <v>231</v>
      </c>
      <c r="G24" s="18">
        <v>2738.75</v>
      </c>
      <c r="H24" s="18">
        <v>2738.9</v>
      </c>
      <c r="I24" s="19">
        <f t="shared" si="0"/>
        <v>0.15000000000009095</v>
      </c>
      <c r="J24" s="18">
        <f>+I24-Blanks!$I$22</f>
        <v>0.2928571428571364</v>
      </c>
      <c r="K24" s="2" t="s">
        <v>26</v>
      </c>
      <c r="L24" s="2" t="s">
        <v>26</v>
      </c>
      <c r="M24" s="2" t="s">
        <v>26</v>
      </c>
      <c r="N24" s="2" t="s">
        <v>26</v>
      </c>
    </row>
    <row r="25" spans="1:14" ht="12.75">
      <c r="A25" t="s">
        <v>247</v>
      </c>
      <c r="B25" t="s">
        <v>47</v>
      </c>
      <c r="C25" t="s">
        <v>65</v>
      </c>
      <c r="D25" s="1"/>
      <c r="E25" s="1"/>
      <c r="F25" s="20"/>
      <c r="G25" s="18"/>
      <c r="H25" s="18"/>
      <c r="I25" s="19"/>
      <c r="J25" s="18"/>
      <c r="K25" s="2" t="s">
        <v>26</v>
      </c>
      <c r="L25" s="2" t="s">
        <v>26</v>
      </c>
      <c r="M25" s="2" t="s">
        <v>26</v>
      </c>
      <c r="N25" s="2" t="s">
        <v>26</v>
      </c>
    </row>
    <row r="26" spans="1:14" ht="12.75">
      <c r="A26" t="s">
        <v>247</v>
      </c>
      <c r="B26" t="s">
        <v>17</v>
      </c>
      <c r="D26" s="1">
        <v>0.6381944444444444</v>
      </c>
      <c r="E26" s="1">
        <v>0.6486111111111111</v>
      </c>
      <c r="F26" s="21" t="s">
        <v>232</v>
      </c>
      <c r="G26" s="18">
        <v>952.4</v>
      </c>
      <c r="H26" s="18">
        <v>952.35</v>
      </c>
      <c r="I26" s="19">
        <f t="shared" si="0"/>
        <v>-0.049999999999954525</v>
      </c>
      <c r="J26" s="18">
        <f>I26-Blanks!$I$75</f>
        <v>-0.07244897959178709</v>
      </c>
      <c r="K26" s="2" t="s">
        <v>26</v>
      </c>
      <c r="L26" s="2" t="s">
        <v>26</v>
      </c>
      <c r="M26" s="2" t="s">
        <v>26</v>
      </c>
      <c r="N26" s="2" t="s">
        <v>26</v>
      </c>
    </row>
    <row r="27" spans="1:14" ht="12.75">
      <c r="A27" t="s">
        <v>247</v>
      </c>
      <c r="B27" t="s">
        <v>19</v>
      </c>
      <c r="D27" s="1">
        <v>0.6381944444444444</v>
      </c>
      <c r="E27" s="1">
        <v>0.6486111111111111</v>
      </c>
      <c r="F27" s="21" t="s">
        <v>233</v>
      </c>
      <c r="G27" s="18">
        <v>947</v>
      </c>
      <c r="H27" s="18">
        <v>947.05</v>
      </c>
      <c r="I27" s="19">
        <f t="shared" si="0"/>
        <v>0.049999999999954525</v>
      </c>
      <c r="J27" s="18">
        <f>I27-Blanks!$I$75</f>
        <v>0.027551020408121966</v>
      </c>
      <c r="K27" s="2" t="s">
        <v>26</v>
      </c>
      <c r="L27" s="2" t="s">
        <v>26</v>
      </c>
      <c r="M27" s="2" t="s">
        <v>26</v>
      </c>
      <c r="N27" s="2" t="s">
        <v>26</v>
      </c>
    </row>
    <row r="28" spans="1:14" ht="12.75">
      <c r="A28" t="s">
        <v>247</v>
      </c>
      <c r="B28" t="s">
        <v>18</v>
      </c>
      <c r="D28" s="1">
        <v>0.6381944444444444</v>
      </c>
      <c r="E28" s="1">
        <v>0.6486111111111111</v>
      </c>
      <c r="F28" s="21" t="s">
        <v>234</v>
      </c>
      <c r="G28" s="18">
        <v>955.45</v>
      </c>
      <c r="H28" s="18">
        <v>955.45</v>
      </c>
      <c r="I28" s="19">
        <f t="shared" si="0"/>
        <v>0</v>
      </c>
      <c r="J28" s="18">
        <f>I28-Blanks!$I$75</f>
        <v>-0.02244897959183256</v>
      </c>
      <c r="K28" s="2" t="s">
        <v>26</v>
      </c>
      <c r="L28" s="2" t="s">
        <v>26</v>
      </c>
      <c r="M28" s="2" t="s">
        <v>26</v>
      </c>
      <c r="N28" s="2" t="s">
        <v>26</v>
      </c>
    </row>
    <row r="29" spans="1:14" ht="12.75">
      <c r="A29" t="s">
        <v>247</v>
      </c>
      <c r="B29" t="s">
        <v>16</v>
      </c>
      <c r="D29" s="1">
        <v>0.6381944444444444</v>
      </c>
      <c r="E29" s="1">
        <v>0.6486111111111111</v>
      </c>
      <c r="F29" s="21" t="s">
        <v>235</v>
      </c>
      <c r="G29" s="18">
        <v>2750.85</v>
      </c>
      <c r="H29" s="18">
        <v>2750.65</v>
      </c>
      <c r="I29" s="19">
        <f t="shared" si="0"/>
        <v>-0.1999999999998181</v>
      </c>
      <c r="J29" s="18">
        <f>+I29-Blanks!$I$22</f>
        <v>-0.0571428571427727</v>
      </c>
      <c r="K29" s="2" t="s">
        <v>26</v>
      </c>
      <c r="L29" s="2" t="s">
        <v>26</v>
      </c>
      <c r="M29" s="2" t="s">
        <v>26</v>
      </c>
      <c r="N29" s="2" t="s">
        <v>26</v>
      </c>
    </row>
    <row r="30" spans="1:12" ht="12.75">
      <c r="A30" t="s">
        <v>247</v>
      </c>
      <c r="B30" t="s">
        <v>48</v>
      </c>
      <c r="C30" t="s">
        <v>65</v>
      </c>
      <c r="D30" s="1"/>
      <c r="E30" s="1"/>
      <c r="F30" s="13"/>
      <c r="H30" s="18"/>
      <c r="I30" s="18"/>
      <c r="L30" s="16"/>
    </row>
    <row r="31" spans="1:6" ht="12.75">
      <c r="A31" s="17"/>
      <c r="D31" s="1"/>
      <c r="E31" s="1"/>
      <c r="F31" s="13"/>
    </row>
    <row r="32" spans="4:5" ht="12.75">
      <c r="D32" s="1"/>
      <c r="E32" s="1"/>
    </row>
  </sheetData>
  <printOptions/>
  <pageMargins left="0.75" right="0.75" top="1" bottom="1" header="0.5" footer="0.5"/>
  <pageSetup fitToHeight="1" fitToWidth="1" horizontalDpi="600" verticalDpi="600" orientation="landscape" scale="96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2"/>
  <sheetViews>
    <sheetView workbookViewId="0" topLeftCell="A1">
      <selection activeCell="H17" sqref="H17"/>
    </sheetView>
  </sheetViews>
  <sheetFormatPr defaultColWidth="9.140625" defaultRowHeight="12.75"/>
  <cols>
    <col min="9" max="9" width="11.140625" style="0" bestFit="1" customWidth="1"/>
  </cols>
  <sheetData>
    <row r="1" spans="1:15" ht="12.75">
      <c r="A1" s="4" t="s">
        <v>354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6"/>
    </row>
    <row r="2" spans="1:15" ht="12.75">
      <c r="A2" s="7" t="s">
        <v>80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9"/>
    </row>
    <row r="3" spans="1:15" ht="12.75">
      <c r="A3" s="7" t="s">
        <v>1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9"/>
    </row>
    <row r="4" spans="1:15" ht="12.75">
      <c r="A4" s="7" t="s">
        <v>24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9"/>
    </row>
    <row r="5" spans="1:15" ht="12.75">
      <c r="A5" s="7" t="s">
        <v>84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9"/>
    </row>
    <row r="6" spans="1:15" ht="12.75">
      <c r="A6" s="7" t="s">
        <v>331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9"/>
    </row>
    <row r="7" spans="1:15" ht="12.75">
      <c r="A7" s="7" t="s">
        <v>353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9"/>
    </row>
    <row r="8" spans="1:15" ht="14.25">
      <c r="A8" s="7" t="s">
        <v>332</v>
      </c>
      <c r="B8" s="8"/>
      <c r="C8" s="27"/>
      <c r="D8" s="27" t="s">
        <v>335</v>
      </c>
      <c r="E8" s="8"/>
      <c r="F8" s="8"/>
      <c r="G8" s="8"/>
      <c r="H8" s="8"/>
      <c r="I8" s="8"/>
      <c r="J8" s="8"/>
      <c r="K8" s="8"/>
      <c r="L8" s="8"/>
      <c r="M8" s="8"/>
      <c r="N8" s="8"/>
      <c r="O8" s="9"/>
    </row>
    <row r="9" spans="1:15" ht="12.75">
      <c r="A9" s="7" t="s">
        <v>85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9"/>
    </row>
    <row r="10" spans="1:15" ht="12.75">
      <c r="A10" s="7" t="s">
        <v>83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9"/>
    </row>
    <row r="11" spans="1:15" ht="13.5" thickBot="1">
      <c r="A11" s="10" t="s">
        <v>333</v>
      </c>
      <c r="B11" s="11"/>
      <c r="C11" s="11" t="s">
        <v>355</v>
      </c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2"/>
    </row>
    <row r="12" spans="1:15" ht="12.75">
      <c r="A12" s="24"/>
      <c r="B12" s="25"/>
      <c r="C12" s="25"/>
      <c r="D12" s="25"/>
      <c r="E12" s="25"/>
      <c r="F12" s="25"/>
      <c r="G12" s="25"/>
      <c r="H12" s="25"/>
      <c r="I12" s="25"/>
      <c r="J12" s="25"/>
      <c r="K12" s="8"/>
      <c r="L12" s="8"/>
      <c r="M12" s="8"/>
      <c r="N12" s="8"/>
      <c r="O12" s="8"/>
    </row>
    <row r="15" spans="1:15" ht="38.25">
      <c r="A15" s="3" t="s">
        <v>5</v>
      </c>
      <c r="B15" s="3" t="s">
        <v>8</v>
      </c>
      <c r="C15" s="15" t="s">
        <v>62</v>
      </c>
      <c r="D15" s="3" t="s">
        <v>6</v>
      </c>
      <c r="E15" s="3" t="s">
        <v>7</v>
      </c>
      <c r="F15" s="3" t="s">
        <v>20</v>
      </c>
      <c r="G15" s="3" t="s">
        <v>22</v>
      </c>
      <c r="H15" s="3" t="s">
        <v>23</v>
      </c>
      <c r="I15" s="3" t="s">
        <v>40</v>
      </c>
      <c r="J15" s="15" t="s">
        <v>43</v>
      </c>
      <c r="K15" s="15" t="s">
        <v>41</v>
      </c>
      <c r="L15" s="15" t="s">
        <v>381</v>
      </c>
      <c r="M15" s="15" t="s">
        <v>42</v>
      </c>
      <c r="N15" s="22" t="s">
        <v>46</v>
      </c>
      <c r="O15" s="22" t="s">
        <v>66</v>
      </c>
    </row>
    <row r="16" spans="1:15" ht="12.75">
      <c r="A16" t="s">
        <v>248</v>
      </c>
      <c r="B16" t="s">
        <v>383</v>
      </c>
      <c r="C16" t="s">
        <v>64</v>
      </c>
      <c r="D16" s="1">
        <v>0.4451388888888889</v>
      </c>
      <c r="E16" s="1">
        <v>0.48680555555555555</v>
      </c>
      <c r="F16" s="2" t="s">
        <v>26</v>
      </c>
      <c r="G16" s="2" t="s">
        <v>26</v>
      </c>
      <c r="H16" s="2" t="s">
        <v>26</v>
      </c>
      <c r="I16" s="2" t="s">
        <v>26</v>
      </c>
      <c r="J16" s="2" t="s">
        <v>26</v>
      </c>
      <c r="K16" s="17">
        <v>1.7</v>
      </c>
      <c r="L16" s="16">
        <f>E16-D16</f>
        <v>0.04166666666666663</v>
      </c>
      <c r="M16" s="37">
        <v>60</v>
      </c>
      <c r="N16">
        <v>0.395</v>
      </c>
      <c r="O16" s="2" t="s">
        <v>26</v>
      </c>
    </row>
    <row r="17" spans="1:15" ht="12.75">
      <c r="A17" t="s">
        <v>248</v>
      </c>
      <c r="B17" t="s">
        <v>384</v>
      </c>
      <c r="C17" t="s">
        <v>63</v>
      </c>
      <c r="D17" s="1">
        <v>0.4451388888888889</v>
      </c>
      <c r="E17" s="1">
        <v>0.48680555555555555</v>
      </c>
      <c r="F17" s="2" t="s">
        <v>26</v>
      </c>
      <c r="G17" s="2" t="s">
        <v>26</v>
      </c>
      <c r="H17" s="2" t="s">
        <v>26</v>
      </c>
      <c r="I17" s="2" t="s">
        <v>26</v>
      </c>
      <c r="J17" s="2" t="s">
        <v>26</v>
      </c>
      <c r="K17" s="17">
        <v>1.7</v>
      </c>
      <c r="L17" s="16">
        <f aca="true" t="shared" si="0" ref="L17:L28">E17-D17</f>
        <v>0.04166666666666663</v>
      </c>
      <c r="M17" s="37">
        <v>60</v>
      </c>
      <c r="N17">
        <v>2.21</v>
      </c>
      <c r="O17" s="32">
        <f>N16/N17</f>
        <v>0.17873303167420815</v>
      </c>
    </row>
    <row r="18" spans="1:15" ht="12.75">
      <c r="A18" t="s">
        <v>248</v>
      </c>
      <c r="B18" t="s">
        <v>10</v>
      </c>
      <c r="C18" t="s">
        <v>64</v>
      </c>
      <c r="D18" s="1">
        <v>0.4451388888888889</v>
      </c>
      <c r="E18" s="1">
        <v>0.48680555555555555</v>
      </c>
      <c r="F18" s="21" t="s">
        <v>236</v>
      </c>
      <c r="G18" s="19">
        <v>150.465</v>
      </c>
      <c r="H18" s="19">
        <v>150.798</v>
      </c>
      <c r="I18" s="19">
        <f>H18-G18</f>
        <v>0.3329999999999984</v>
      </c>
      <c r="J18" s="19">
        <f>I18-Blanks!$I$106</f>
        <v>0.38609523809523827</v>
      </c>
      <c r="K18" s="17">
        <v>16.7</v>
      </c>
      <c r="L18" s="16">
        <f t="shared" si="0"/>
        <v>0.04166666666666663</v>
      </c>
      <c r="M18" s="37">
        <v>60</v>
      </c>
      <c r="N18" s="19">
        <f>1000*J18/(59*K18)</f>
        <v>0.3918555141532917</v>
      </c>
      <c r="O18" s="18">
        <f>N18/N20</f>
        <v>0.17445938676707928</v>
      </c>
    </row>
    <row r="19" spans="1:15" ht="12.75">
      <c r="A19" t="s">
        <v>248</v>
      </c>
      <c r="B19" t="s">
        <v>11</v>
      </c>
      <c r="C19" t="s">
        <v>64</v>
      </c>
      <c r="D19" s="1">
        <v>0.4451388888888889</v>
      </c>
      <c r="E19" s="1">
        <v>0.48680555555555555</v>
      </c>
      <c r="F19" s="21" t="s">
        <v>237</v>
      </c>
      <c r="G19" s="19">
        <v>152.795</v>
      </c>
      <c r="H19" s="19">
        <v>153.114</v>
      </c>
      <c r="I19" s="19">
        <f aca="true" t="shared" si="1" ref="I19:I29">H19-G19</f>
        <v>0.3190000000000168</v>
      </c>
      <c r="J19" s="19">
        <f>I19-Blanks!$I$106</f>
        <v>0.3720952380952567</v>
      </c>
      <c r="K19" s="17">
        <v>16.7</v>
      </c>
      <c r="L19" s="16">
        <f>E19-D19</f>
        <v>0.04166666666666663</v>
      </c>
      <c r="M19" s="37">
        <v>60</v>
      </c>
      <c r="N19" s="19">
        <f>1000*J19/(59*K19)</f>
        <v>0.3776466437585067</v>
      </c>
      <c r="O19" s="18">
        <f>N19/N20</f>
        <v>0.1681334050564905</v>
      </c>
    </row>
    <row r="20" spans="1:15" ht="12.75">
      <c r="A20" t="s">
        <v>248</v>
      </c>
      <c r="B20" t="s">
        <v>97</v>
      </c>
      <c r="C20" t="s">
        <v>63</v>
      </c>
      <c r="D20" s="1">
        <v>0.4451388888888889</v>
      </c>
      <c r="E20" s="1">
        <v>0.48680555555555555</v>
      </c>
      <c r="F20" s="21" t="s">
        <v>238</v>
      </c>
      <c r="G20" s="19">
        <v>150.099</v>
      </c>
      <c r="H20" s="19">
        <v>152.259</v>
      </c>
      <c r="I20" s="19">
        <f t="shared" si="1"/>
        <v>2.1599999999999966</v>
      </c>
      <c r="J20" s="19">
        <f>I20-Blanks!$I$106</f>
        <v>2.2130952380952364</v>
      </c>
      <c r="K20" s="17">
        <v>16.7</v>
      </c>
      <c r="L20" s="16">
        <f>E20-D20</f>
        <v>0.04166666666666663</v>
      </c>
      <c r="M20" s="37">
        <v>60</v>
      </c>
      <c r="N20" s="19">
        <f>1000*J20/(59*K20)</f>
        <v>2.2461131006751613</v>
      </c>
      <c r="O20" s="18"/>
    </row>
    <row r="21" spans="1:14" ht="12.75">
      <c r="A21" t="s">
        <v>248</v>
      </c>
      <c r="B21" t="s">
        <v>15</v>
      </c>
      <c r="D21" s="1">
        <v>0.4451388888888889</v>
      </c>
      <c r="E21" s="1">
        <v>0.48680555555555555</v>
      </c>
      <c r="F21" s="21" t="s">
        <v>239</v>
      </c>
      <c r="G21" s="18">
        <v>952.75</v>
      </c>
      <c r="H21" s="18">
        <v>960.4</v>
      </c>
      <c r="I21" s="19">
        <f t="shared" si="1"/>
        <v>7.649999999999977</v>
      </c>
      <c r="J21" s="18">
        <f>I21-Blanks!$I$75</f>
        <v>7.627551020408145</v>
      </c>
      <c r="K21" s="17">
        <v>566</v>
      </c>
      <c r="L21" s="16">
        <f t="shared" si="0"/>
        <v>0.04166666666666663</v>
      </c>
      <c r="M21" s="37">
        <v>60</v>
      </c>
      <c r="N21" s="19">
        <f>1000*J21/(61*K21)</f>
        <v>0.2209219434747189</v>
      </c>
    </row>
    <row r="22" spans="1:14" ht="12.75">
      <c r="A22" t="s">
        <v>248</v>
      </c>
      <c r="B22" t="s">
        <v>14</v>
      </c>
      <c r="D22" s="1">
        <v>0.4451388888888889</v>
      </c>
      <c r="E22" s="1">
        <v>0.48680555555555555</v>
      </c>
      <c r="F22" s="21" t="s">
        <v>240</v>
      </c>
      <c r="G22" s="18">
        <v>942.35</v>
      </c>
      <c r="H22" s="18">
        <v>977.35</v>
      </c>
      <c r="I22" s="19">
        <f t="shared" si="1"/>
        <v>35</v>
      </c>
      <c r="J22" s="18">
        <f>I22-Blanks!$I$75</f>
        <v>34.977551020408164</v>
      </c>
      <c r="K22" s="17">
        <v>566</v>
      </c>
      <c r="L22" s="16">
        <f t="shared" si="0"/>
        <v>0.04166666666666663</v>
      </c>
      <c r="M22" s="37">
        <v>60</v>
      </c>
      <c r="N22" s="19">
        <f>1000*J22/(61*K22)</f>
        <v>1.0130785790537034</v>
      </c>
    </row>
    <row r="23" spans="1:15" ht="12.75">
      <c r="A23" t="s">
        <v>248</v>
      </c>
      <c r="B23" t="s">
        <v>12</v>
      </c>
      <c r="D23" s="1">
        <v>0.4451388888888889</v>
      </c>
      <c r="E23" s="1">
        <v>0.48680555555555555</v>
      </c>
      <c r="F23" s="21" t="s">
        <v>241</v>
      </c>
      <c r="G23" s="18">
        <v>950.5</v>
      </c>
      <c r="H23" s="18">
        <v>972.2</v>
      </c>
      <c r="I23" s="19">
        <f t="shared" si="1"/>
        <v>21.700000000000045</v>
      </c>
      <c r="J23" s="18">
        <f>+I23-Blanks!$I$22</f>
        <v>21.842857142857092</v>
      </c>
      <c r="K23" s="17">
        <v>566</v>
      </c>
      <c r="L23" s="16">
        <f t="shared" si="0"/>
        <v>0.04166666666666663</v>
      </c>
      <c r="M23" s="37">
        <v>60</v>
      </c>
      <c r="N23" s="19">
        <f>1000*J23/(61*K23)</f>
        <v>0.6326495146514827</v>
      </c>
      <c r="O23" s="18">
        <f>J24/SUM(J22:J24)</f>
        <v>0.31345859841199475</v>
      </c>
    </row>
    <row r="24" spans="1:14" ht="12.75">
      <c r="A24" t="s">
        <v>248</v>
      </c>
      <c r="B24" t="s">
        <v>13</v>
      </c>
      <c r="D24" s="1">
        <v>0.4451388888888889</v>
      </c>
      <c r="E24" s="1">
        <v>0.48680555555555555</v>
      </c>
      <c r="F24" s="21" t="s">
        <v>242</v>
      </c>
      <c r="G24" s="18">
        <v>2734.45</v>
      </c>
      <c r="H24" s="18">
        <v>2760.25</v>
      </c>
      <c r="I24" s="19">
        <f t="shared" si="1"/>
        <v>25.800000000000182</v>
      </c>
      <c r="J24" s="18">
        <f>+I24-Blanks!$I$22</f>
        <v>25.94285714285723</v>
      </c>
      <c r="K24" s="17">
        <v>566</v>
      </c>
      <c r="L24" s="16">
        <f t="shared" si="0"/>
        <v>0.04166666666666663</v>
      </c>
      <c r="M24" s="37">
        <v>60</v>
      </c>
      <c r="N24" s="19">
        <f>1000*J24/(61*K24)</f>
        <v>0.7514006007894697</v>
      </c>
    </row>
    <row r="25" spans="1:13" ht="12.75">
      <c r="A25" t="s">
        <v>248</v>
      </c>
      <c r="B25" t="s">
        <v>47</v>
      </c>
      <c r="C25" t="s">
        <v>65</v>
      </c>
      <c r="D25" s="1"/>
      <c r="E25" s="1"/>
      <c r="F25" s="21"/>
      <c r="G25" s="18"/>
      <c r="H25" s="18"/>
      <c r="I25" s="19"/>
      <c r="J25" s="18"/>
      <c r="K25" s="17"/>
      <c r="L25" s="16"/>
      <c r="M25" s="37"/>
    </row>
    <row r="26" spans="1:14" ht="12.75">
      <c r="A26" t="s">
        <v>248</v>
      </c>
      <c r="B26" t="s">
        <v>17</v>
      </c>
      <c r="D26" s="1">
        <v>0.4451388888888889</v>
      </c>
      <c r="E26" s="1">
        <v>0.48680555555555555</v>
      </c>
      <c r="F26" s="21" t="s">
        <v>243</v>
      </c>
      <c r="G26" s="18">
        <v>930.3</v>
      </c>
      <c r="H26" s="18">
        <v>939.05</v>
      </c>
      <c r="I26" s="19">
        <f t="shared" si="1"/>
        <v>8.75</v>
      </c>
      <c r="J26" s="18">
        <f>I26-Blanks!$I$75</f>
        <v>8.727551020408168</v>
      </c>
      <c r="K26" s="17">
        <v>566</v>
      </c>
      <c r="L26" s="16">
        <f t="shared" si="0"/>
        <v>0.04166666666666663</v>
      </c>
      <c r="M26" s="37">
        <v>60</v>
      </c>
      <c r="N26" s="19">
        <f>1000*J26/(61*K26)</f>
        <v>0.252781990975154</v>
      </c>
    </row>
    <row r="27" spans="1:14" ht="12.75">
      <c r="A27" t="s">
        <v>248</v>
      </c>
      <c r="B27" t="s">
        <v>19</v>
      </c>
      <c r="D27" s="1">
        <v>0.4451388888888889</v>
      </c>
      <c r="E27" s="1">
        <v>0.48680555555555555</v>
      </c>
      <c r="F27" s="21" t="s">
        <v>244</v>
      </c>
      <c r="G27" s="18">
        <v>936.3</v>
      </c>
      <c r="H27" s="18">
        <v>970</v>
      </c>
      <c r="I27" s="19">
        <f t="shared" si="1"/>
        <v>33.700000000000045</v>
      </c>
      <c r="J27" s="18">
        <f>I27-Blanks!$I$75</f>
        <v>33.67755102040821</v>
      </c>
      <c r="K27" s="17">
        <v>566</v>
      </c>
      <c r="L27" s="16">
        <f t="shared" si="0"/>
        <v>0.04166666666666663</v>
      </c>
      <c r="M27" s="37">
        <v>60</v>
      </c>
      <c r="N27" s="19">
        <f>1000*J27/(61*K27)</f>
        <v>0.9754257956441004</v>
      </c>
    </row>
    <row r="28" spans="1:15" ht="12.75">
      <c r="A28" t="s">
        <v>248</v>
      </c>
      <c r="B28" t="s">
        <v>18</v>
      </c>
      <c r="D28" s="1">
        <v>0.4451388888888889</v>
      </c>
      <c r="E28" s="1">
        <v>0.48680555555555555</v>
      </c>
      <c r="F28" s="21" t="s">
        <v>245</v>
      </c>
      <c r="G28" s="18">
        <v>919.4</v>
      </c>
      <c r="H28" s="18">
        <v>939.65</v>
      </c>
      <c r="I28" s="19">
        <f t="shared" si="1"/>
        <v>20.25</v>
      </c>
      <c r="J28" s="18">
        <f>I28-Blanks!$I$75</f>
        <v>20.227551020408168</v>
      </c>
      <c r="K28" s="17">
        <v>566</v>
      </c>
      <c r="L28" s="16">
        <f t="shared" si="0"/>
        <v>0.04166666666666663</v>
      </c>
      <c r="M28" s="37">
        <v>60</v>
      </c>
      <c r="N28" s="19">
        <f>1000*J28/(61*K28)</f>
        <v>0.5858643057524233</v>
      </c>
      <c r="O28" s="18">
        <f>J29/SUM(J27:J29)</f>
        <v>0.29256501593593465</v>
      </c>
    </row>
    <row r="29" spans="1:14" ht="12.75">
      <c r="A29" t="s">
        <v>248</v>
      </c>
      <c r="B29" t="s">
        <v>16</v>
      </c>
      <c r="D29" s="1">
        <v>0.4451388888888889</v>
      </c>
      <c r="E29" s="1">
        <v>0.48680555555555555</v>
      </c>
      <c r="F29" s="21" t="s">
        <v>246</v>
      </c>
      <c r="G29" s="18">
        <v>2734.75</v>
      </c>
      <c r="H29" s="18">
        <v>2756.9</v>
      </c>
      <c r="I29" s="19">
        <f t="shared" si="1"/>
        <v>22.15000000000009</v>
      </c>
      <c r="J29" s="18">
        <f>+I29-Blanks!$I$22</f>
        <v>22.292857142857137</v>
      </c>
      <c r="K29" s="17">
        <v>566</v>
      </c>
      <c r="L29" s="16">
        <f>E29-D29</f>
        <v>0.04166666666666663</v>
      </c>
      <c r="M29" s="37">
        <v>60</v>
      </c>
      <c r="N29" s="19">
        <f>1000*J29/(61*K29)</f>
        <v>0.6456831704471163</v>
      </c>
    </row>
    <row r="30" spans="1:13" ht="12.75">
      <c r="A30" t="s">
        <v>248</v>
      </c>
      <c r="B30" t="s">
        <v>48</v>
      </c>
      <c r="C30" t="s">
        <v>65</v>
      </c>
      <c r="D30" s="1"/>
      <c r="E30" s="1"/>
      <c r="F30" s="21"/>
      <c r="H30" s="18"/>
      <c r="I30" s="18"/>
      <c r="L30" s="16"/>
      <c r="M30" s="16"/>
    </row>
    <row r="31" spans="1:6" ht="12.75">
      <c r="A31" s="17"/>
      <c r="D31" s="1"/>
      <c r="E31" s="1"/>
      <c r="F31" s="13"/>
    </row>
    <row r="32" ht="12.75">
      <c r="F32" s="13"/>
    </row>
  </sheetData>
  <printOptions/>
  <pageMargins left="0.75" right="0.75" top="1" bottom="1" header="0.5" footer="0.5"/>
  <pageSetup fitToHeight="1" fitToWidth="1" horizontalDpi="600" verticalDpi="600" orientation="landscape" scale="88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1"/>
  <sheetViews>
    <sheetView workbookViewId="0" topLeftCell="A1">
      <selection activeCell="H17" sqref="H17"/>
    </sheetView>
  </sheetViews>
  <sheetFormatPr defaultColWidth="9.140625" defaultRowHeight="12.75"/>
  <sheetData>
    <row r="1" spans="1:15" ht="12.75">
      <c r="A1" s="4" t="s">
        <v>354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6"/>
    </row>
    <row r="2" spans="1:15" ht="12.75">
      <c r="A2" s="7" t="s">
        <v>80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9"/>
    </row>
    <row r="3" spans="1:15" ht="12.75">
      <c r="A3" s="7" t="s">
        <v>1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9"/>
    </row>
    <row r="4" spans="1:15" ht="12.75">
      <c r="A4" s="7" t="s">
        <v>24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9"/>
    </row>
    <row r="5" spans="1:15" ht="12.75">
      <c r="A5" s="7" t="s">
        <v>84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9"/>
    </row>
    <row r="6" spans="1:15" ht="12.75">
      <c r="A6" s="7" t="s">
        <v>331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9"/>
    </row>
    <row r="7" spans="1:15" ht="12.75">
      <c r="A7" s="7" t="s">
        <v>353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9"/>
    </row>
    <row r="8" spans="1:15" ht="14.25">
      <c r="A8" s="7" t="s">
        <v>332</v>
      </c>
      <c r="B8" s="8"/>
      <c r="C8" s="27"/>
      <c r="D8" s="27" t="s">
        <v>335</v>
      </c>
      <c r="E8" s="8"/>
      <c r="F8" s="8"/>
      <c r="G8" s="8"/>
      <c r="H8" s="8"/>
      <c r="I8" s="8"/>
      <c r="J8" s="8"/>
      <c r="K8" s="8"/>
      <c r="L8" s="8"/>
      <c r="M8" s="8"/>
      <c r="N8" s="8"/>
      <c r="O8" s="9"/>
    </row>
    <row r="9" spans="1:15" ht="12.75">
      <c r="A9" s="7" t="s">
        <v>85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9"/>
    </row>
    <row r="10" spans="1:15" ht="12.75">
      <c r="A10" s="7" t="s">
        <v>83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9"/>
    </row>
    <row r="11" spans="1:15" ht="13.5" thickBot="1">
      <c r="A11" s="10" t="s">
        <v>333</v>
      </c>
      <c r="B11" s="11"/>
      <c r="C11" s="11" t="s">
        <v>355</v>
      </c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2"/>
    </row>
    <row r="12" spans="1:15" ht="12.75">
      <c r="A12" s="24"/>
      <c r="B12" s="25"/>
      <c r="C12" s="25"/>
      <c r="D12" s="25"/>
      <c r="E12" s="25"/>
      <c r="F12" s="25"/>
      <c r="G12" s="25"/>
      <c r="H12" s="25"/>
      <c r="I12" s="25"/>
      <c r="J12" s="25"/>
      <c r="K12" s="8"/>
      <c r="L12" s="8"/>
      <c r="M12" s="8"/>
      <c r="N12" s="8"/>
      <c r="O12" s="8"/>
    </row>
    <row r="15" spans="1:15" ht="38.25">
      <c r="A15" s="3" t="s">
        <v>5</v>
      </c>
      <c r="B15" s="3" t="s">
        <v>8</v>
      </c>
      <c r="C15" s="15" t="s">
        <v>62</v>
      </c>
      <c r="D15" s="3" t="s">
        <v>6</v>
      </c>
      <c r="E15" s="3" t="s">
        <v>7</v>
      </c>
      <c r="F15" s="3" t="s">
        <v>20</v>
      </c>
      <c r="G15" s="3" t="s">
        <v>22</v>
      </c>
      <c r="H15" s="3" t="s">
        <v>23</v>
      </c>
      <c r="I15" s="3" t="s">
        <v>40</v>
      </c>
      <c r="J15" s="15" t="s">
        <v>43</v>
      </c>
      <c r="K15" s="15" t="s">
        <v>41</v>
      </c>
      <c r="L15" s="15" t="s">
        <v>381</v>
      </c>
      <c r="M15" s="15" t="s">
        <v>42</v>
      </c>
      <c r="N15" s="22" t="s">
        <v>46</v>
      </c>
      <c r="O15" s="22" t="s">
        <v>66</v>
      </c>
    </row>
    <row r="16" spans="1:15" ht="12.75">
      <c r="A16" t="s">
        <v>249</v>
      </c>
      <c r="B16" t="s">
        <v>383</v>
      </c>
      <c r="C16" t="s">
        <v>64</v>
      </c>
      <c r="D16" s="1">
        <v>0.5041666666666667</v>
      </c>
      <c r="E16" s="1">
        <v>0.5458333333333333</v>
      </c>
      <c r="F16" s="2" t="s">
        <v>26</v>
      </c>
      <c r="G16" s="2" t="s">
        <v>26</v>
      </c>
      <c r="H16" s="2" t="s">
        <v>26</v>
      </c>
      <c r="I16" s="2" t="s">
        <v>26</v>
      </c>
      <c r="J16" s="2" t="s">
        <v>26</v>
      </c>
      <c r="K16" s="17">
        <v>1.7</v>
      </c>
      <c r="L16" s="16">
        <f>E16-D16</f>
        <v>0.04166666666666663</v>
      </c>
      <c r="M16" s="37">
        <v>60</v>
      </c>
      <c r="N16">
        <v>0.225</v>
      </c>
      <c r="O16" s="2" t="s">
        <v>26</v>
      </c>
    </row>
    <row r="17" spans="1:15" ht="12.75">
      <c r="A17" t="s">
        <v>249</v>
      </c>
      <c r="B17" t="s">
        <v>384</v>
      </c>
      <c r="C17" t="s">
        <v>63</v>
      </c>
      <c r="D17" s="1">
        <v>0.5041666666666667</v>
      </c>
      <c r="E17" s="1">
        <v>0.5458333333333333</v>
      </c>
      <c r="F17" s="2" t="s">
        <v>26</v>
      </c>
      <c r="G17" s="2" t="s">
        <v>26</v>
      </c>
      <c r="H17" s="2" t="s">
        <v>26</v>
      </c>
      <c r="I17" s="2" t="s">
        <v>26</v>
      </c>
      <c r="J17" s="2" t="s">
        <v>26</v>
      </c>
      <c r="K17" s="17">
        <v>1.7</v>
      </c>
      <c r="L17" s="16">
        <f aca="true" t="shared" si="0" ref="L17:L28">E17-D17</f>
        <v>0.04166666666666663</v>
      </c>
      <c r="M17" s="37">
        <v>60</v>
      </c>
      <c r="N17">
        <v>2.17</v>
      </c>
      <c r="O17" s="32">
        <f>N16/N17</f>
        <v>0.10368663594470047</v>
      </c>
    </row>
    <row r="18" spans="1:15" ht="12.75">
      <c r="A18" t="s">
        <v>249</v>
      </c>
      <c r="B18" t="s">
        <v>10</v>
      </c>
      <c r="C18" t="s">
        <v>64</v>
      </c>
      <c r="D18" s="1">
        <v>0.5041666666666667</v>
      </c>
      <c r="E18" s="1">
        <v>0.5458333333333333</v>
      </c>
      <c r="F18" s="21" t="s">
        <v>256</v>
      </c>
      <c r="G18" s="19">
        <v>147.018</v>
      </c>
      <c r="H18" s="19">
        <v>147.276</v>
      </c>
      <c r="I18" s="19">
        <f>H18-G18</f>
        <v>0.2580000000000098</v>
      </c>
      <c r="J18" s="19">
        <f>I18-Blanks!$I$106</f>
        <v>0.31109523809524964</v>
      </c>
      <c r="K18" s="17">
        <v>16.7</v>
      </c>
      <c r="L18" s="16">
        <f t="shared" si="0"/>
        <v>0.04166666666666663</v>
      </c>
      <c r="M18" s="37">
        <v>60</v>
      </c>
      <c r="N18" s="19">
        <f>1000*J18/(M18*K18)</f>
        <v>0.3104742895162172</v>
      </c>
      <c r="O18" s="18">
        <f>N18/N20</f>
        <v>0.13789100426358708</v>
      </c>
    </row>
    <row r="19" spans="1:15" ht="12.75">
      <c r="A19" t="s">
        <v>249</v>
      </c>
      <c r="B19" t="s">
        <v>11</v>
      </c>
      <c r="C19" t="s">
        <v>64</v>
      </c>
      <c r="D19" s="1">
        <v>0.5041666666666667</v>
      </c>
      <c r="E19" s="1">
        <v>0.5458333333333333</v>
      </c>
      <c r="F19" s="21" t="s">
        <v>257</v>
      </c>
      <c r="G19" s="19">
        <v>153.067</v>
      </c>
      <c r="H19" s="19">
        <v>153.275</v>
      </c>
      <c r="I19" s="19">
        <f aca="true" t="shared" si="1" ref="I19:I29">H19-G19</f>
        <v>0.2079999999999984</v>
      </c>
      <c r="J19" s="19">
        <f>I19-Blanks!$I$106</f>
        <v>0.26109523809523827</v>
      </c>
      <c r="K19" s="17">
        <v>16.7</v>
      </c>
      <c r="L19" s="16">
        <f>E19-D19</f>
        <v>0.04166666666666663</v>
      </c>
      <c r="M19" s="37">
        <v>60</v>
      </c>
      <c r="N19" s="19">
        <f aca="true" t="shared" si="2" ref="N19:N29">1000*J19/(M19*K19)</f>
        <v>0.2605740899154074</v>
      </c>
      <c r="O19" s="18">
        <f>N19/N20</f>
        <v>0.11572881928321145</v>
      </c>
    </row>
    <row r="20" spans="1:15" ht="12.75">
      <c r="A20" t="s">
        <v>249</v>
      </c>
      <c r="B20" t="s">
        <v>97</v>
      </c>
      <c r="C20" t="s">
        <v>63</v>
      </c>
      <c r="D20" s="1">
        <v>0.5041666666666667</v>
      </c>
      <c r="E20" s="1">
        <v>0.5458333333333333</v>
      </c>
      <c r="F20" s="21" t="s">
        <v>258</v>
      </c>
      <c r="G20" s="19">
        <v>148.462</v>
      </c>
      <c r="H20" s="19">
        <v>150.665</v>
      </c>
      <c r="I20" s="19">
        <f t="shared" si="1"/>
        <v>2.203000000000003</v>
      </c>
      <c r="J20" s="19">
        <f>I20-Blanks!$I$106</f>
        <v>2.256095238095243</v>
      </c>
      <c r="K20" s="17">
        <v>16.7</v>
      </c>
      <c r="L20" s="16">
        <f>E20-D20</f>
        <v>0.04166666666666663</v>
      </c>
      <c r="M20" s="37">
        <v>60</v>
      </c>
      <c r="N20" s="19">
        <f t="shared" si="2"/>
        <v>2.251592053987268</v>
      </c>
      <c r="O20" s="18"/>
    </row>
    <row r="21" spans="1:14" ht="12.75">
      <c r="A21" t="s">
        <v>249</v>
      </c>
      <c r="B21" t="s">
        <v>15</v>
      </c>
      <c r="D21" s="1">
        <v>0.5041666666666667</v>
      </c>
      <c r="E21" s="1">
        <v>0.5458333333333333</v>
      </c>
      <c r="F21" s="21" t="s">
        <v>259</v>
      </c>
      <c r="G21" s="18">
        <v>932</v>
      </c>
      <c r="H21" s="18">
        <v>942.2</v>
      </c>
      <c r="I21" s="19">
        <f t="shared" si="1"/>
        <v>10.200000000000045</v>
      </c>
      <c r="J21" s="18">
        <f>I21-Blanks!$I$75</f>
        <v>10.177551020408213</v>
      </c>
      <c r="K21" s="17">
        <v>566</v>
      </c>
      <c r="L21" s="16">
        <f t="shared" si="0"/>
        <v>0.04166666666666663</v>
      </c>
      <c r="M21" s="37">
        <v>60</v>
      </c>
      <c r="N21" s="19">
        <f t="shared" si="2"/>
        <v>0.2996923150885811</v>
      </c>
    </row>
    <row r="22" spans="1:14" ht="12.75">
      <c r="A22" t="s">
        <v>249</v>
      </c>
      <c r="B22" t="s">
        <v>14</v>
      </c>
      <c r="D22" s="1">
        <v>0.5041666666666667</v>
      </c>
      <c r="E22" s="1">
        <v>0.5458333333333333</v>
      </c>
      <c r="F22" s="21" t="s">
        <v>260</v>
      </c>
      <c r="G22" s="18">
        <v>929.05</v>
      </c>
      <c r="H22" s="18">
        <v>966.3</v>
      </c>
      <c r="I22" s="19">
        <f t="shared" si="1"/>
        <v>37.25</v>
      </c>
      <c r="J22" s="18">
        <f>I22-Blanks!$I$75</f>
        <v>37.227551020408164</v>
      </c>
      <c r="K22" s="17">
        <v>566</v>
      </c>
      <c r="L22" s="16">
        <f t="shared" si="0"/>
        <v>0.04166666666666663</v>
      </c>
      <c r="M22" s="37">
        <v>60</v>
      </c>
      <c r="N22" s="19">
        <f t="shared" si="2"/>
        <v>1.0962176389990625</v>
      </c>
    </row>
    <row r="23" spans="1:15" ht="12.75">
      <c r="A23" t="s">
        <v>249</v>
      </c>
      <c r="B23" t="s">
        <v>12</v>
      </c>
      <c r="D23" s="1">
        <v>0.5041666666666667</v>
      </c>
      <c r="E23" s="1">
        <v>0.5458333333333333</v>
      </c>
      <c r="F23" s="21" t="s">
        <v>261</v>
      </c>
      <c r="G23" s="18">
        <v>929.35</v>
      </c>
      <c r="H23" s="18">
        <v>955.75</v>
      </c>
      <c r="I23" s="19">
        <f t="shared" si="1"/>
        <v>26.399999999999977</v>
      </c>
      <c r="J23" s="18">
        <f>+I23-Blanks!$I$22</f>
        <v>26.542857142857024</v>
      </c>
      <c r="K23" s="17">
        <v>566</v>
      </c>
      <c r="L23" s="16">
        <f t="shared" si="0"/>
        <v>0.04166666666666663</v>
      </c>
      <c r="M23" s="37">
        <v>60</v>
      </c>
      <c r="N23" s="19">
        <f t="shared" si="2"/>
        <v>0.781591788658923</v>
      </c>
      <c r="O23" s="18">
        <f>J24/SUM(J22:J24)</f>
        <v>0.2542629738792154</v>
      </c>
    </row>
    <row r="24" spans="1:14" ht="12.75">
      <c r="A24" t="s">
        <v>249</v>
      </c>
      <c r="B24" t="s">
        <v>13</v>
      </c>
      <c r="D24" s="1">
        <v>0.5041666666666667</v>
      </c>
      <c r="E24" s="1">
        <v>0.5458333333333333</v>
      </c>
      <c r="F24" s="21" t="s">
        <v>262</v>
      </c>
      <c r="G24" s="18">
        <v>2740</v>
      </c>
      <c r="H24" s="18">
        <v>2761.6</v>
      </c>
      <c r="I24" s="19">
        <f t="shared" si="1"/>
        <v>21.59999999999991</v>
      </c>
      <c r="J24" s="18">
        <f>+I24-Blanks!$I$22</f>
        <v>21.742857142856955</v>
      </c>
      <c r="K24" s="17">
        <v>566</v>
      </c>
      <c r="L24" s="16">
        <f t="shared" si="0"/>
        <v>0.04166666666666663</v>
      </c>
      <c r="M24" s="37">
        <v>60</v>
      </c>
      <c r="N24" s="19">
        <f t="shared" si="2"/>
        <v>0.6402490324751754</v>
      </c>
    </row>
    <row r="25" spans="1:14" ht="12.75">
      <c r="A25" t="s">
        <v>249</v>
      </c>
      <c r="B25" t="s">
        <v>47</v>
      </c>
      <c r="C25" t="s">
        <v>65</v>
      </c>
      <c r="D25" s="1"/>
      <c r="E25" s="1"/>
      <c r="F25" s="20"/>
      <c r="G25" s="18"/>
      <c r="H25" s="18"/>
      <c r="I25" s="19"/>
      <c r="J25" s="18"/>
      <c r="K25" s="17"/>
      <c r="L25" s="16"/>
      <c r="M25" s="37"/>
      <c r="N25" s="19"/>
    </row>
    <row r="26" spans="1:14" ht="12.75">
      <c r="A26" t="s">
        <v>249</v>
      </c>
      <c r="B26" t="s">
        <v>17</v>
      </c>
      <c r="D26" s="1">
        <v>0.5041666666666667</v>
      </c>
      <c r="E26" s="1">
        <v>0.5458333333333333</v>
      </c>
      <c r="F26" s="21" t="s">
        <v>263</v>
      </c>
      <c r="G26" s="18">
        <v>915.15</v>
      </c>
      <c r="H26" s="18">
        <v>924.15</v>
      </c>
      <c r="I26" s="19">
        <f t="shared" si="1"/>
        <v>9</v>
      </c>
      <c r="J26" s="18">
        <f>I26-Blanks!$I$75</f>
        <v>8.977551020408168</v>
      </c>
      <c r="K26" s="17">
        <v>566</v>
      </c>
      <c r="L26" s="16">
        <f t="shared" si="0"/>
        <v>0.04166666666666663</v>
      </c>
      <c r="M26" s="37">
        <v>60</v>
      </c>
      <c r="N26" s="19">
        <f t="shared" si="2"/>
        <v>0.2643566260426433</v>
      </c>
    </row>
    <row r="27" spans="1:14" ht="12.75">
      <c r="A27" t="s">
        <v>249</v>
      </c>
      <c r="B27" t="s">
        <v>19</v>
      </c>
      <c r="D27" s="1">
        <v>0.5041666666666667</v>
      </c>
      <c r="E27" s="1">
        <v>0.5458333333333333</v>
      </c>
      <c r="F27" s="21" t="s">
        <v>264</v>
      </c>
      <c r="G27" s="18">
        <v>918.75</v>
      </c>
      <c r="H27" s="18">
        <v>957.95</v>
      </c>
      <c r="I27" s="19">
        <f t="shared" si="1"/>
        <v>39.200000000000045</v>
      </c>
      <c r="J27" s="18">
        <f>I27-Blanks!$I$75</f>
        <v>39.17755102040821</v>
      </c>
      <c r="K27" s="17">
        <v>566</v>
      </c>
      <c r="L27" s="16">
        <f t="shared" si="0"/>
        <v>0.04166666666666663</v>
      </c>
      <c r="M27" s="37">
        <v>60</v>
      </c>
      <c r="N27" s="19">
        <f t="shared" si="2"/>
        <v>1.1536381336987105</v>
      </c>
    </row>
    <row r="28" spans="1:15" ht="12.75">
      <c r="A28" t="s">
        <v>249</v>
      </c>
      <c r="B28" t="s">
        <v>18</v>
      </c>
      <c r="D28" s="1">
        <v>0.5041666666666667</v>
      </c>
      <c r="E28" s="1">
        <v>0.5458333333333333</v>
      </c>
      <c r="F28" s="21" t="s">
        <v>265</v>
      </c>
      <c r="G28" s="18">
        <v>939</v>
      </c>
      <c r="H28" s="18">
        <v>959.45</v>
      </c>
      <c r="I28" s="19">
        <f t="shared" si="1"/>
        <v>20.450000000000045</v>
      </c>
      <c r="J28" s="18">
        <f>I28-Blanks!$I$75</f>
        <v>20.427551020408213</v>
      </c>
      <c r="K28" s="17">
        <v>566</v>
      </c>
      <c r="L28" s="16">
        <f t="shared" si="0"/>
        <v>0.04166666666666663</v>
      </c>
      <c r="M28" s="37">
        <v>60</v>
      </c>
      <c r="N28" s="19">
        <f t="shared" si="2"/>
        <v>0.6015179923559545</v>
      </c>
      <c r="O28" s="18">
        <f>J29/SUM(J27:J29)</f>
        <v>0.2343395682321616</v>
      </c>
    </row>
    <row r="29" spans="1:14" ht="12.75">
      <c r="A29" t="s">
        <v>249</v>
      </c>
      <c r="B29" t="s">
        <v>16</v>
      </c>
      <c r="D29" s="1">
        <v>0.5041666666666667</v>
      </c>
      <c r="E29" s="1">
        <v>0.5458333333333333</v>
      </c>
      <c r="F29" s="21" t="s">
        <v>266</v>
      </c>
      <c r="G29" s="18">
        <v>2731.05</v>
      </c>
      <c r="H29" s="18">
        <v>2749.15</v>
      </c>
      <c r="I29" s="19">
        <f t="shared" si="1"/>
        <v>18.09999999999991</v>
      </c>
      <c r="J29" s="18">
        <f>+I29-Blanks!$I$22</f>
        <v>18.242857142856955</v>
      </c>
      <c r="K29" s="17">
        <v>566</v>
      </c>
      <c r="L29" s="16">
        <f>E29-D29</f>
        <v>0.04166666666666663</v>
      </c>
      <c r="M29" s="37">
        <v>60</v>
      </c>
      <c r="N29" s="19">
        <f t="shared" si="2"/>
        <v>0.5371866060911942</v>
      </c>
    </row>
    <row r="30" spans="1:13" ht="12.75">
      <c r="A30" t="s">
        <v>249</v>
      </c>
      <c r="B30" t="s">
        <v>48</v>
      </c>
      <c r="C30" t="s">
        <v>65</v>
      </c>
      <c r="D30" s="1"/>
      <c r="E30" s="1"/>
      <c r="F30" s="13"/>
      <c r="H30" s="18"/>
      <c r="I30" s="18"/>
      <c r="L30" s="16"/>
      <c r="M30" s="16"/>
    </row>
    <row r="31" spans="1:6" ht="12.75">
      <c r="A31" s="17"/>
      <c r="D31" s="1"/>
      <c r="E31" s="1"/>
      <c r="F31" s="13"/>
    </row>
  </sheetData>
  <printOptions/>
  <pageMargins left="0.75" right="0.75" top="1" bottom="1" header="0.5" footer="0.5"/>
  <pageSetup fitToHeight="1" fitToWidth="1" horizontalDpi="600" verticalDpi="600" orientation="landscape" scale="90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1"/>
  <sheetViews>
    <sheetView workbookViewId="0" topLeftCell="A1">
      <selection activeCell="H17" sqref="H17"/>
    </sheetView>
  </sheetViews>
  <sheetFormatPr defaultColWidth="9.140625" defaultRowHeight="12.75"/>
  <sheetData>
    <row r="1" spans="1:15" ht="12.75">
      <c r="A1" s="4" t="s">
        <v>354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6"/>
    </row>
    <row r="2" spans="1:15" ht="12.75">
      <c r="A2" s="7" t="s">
        <v>80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9"/>
    </row>
    <row r="3" spans="1:15" ht="12.75">
      <c r="A3" s="7" t="s">
        <v>1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9"/>
    </row>
    <row r="4" spans="1:15" ht="12.75">
      <c r="A4" s="7" t="s">
        <v>24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9"/>
    </row>
    <row r="5" spans="1:15" ht="12.75">
      <c r="A5" s="7" t="s">
        <v>84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9"/>
    </row>
    <row r="6" spans="1:15" ht="12.75">
      <c r="A6" s="7" t="s">
        <v>331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9"/>
    </row>
    <row r="7" spans="1:15" ht="12.75">
      <c r="A7" s="7" t="s">
        <v>353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9"/>
    </row>
    <row r="8" spans="1:15" ht="14.25">
      <c r="A8" s="7" t="s">
        <v>332</v>
      </c>
      <c r="B8" s="8"/>
      <c r="C8" s="27"/>
      <c r="D8" s="27" t="s">
        <v>335</v>
      </c>
      <c r="E8" s="8"/>
      <c r="F8" s="8"/>
      <c r="G8" s="8"/>
      <c r="H8" s="8"/>
      <c r="I8" s="8"/>
      <c r="J8" s="8"/>
      <c r="K8" s="8"/>
      <c r="L8" s="8"/>
      <c r="M8" s="8"/>
      <c r="N8" s="8"/>
      <c r="O8" s="9"/>
    </row>
    <row r="9" spans="1:15" ht="12.75">
      <c r="A9" s="7" t="s">
        <v>85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9"/>
    </row>
    <row r="10" spans="1:15" ht="12.75">
      <c r="A10" s="7" t="s">
        <v>83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9"/>
    </row>
    <row r="11" spans="1:15" ht="13.5" thickBot="1">
      <c r="A11" s="10" t="s">
        <v>333</v>
      </c>
      <c r="B11" s="11"/>
      <c r="C11" s="11" t="s">
        <v>355</v>
      </c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2"/>
    </row>
    <row r="12" spans="1:15" ht="12.75">
      <c r="A12" s="24"/>
      <c r="B12" s="25"/>
      <c r="C12" s="25"/>
      <c r="D12" s="25"/>
      <c r="E12" s="25"/>
      <c r="F12" s="25"/>
      <c r="G12" s="25"/>
      <c r="H12" s="25"/>
      <c r="I12" s="25"/>
      <c r="J12" s="25"/>
      <c r="K12" s="8"/>
      <c r="L12" s="8"/>
      <c r="M12" s="8"/>
      <c r="N12" s="8"/>
      <c r="O12" s="8"/>
    </row>
    <row r="15" spans="1:15" ht="38.25">
      <c r="A15" s="3" t="s">
        <v>5</v>
      </c>
      <c r="B15" s="3" t="s">
        <v>8</v>
      </c>
      <c r="C15" s="15" t="s">
        <v>62</v>
      </c>
      <c r="D15" s="3" t="s">
        <v>6</v>
      </c>
      <c r="E15" s="3" t="s">
        <v>7</v>
      </c>
      <c r="F15" s="3" t="s">
        <v>20</v>
      </c>
      <c r="G15" s="3" t="s">
        <v>22</v>
      </c>
      <c r="H15" s="3" t="s">
        <v>23</v>
      </c>
      <c r="I15" s="3" t="s">
        <v>40</v>
      </c>
      <c r="J15" s="15" t="s">
        <v>43</v>
      </c>
      <c r="K15" s="15" t="s">
        <v>41</v>
      </c>
      <c r="L15" s="15" t="s">
        <v>381</v>
      </c>
      <c r="M15" s="15" t="s">
        <v>42</v>
      </c>
      <c r="N15" s="22" t="s">
        <v>46</v>
      </c>
      <c r="O15" s="22" t="s">
        <v>66</v>
      </c>
    </row>
    <row r="16" spans="1:15" ht="12.75">
      <c r="A16" t="s">
        <v>250</v>
      </c>
      <c r="B16" t="s">
        <v>383</v>
      </c>
      <c r="C16" t="s">
        <v>64</v>
      </c>
      <c r="D16" s="1">
        <v>0.5576388888888889</v>
      </c>
      <c r="E16" s="1">
        <v>0.5993055555555555</v>
      </c>
      <c r="F16" s="2" t="s">
        <v>26</v>
      </c>
      <c r="G16" s="2" t="s">
        <v>26</v>
      </c>
      <c r="H16" s="2" t="s">
        <v>26</v>
      </c>
      <c r="I16" s="2" t="s">
        <v>26</v>
      </c>
      <c r="J16" s="2" t="s">
        <v>26</v>
      </c>
      <c r="K16" s="17">
        <v>1.7</v>
      </c>
      <c r="L16" s="16">
        <f>E16-D16</f>
        <v>0.04166666666666663</v>
      </c>
      <c r="M16" s="37">
        <v>60</v>
      </c>
      <c r="N16">
        <v>0.182</v>
      </c>
      <c r="O16" s="2" t="s">
        <v>26</v>
      </c>
    </row>
    <row r="17" spans="1:15" ht="12.75">
      <c r="A17" t="s">
        <v>250</v>
      </c>
      <c r="B17" t="s">
        <v>384</v>
      </c>
      <c r="C17" t="s">
        <v>63</v>
      </c>
      <c r="D17" s="1">
        <v>0.5576388888888889</v>
      </c>
      <c r="E17" s="1">
        <v>0.5993055555555555</v>
      </c>
      <c r="F17" s="2" t="s">
        <v>26</v>
      </c>
      <c r="G17" s="2" t="s">
        <v>26</v>
      </c>
      <c r="H17" s="2" t="s">
        <v>26</v>
      </c>
      <c r="I17" s="2" t="s">
        <v>26</v>
      </c>
      <c r="J17" s="2" t="s">
        <v>26</v>
      </c>
      <c r="K17" s="17">
        <v>1.7</v>
      </c>
      <c r="L17" s="16">
        <f aca="true" t="shared" si="0" ref="L17:L28">E17-D17</f>
        <v>0.04166666666666663</v>
      </c>
      <c r="M17" s="37">
        <v>60</v>
      </c>
      <c r="N17">
        <v>1.95</v>
      </c>
      <c r="O17" s="32">
        <f>N16/N17</f>
        <v>0.09333333333333334</v>
      </c>
    </row>
    <row r="18" spans="1:15" ht="12.75">
      <c r="A18" t="s">
        <v>250</v>
      </c>
      <c r="B18" t="s">
        <v>10</v>
      </c>
      <c r="C18" t="s">
        <v>64</v>
      </c>
      <c r="D18" s="1">
        <v>0.5576388888888889</v>
      </c>
      <c r="E18" s="1">
        <v>0.5993055555555555</v>
      </c>
      <c r="F18" s="21" t="s">
        <v>267</v>
      </c>
      <c r="G18" s="19">
        <v>152.147</v>
      </c>
      <c r="H18" s="19">
        <v>152.358</v>
      </c>
      <c r="I18" s="19">
        <f>H18-G18</f>
        <v>0.21100000000001273</v>
      </c>
      <c r="J18" s="19">
        <f>I18-Blanks!$I$106</f>
        <v>0.2640952380952526</v>
      </c>
      <c r="K18" s="17">
        <v>16.7</v>
      </c>
      <c r="L18" s="16">
        <f t="shared" si="0"/>
        <v>0.04166666666666663</v>
      </c>
      <c r="M18" s="37">
        <v>60</v>
      </c>
      <c r="N18" s="19">
        <f>1000*J18/(M18*K18)</f>
        <v>0.2635681018914696</v>
      </c>
      <c r="O18" s="18">
        <f>N18/N20</f>
        <v>0.12888382793800457</v>
      </c>
    </row>
    <row r="19" spans="1:15" ht="12.75">
      <c r="A19" t="s">
        <v>250</v>
      </c>
      <c r="B19" t="s">
        <v>11</v>
      </c>
      <c r="C19" t="s">
        <v>64</v>
      </c>
      <c r="D19" s="1">
        <v>0.5576388888888889</v>
      </c>
      <c r="E19" s="1">
        <v>0.5993055555555555</v>
      </c>
      <c r="F19" s="21" t="s">
        <v>268</v>
      </c>
      <c r="G19" s="19">
        <v>152.32</v>
      </c>
      <c r="H19" s="19">
        <v>152.429</v>
      </c>
      <c r="I19" s="43">
        <f aca="true" t="shared" si="1" ref="I19:I29">H19-G19</f>
        <v>0.10900000000000887</v>
      </c>
      <c r="J19" s="19">
        <f>I19-Blanks!$I$106</f>
        <v>0.16209523809524876</v>
      </c>
      <c r="K19" s="17">
        <v>16.7</v>
      </c>
      <c r="L19" s="16">
        <f>E19-D19</f>
        <v>0.04166666666666663</v>
      </c>
      <c r="M19" s="37">
        <v>60</v>
      </c>
      <c r="N19" s="19">
        <f aca="true" t="shared" si="2" ref="N19:N29">1000*J19/(M19*K19)</f>
        <v>0.16177169470583708</v>
      </c>
      <c r="O19" s="18">
        <f>N19/N20</f>
        <v>0.07910576096303144</v>
      </c>
    </row>
    <row r="20" spans="1:15" ht="12.75">
      <c r="A20" t="s">
        <v>250</v>
      </c>
      <c r="B20" t="s">
        <v>97</v>
      </c>
      <c r="C20" t="s">
        <v>63</v>
      </c>
      <c r="D20" s="1">
        <v>0.5576388888888889</v>
      </c>
      <c r="E20" s="1">
        <v>0.5993055555555555</v>
      </c>
      <c r="F20" s="21" t="s">
        <v>269</v>
      </c>
      <c r="G20" s="19">
        <v>149.828</v>
      </c>
      <c r="H20" s="19">
        <v>151.824</v>
      </c>
      <c r="I20" s="19">
        <f t="shared" si="1"/>
        <v>1.9960000000000093</v>
      </c>
      <c r="J20" s="19">
        <f>I20-Blanks!$I$106</f>
        <v>2.049095238095249</v>
      </c>
      <c r="K20" s="17">
        <v>16.7</v>
      </c>
      <c r="L20" s="16">
        <f>E20-D20</f>
        <v>0.04166666666666663</v>
      </c>
      <c r="M20" s="37">
        <v>60</v>
      </c>
      <c r="N20" s="19">
        <f t="shared" si="2"/>
        <v>2.045005227639969</v>
      </c>
      <c r="O20" s="18"/>
    </row>
    <row r="21" spans="1:14" ht="12.75">
      <c r="A21" t="s">
        <v>250</v>
      </c>
      <c r="B21" t="s">
        <v>15</v>
      </c>
      <c r="D21" s="1">
        <v>0.5576388888888889</v>
      </c>
      <c r="E21" s="1">
        <v>0.5993055555555555</v>
      </c>
      <c r="F21" s="21" t="s">
        <v>270</v>
      </c>
      <c r="G21" s="18">
        <v>922.9</v>
      </c>
      <c r="H21" s="18">
        <v>929.65</v>
      </c>
      <c r="I21" s="19">
        <f t="shared" si="1"/>
        <v>6.75</v>
      </c>
      <c r="J21" s="18">
        <f>I21-Blanks!$I$75</f>
        <v>6.727551020408168</v>
      </c>
      <c r="K21" s="17">
        <v>566</v>
      </c>
      <c r="L21" s="16">
        <f t="shared" si="0"/>
        <v>0.04166666666666663</v>
      </c>
      <c r="M21" s="37">
        <v>60</v>
      </c>
      <c r="N21" s="19">
        <f t="shared" si="2"/>
        <v>0.19810220908151258</v>
      </c>
    </row>
    <row r="22" spans="1:14" ht="12.75">
      <c r="A22" t="s">
        <v>250</v>
      </c>
      <c r="B22" t="s">
        <v>14</v>
      </c>
      <c r="D22" s="1">
        <v>0.5576388888888889</v>
      </c>
      <c r="E22" s="1">
        <v>0.5993055555555555</v>
      </c>
      <c r="F22" s="21" t="s">
        <v>271</v>
      </c>
      <c r="G22" s="18">
        <v>919.05</v>
      </c>
      <c r="H22" s="18">
        <v>954</v>
      </c>
      <c r="I22" s="19">
        <f t="shared" si="1"/>
        <v>34.950000000000045</v>
      </c>
      <c r="J22" s="18">
        <f>I22-Blanks!$I$75</f>
        <v>34.92755102040821</v>
      </c>
      <c r="K22" s="17">
        <v>566</v>
      </c>
      <c r="L22" s="16">
        <f t="shared" si="0"/>
        <v>0.04166666666666663</v>
      </c>
      <c r="M22" s="37">
        <v>60</v>
      </c>
      <c r="N22" s="19">
        <f t="shared" si="2"/>
        <v>1.028490901661019</v>
      </c>
    </row>
    <row r="23" spans="1:15" ht="12.75">
      <c r="A23" t="s">
        <v>250</v>
      </c>
      <c r="B23" t="s">
        <v>12</v>
      </c>
      <c r="D23" s="1">
        <v>0.5576388888888889</v>
      </c>
      <c r="E23" s="1">
        <v>0.5993055555555555</v>
      </c>
      <c r="F23" s="21" t="s">
        <v>272</v>
      </c>
      <c r="G23" s="18">
        <v>917.7</v>
      </c>
      <c r="H23" s="18">
        <v>941.85</v>
      </c>
      <c r="I23" s="19">
        <f t="shared" si="1"/>
        <v>24.149999999999977</v>
      </c>
      <c r="J23" s="18">
        <f>+I23-Blanks!$I$22</f>
        <v>24.292857142857024</v>
      </c>
      <c r="K23" s="17">
        <v>566</v>
      </c>
      <c r="L23" s="16">
        <f t="shared" si="0"/>
        <v>0.04166666666666663</v>
      </c>
      <c r="M23" s="37">
        <v>60</v>
      </c>
      <c r="N23" s="19">
        <f t="shared" si="2"/>
        <v>0.7153373716977922</v>
      </c>
      <c r="O23" s="18">
        <f>J24/SUM(J22:J24)</f>
        <v>0.24186490052383305</v>
      </c>
    </row>
    <row r="24" spans="1:14" ht="12.75">
      <c r="A24" t="s">
        <v>250</v>
      </c>
      <c r="B24" t="s">
        <v>13</v>
      </c>
      <c r="D24" s="1">
        <v>0.5576388888888889</v>
      </c>
      <c r="E24" s="1">
        <v>0.5993055555555555</v>
      </c>
      <c r="F24" s="21" t="s">
        <v>273</v>
      </c>
      <c r="G24" s="18">
        <v>2763.65</v>
      </c>
      <c r="H24" s="18">
        <v>2782.4</v>
      </c>
      <c r="I24" s="19">
        <f t="shared" si="1"/>
        <v>18.75</v>
      </c>
      <c r="J24" s="18">
        <f>+I24-Blanks!$I$22</f>
        <v>18.892857142857046</v>
      </c>
      <c r="K24" s="17">
        <v>566</v>
      </c>
      <c r="L24" s="16">
        <f t="shared" si="0"/>
        <v>0.04166666666666663</v>
      </c>
      <c r="M24" s="37">
        <v>60</v>
      </c>
      <c r="N24" s="19">
        <f t="shared" si="2"/>
        <v>0.5563267709910791</v>
      </c>
    </row>
    <row r="25" spans="1:13" ht="12.75">
      <c r="A25" t="s">
        <v>250</v>
      </c>
      <c r="B25" t="s">
        <v>47</v>
      </c>
      <c r="C25" t="s">
        <v>65</v>
      </c>
      <c r="D25" s="1"/>
      <c r="E25" s="1"/>
      <c r="F25" s="20"/>
      <c r="G25" s="18"/>
      <c r="H25" s="18"/>
      <c r="I25" s="19"/>
      <c r="J25" s="18"/>
      <c r="K25" s="17"/>
      <c r="L25" s="16"/>
      <c r="M25" s="37"/>
    </row>
    <row r="26" spans="1:14" ht="12.75">
      <c r="A26" t="s">
        <v>250</v>
      </c>
      <c r="B26" t="s">
        <v>17</v>
      </c>
      <c r="D26" s="1">
        <v>0.5576388888888889</v>
      </c>
      <c r="E26" s="1">
        <v>0.5993055555555555</v>
      </c>
      <c r="F26" s="21" t="s">
        <v>274</v>
      </c>
      <c r="G26" s="18">
        <v>937.1</v>
      </c>
      <c r="H26" s="18">
        <v>943.2</v>
      </c>
      <c r="I26" s="19">
        <f t="shared" si="1"/>
        <v>6.100000000000023</v>
      </c>
      <c r="J26" s="18">
        <f>I26-Blanks!$I$75</f>
        <v>6.07755102040819</v>
      </c>
      <c r="K26" s="17">
        <v>566</v>
      </c>
      <c r="L26" s="16">
        <f t="shared" si="0"/>
        <v>0.04166666666666663</v>
      </c>
      <c r="M26" s="37">
        <v>60</v>
      </c>
      <c r="N26" s="19">
        <f t="shared" si="2"/>
        <v>0.17896204418163103</v>
      </c>
    </row>
    <row r="27" spans="1:14" ht="12.75">
      <c r="A27" t="s">
        <v>250</v>
      </c>
      <c r="B27" t="s">
        <v>19</v>
      </c>
      <c r="D27" s="1">
        <v>0.5576388888888889</v>
      </c>
      <c r="E27" s="1">
        <v>0.5993055555555555</v>
      </c>
      <c r="F27" s="21" t="s">
        <v>275</v>
      </c>
      <c r="G27" s="18">
        <v>924.05</v>
      </c>
      <c r="H27" s="18">
        <v>959.3</v>
      </c>
      <c r="I27" s="19">
        <f t="shared" si="1"/>
        <v>35.25</v>
      </c>
      <c r="J27" s="18">
        <f>I27-Blanks!$I$75</f>
        <v>35.227551020408164</v>
      </c>
      <c r="K27" s="17">
        <v>566</v>
      </c>
      <c r="L27" s="16">
        <f t="shared" si="0"/>
        <v>0.04166666666666663</v>
      </c>
      <c r="M27" s="37">
        <v>60</v>
      </c>
      <c r="N27" s="19">
        <f t="shared" si="2"/>
        <v>1.037324823922502</v>
      </c>
    </row>
    <row r="28" spans="1:15" ht="12.75">
      <c r="A28" t="s">
        <v>250</v>
      </c>
      <c r="B28" t="s">
        <v>18</v>
      </c>
      <c r="D28" s="1">
        <v>0.5576388888888889</v>
      </c>
      <c r="E28" s="1">
        <v>0.5993055555555555</v>
      </c>
      <c r="F28" s="21" t="s">
        <v>276</v>
      </c>
      <c r="G28" s="18">
        <v>938.85</v>
      </c>
      <c r="H28" s="18">
        <v>958.5</v>
      </c>
      <c r="I28" s="19">
        <f t="shared" si="1"/>
        <v>19.649999999999977</v>
      </c>
      <c r="J28" s="18">
        <f>I28-Blanks!$I$75</f>
        <v>19.627551020408145</v>
      </c>
      <c r="K28" s="17">
        <v>566</v>
      </c>
      <c r="L28" s="16">
        <f t="shared" si="0"/>
        <v>0.04166666666666663</v>
      </c>
      <c r="M28" s="37">
        <v>60</v>
      </c>
      <c r="N28" s="19">
        <f t="shared" si="2"/>
        <v>0.5779608663253282</v>
      </c>
      <c r="O28" s="18">
        <f>J29/SUM(J27:J29)</f>
        <v>0.23008177821061732</v>
      </c>
    </row>
    <row r="29" spans="1:14" ht="12.75">
      <c r="A29" t="s">
        <v>250</v>
      </c>
      <c r="B29" t="s">
        <v>16</v>
      </c>
      <c r="D29" s="1">
        <v>0.5576388888888889</v>
      </c>
      <c r="E29" s="1">
        <v>0.5993055555555555</v>
      </c>
      <c r="F29" s="21" t="s">
        <v>277</v>
      </c>
      <c r="G29" s="18">
        <v>2752.25</v>
      </c>
      <c r="H29" s="18">
        <v>2768.5</v>
      </c>
      <c r="I29" s="19">
        <f t="shared" si="1"/>
        <v>16.25</v>
      </c>
      <c r="J29" s="18">
        <f>+I29-Blanks!$I$22</f>
        <v>16.392857142857046</v>
      </c>
      <c r="K29" s="17">
        <v>566</v>
      </c>
      <c r="L29" s="16">
        <f>E29-D29</f>
        <v>0.04166666666666663</v>
      </c>
      <c r="M29" s="37">
        <v>60</v>
      </c>
      <c r="N29" s="19">
        <f t="shared" si="2"/>
        <v>0.4827107521453783</v>
      </c>
    </row>
    <row r="30" spans="1:13" ht="12.75">
      <c r="A30" t="s">
        <v>250</v>
      </c>
      <c r="B30" t="s">
        <v>48</v>
      </c>
      <c r="C30" t="s">
        <v>65</v>
      </c>
      <c r="D30" s="1"/>
      <c r="E30" s="1"/>
      <c r="F30" s="13"/>
      <c r="H30" s="18"/>
      <c r="I30" s="18"/>
      <c r="L30" s="16"/>
      <c r="M30" s="16"/>
    </row>
    <row r="31" spans="1:6" ht="12.75">
      <c r="A31" s="17"/>
      <c r="D31" s="1"/>
      <c r="E31" s="1"/>
      <c r="F31" s="13"/>
    </row>
  </sheetData>
  <printOptions/>
  <pageMargins left="0.75" right="0.75" top="1" bottom="1" header="0.5" footer="0.5"/>
  <pageSetup fitToHeight="1" fitToWidth="1" horizontalDpi="600" verticalDpi="600" orientation="landscape" scale="90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1"/>
  <sheetViews>
    <sheetView workbookViewId="0" topLeftCell="A1">
      <selection activeCell="H17" sqref="H17"/>
    </sheetView>
  </sheetViews>
  <sheetFormatPr defaultColWidth="9.140625" defaultRowHeight="12.75"/>
  <sheetData>
    <row r="1" spans="1:15" ht="12.75">
      <c r="A1" s="4" t="s">
        <v>354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6"/>
    </row>
    <row r="2" spans="1:15" ht="12.75">
      <c r="A2" s="7" t="s">
        <v>80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9"/>
    </row>
    <row r="3" spans="1:15" ht="12.75">
      <c r="A3" s="7" t="s">
        <v>1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9"/>
    </row>
    <row r="4" spans="1:15" ht="12.75">
      <c r="A4" s="7" t="s">
        <v>24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9"/>
    </row>
    <row r="5" spans="1:15" ht="12.75">
      <c r="A5" s="7" t="s">
        <v>84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9"/>
    </row>
    <row r="6" spans="1:15" ht="12.75">
      <c r="A6" s="7" t="s">
        <v>331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9"/>
    </row>
    <row r="7" spans="1:15" ht="12.75">
      <c r="A7" s="7" t="s">
        <v>345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9"/>
    </row>
    <row r="8" spans="1:15" ht="12.75">
      <c r="A8" s="7" t="s">
        <v>332</v>
      </c>
      <c r="B8" s="8"/>
      <c r="C8" s="27"/>
      <c r="D8" s="27"/>
      <c r="E8" s="8"/>
      <c r="F8" s="8"/>
      <c r="G8" s="8"/>
      <c r="H8" s="8"/>
      <c r="I8" s="8"/>
      <c r="J8" s="8"/>
      <c r="K8" s="8"/>
      <c r="L8" s="8"/>
      <c r="M8" s="8"/>
      <c r="N8" s="8"/>
      <c r="O8" s="9"/>
    </row>
    <row r="9" spans="1:15" ht="12.75">
      <c r="A9" s="7" t="s">
        <v>85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9"/>
    </row>
    <row r="10" spans="1:15" ht="12.75">
      <c r="A10" s="7" t="s">
        <v>83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9"/>
    </row>
    <row r="11" spans="1:15" ht="13.5" thickBot="1">
      <c r="A11" s="10" t="s">
        <v>333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2"/>
    </row>
    <row r="12" spans="1:15" ht="12.75">
      <c r="A12" s="24"/>
      <c r="B12" s="25"/>
      <c r="C12" s="25"/>
      <c r="D12" s="25"/>
      <c r="E12" s="25"/>
      <c r="F12" s="25"/>
      <c r="G12" s="25"/>
      <c r="H12" s="25"/>
      <c r="I12" s="25"/>
      <c r="J12" s="25"/>
      <c r="K12" s="8"/>
      <c r="L12" s="8"/>
      <c r="M12" s="8"/>
      <c r="N12" s="8"/>
      <c r="O12" s="8"/>
    </row>
    <row r="14" ht="12.75">
      <c r="A14" t="s">
        <v>360</v>
      </c>
    </row>
    <row r="15" spans="1:15" ht="38.25">
      <c r="A15" s="3" t="s">
        <v>5</v>
      </c>
      <c r="B15" s="3" t="s">
        <v>8</v>
      </c>
      <c r="C15" s="15" t="s">
        <v>62</v>
      </c>
      <c r="D15" s="3" t="s">
        <v>6</v>
      </c>
      <c r="E15" s="3" t="s">
        <v>7</v>
      </c>
      <c r="F15" s="3" t="s">
        <v>20</v>
      </c>
      <c r="G15" s="3" t="s">
        <v>22</v>
      </c>
      <c r="H15" s="3" t="s">
        <v>23</v>
      </c>
      <c r="I15" s="3" t="s">
        <v>40</v>
      </c>
      <c r="J15" s="15" t="s">
        <v>43</v>
      </c>
      <c r="K15" s="15" t="s">
        <v>41</v>
      </c>
      <c r="L15" s="15" t="s">
        <v>42</v>
      </c>
      <c r="M15" s="15" t="s">
        <v>27</v>
      </c>
      <c r="N15" s="22" t="s">
        <v>46</v>
      </c>
      <c r="O15" s="22" t="s">
        <v>66</v>
      </c>
    </row>
    <row r="16" spans="1:15" ht="12.75">
      <c r="A16" t="s">
        <v>251</v>
      </c>
      <c r="B16" t="s">
        <v>383</v>
      </c>
      <c r="C16" t="s">
        <v>64</v>
      </c>
      <c r="D16" s="1">
        <v>0.6090277777777778</v>
      </c>
      <c r="E16" s="1">
        <v>0.6090277777777778</v>
      </c>
      <c r="F16" s="2" t="s">
        <v>26</v>
      </c>
      <c r="G16" s="2" t="s">
        <v>26</v>
      </c>
      <c r="H16" s="2" t="s">
        <v>26</v>
      </c>
      <c r="I16" s="2" t="s">
        <v>26</v>
      </c>
      <c r="J16" s="2" t="s">
        <v>26</v>
      </c>
      <c r="K16" s="2" t="s">
        <v>26</v>
      </c>
      <c r="L16" s="2" t="s">
        <v>26</v>
      </c>
      <c r="M16" s="2" t="s">
        <v>26</v>
      </c>
      <c r="N16" s="2" t="s">
        <v>26</v>
      </c>
      <c r="O16" s="2" t="s">
        <v>26</v>
      </c>
    </row>
    <row r="17" spans="1:15" ht="12.75">
      <c r="A17" t="s">
        <v>251</v>
      </c>
      <c r="B17" t="s">
        <v>384</v>
      </c>
      <c r="C17" t="s">
        <v>63</v>
      </c>
      <c r="D17" s="1">
        <v>0.6090277777777778</v>
      </c>
      <c r="E17" s="1">
        <v>0.6090277777777778</v>
      </c>
      <c r="F17" s="2" t="s">
        <v>26</v>
      </c>
      <c r="G17" s="2" t="s">
        <v>26</v>
      </c>
      <c r="H17" s="2" t="s">
        <v>26</v>
      </c>
      <c r="I17" s="2" t="s">
        <v>26</v>
      </c>
      <c r="J17" s="2" t="s">
        <v>26</v>
      </c>
      <c r="K17" s="2" t="s">
        <v>26</v>
      </c>
      <c r="L17" s="2" t="s">
        <v>26</v>
      </c>
      <c r="M17" s="2" t="s">
        <v>26</v>
      </c>
      <c r="N17" s="2" t="s">
        <v>26</v>
      </c>
      <c r="O17" s="2" t="s">
        <v>26</v>
      </c>
    </row>
    <row r="18" spans="1:15" ht="12.75">
      <c r="A18" t="s">
        <v>251</v>
      </c>
      <c r="B18" t="s">
        <v>10</v>
      </c>
      <c r="C18" t="s">
        <v>64</v>
      </c>
      <c r="D18" s="1">
        <v>0.6090277777777778</v>
      </c>
      <c r="E18" s="1">
        <v>0.6090277777777778</v>
      </c>
      <c r="F18" s="21" t="s">
        <v>278</v>
      </c>
      <c r="G18" s="19">
        <v>148.859</v>
      </c>
      <c r="H18" s="19">
        <v>148.833</v>
      </c>
      <c r="I18" s="19">
        <f>H18-G18</f>
        <v>-0.02600000000001046</v>
      </c>
      <c r="J18" s="19">
        <f>I18-Blanks!$I$106</f>
        <v>0.027095238095229422</v>
      </c>
      <c r="K18" s="2" t="s">
        <v>26</v>
      </c>
      <c r="L18" s="2" t="s">
        <v>26</v>
      </c>
      <c r="M18" s="2" t="s">
        <v>26</v>
      </c>
      <c r="N18" s="2" t="s">
        <v>26</v>
      </c>
      <c r="O18" s="2" t="s">
        <v>26</v>
      </c>
    </row>
    <row r="19" spans="1:15" ht="12.75">
      <c r="A19" t="s">
        <v>251</v>
      </c>
      <c r="B19" t="s">
        <v>11</v>
      </c>
      <c r="C19" t="s">
        <v>64</v>
      </c>
      <c r="D19" s="1">
        <v>0.6090277777777778</v>
      </c>
      <c r="E19" s="1">
        <v>0.6090277777777778</v>
      </c>
      <c r="F19" s="21" t="s">
        <v>279</v>
      </c>
      <c r="G19" s="19">
        <v>150.231</v>
      </c>
      <c r="H19" s="19">
        <v>150.181</v>
      </c>
      <c r="I19" s="19">
        <f aca="true" t="shared" si="0" ref="I19:I28">H19-G19</f>
        <v>-0.04999999999998295</v>
      </c>
      <c r="J19" s="19">
        <f>I19-Blanks!$I$106</f>
        <v>0.0030952380952569344</v>
      </c>
      <c r="K19" s="2" t="s">
        <v>26</v>
      </c>
      <c r="L19" s="2" t="s">
        <v>26</v>
      </c>
      <c r="M19" s="2" t="s">
        <v>26</v>
      </c>
      <c r="N19" s="2" t="s">
        <v>26</v>
      </c>
      <c r="O19" s="2" t="s">
        <v>26</v>
      </c>
    </row>
    <row r="20" spans="1:15" ht="12.75">
      <c r="A20" t="s">
        <v>251</v>
      </c>
      <c r="B20" t="s">
        <v>97</v>
      </c>
      <c r="C20" t="s">
        <v>63</v>
      </c>
      <c r="D20" s="1">
        <v>0.6090277777777778</v>
      </c>
      <c r="E20" s="1">
        <v>0.6090277777777778</v>
      </c>
      <c r="F20" s="21" t="s">
        <v>280</v>
      </c>
      <c r="G20" s="19">
        <v>147.598</v>
      </c>
      <c r="H20" s="19">
        <v>147.547</v>
      </c>
      <c r="I20" s="19">
        <f t="shared" si="0"/>
        <v>-0.051000000000016144</v>
      </c>
      <c r="J20" s="19">
        <f>I20-Blanks!$I$106</f>
        <v>0.002095238095223738</v>
      </c>
      <c r="K20" s="2" t="s">
        <v>26</v>
      </c>
      <c r="L20" s="2" t="s">
        <v>26</v>
      </c>
      <c r="M20" s="2" t="s">
        <v>26</v>
      </c>
      <c r="N20" s="2" t="s">
        <v>26</v>
      </c>
      <c r="O20" s="2" t="s">
        <v>26</v>
      </c>
    </row>
    <row r="21" spans="1:15" ht="12.75">
      <c r="A21" t="s">
        <v>251</v>
      </c>
      <c r="B21" t="s">
        <v>15</v>
      </c>
      <c r="D21" s="1">
        <v>0.6090277777777778</v>
      </c>
      <c r="E21" s="1">
        <v>0.6090277777777778</v>
      </c>
      <c r="F21" s="21" t="s">
        <v>281</v>
      </c>
      <c r="G21" s="18">
        <v>922.55</v>
      </c>
      <c r="H21" s="18">
        <v>922.55</v>
      </c>
      <c r="I21" s="19">
        <f t="shared" si="0"/>
        <v>0</v>
      </c>
      <c r="J21" s="18">
        <f>I21-Blanks!$I$75</f>
        <v>-0.02244897959183256</v>
      </c>
      <c r="K21" s="2" t="s">
        <v>26</v>
      </c>
      <c r="L21" s="2" t="s">
        <v>26</v>
      </c>
      <c r="M21" s="2" t="s">
        <v>26</v>
      </c>
      <c r="N21" s="2" t="s">
        <v>26</v>
      </c>
      <c r="O21" s="2" t="s">
        <v>26</v>
      </c>
    </row>
    <row r="22" spans="1:15" ht="12.75">
      <c r="A22" t="s">
        <v>251</v>
      </c>
      <c r="B22" t="s">
        <v>14</v>
      </c>
      <c r="D22" s="1">
        <v>0.6090277777777778</v>
      </c>
      <c r="E22" s="1">
        <v>0.6090277777777778</v>
      </c>
      <c r="F22" s="21" t="s">
        <v>282</v>
      </c>
      <c r="G22" s="18">
        <v>933.7</v>
      </c>
      <c r="H22" s="18">
        <v>933.55</v>
      </c>
      <c r="I22" s="19">
        <f t="shared" si="0"/>
        <v>-0.15000000000009095</v>
      </c>
      <c r="J22" s="18">
        <f>I22-Blanks!$I$75</f>
        <v>-0.1724489795919235</v>
      </c>
      <c r="K22" s="2" t="s">
        <v>26</v>
      </c>
      <c r="L22" s="2" t="s">
        <v>26</v>
      </c>
      <c r="M22" s="2" t="s">
        <v>26</v>
      </c>
      <c r="N22" s="2" t="s">
        <v>26</v>
      </c>
      <c r="O22" s="2" t="s">
        <v>26</v>
      </c>
    </row>
    <row r="23" spans="1:15" ht="12.75">
      <c r="A23" t="s">
        <v>251</v>
      </c>
      <c r="B23" t="s">
        <v>12</v>
      </c>
      <c r="D23" s="1">
        <v>0.6090277777777778</v>
      </c>
      <c r="E23" s="1">
        <v>0.6090277777777778</v>
      </c>
      <c r="F23" s="21" t="s">
        <v>283</v>
      </c>
      <c r="G23" s="18">
        <v>938.75</v>
      </c>
      <c r="H23" s="18">
        <v>938.75</v>
      </c>
      <c r="I23" s="19">
        <f t="shared" si="0"/>
        <v>0</v>
      </c>
      <c r="J23" s="18">
        <f>+I23-Blanks!$I$22</f>
        <v>0.1428571428570454</v>
      </c>
      <c r="K23" s="2" t="s">
        <v>26</v>
      </c>
      <c r="L23" s="2" t="s">
        <v>26</v>
      </c>
      <c r="M23" s="2" t="s">
        <v>26</v>
      </c>
      <c r="N23" s="2" t="s">
        <v>26</v>
      </c>
      <c r="O23" s="2" t="s">
        <v>26</v>
      </c>
    </row>
    <row r="24" spans="1:15" ht="12.75">
      <c r="A24" t="s">
        <v>251</v>
      </c>
      <c r="B24" t="s">
        <v>13</v>
      </c>
      <c r="D24" s="1">
        <v>0.6090277777777778</v>
      </c>
      <c r="E24" s="1">
        <v>0.6090277777777778</v>
      </c>
      <c r="F24" s="21" t="s">
        <v>284</v>
      </c>
      <c r="G24" s="18">
        <v>2753</v>
      </c>
      <c r="H24" s="18">
        <v>2752.95</v>
      </c>
      <c r="I24" s="19">
        <f t="shared" si="0"/>
        <v>-0.0500000000001819</v>
      </c>
      <c r="J24" s="18">
        <f>+I24-Blanks!$I$22</f>
        <v>0.0928571428568635</v>
      </c>
      <c r="K24" s="2" t="s">
        <v>26</v>
      </c>
      <c r="L24" s="2" t="s">
        <v>26</v>
      </c>
      <c r="M24" s="2" t="s">
        <v>26</v>
      </c>
      <c r="N24" s="2" t="s">
        <v>26</v>
      </c>
      <c r="O24" s="2" t="s">
        <v>26</v>
      </c>
    </row>
    <row r="25" spans="1:15" ht="12.75">
      <c r="A25" t="s">
        <v>251</v>
      </c>
      <c r="B25" t="s">
        <v>47</v>
      </c>
      <c r="C25" t="s">
        <v>65</v>
      </c>
      <c r="D25" s="1"/>
      <c r="E25" s="1"/>
      <c r="F25" s="20"/>
      <c r="G25" s="18"/>
      <c r="H25" s="18"/>
      <c r="I25" s="19"/>
      <c r="J25" s="18"/>
      <c r="K25" s="2" t="s">
        <v>26</v>
      </c>
      <c r="L25" s="2" t="s">
        <v>26</v>
      </c>
      <c r="M25" s="2" t="s">
        <v>26</v>
      </c>
      <c r="N25" s="2" t="s">
        <v>26</v>
      </c>
      <c r="O25" s="2" t="s">
        <v>26</v>
      </c>
    </row>
    <row r="26" spans="1:15" ht="12.75">
      <c r="A26" t="s">
        <v>251</v>
      </c>
      <c r="B26" t="s">
        <v>17</v>
      </c>
      <c r="D26" s="1">
        <v>0.6090277777777778</v>
      </c>
      <c r="E26" s="1">
        <v>0.6090277777777778</v>
      </c>
      <c r="F26" s="21" t="s">
        <v>285</v>
      </c>
      <c r="G26" s="18">
        <v>939.15</v>
      </c>
      <c r="H26" s="18">
        <v>939</v>
      </c>
      <c r="I26" s="19">
        <f t="shared" si="0"/>
        <v>-0.14999999999997726</v>
      </c>
      <c r="J26" s="18">
        <f>I26-Blanks!$I$75</f>
        <v>-0.17244897959180983</v>
      </c>
      <c r="K26" s="2" t="s">
        <v>26</v>
      </c>
      <c r="L26" s="2" t="s">
        <v>26</v>
      </c>
      <c r="M26" s="2" t="s">
        <v>26</v>
      </c>
      <c r="N26" s="2" t="s">
        <v>26</v>
      </c>
      <c r="O26" s="2" t="s">
        <v>26</v>
      </c>
    </row>
    <row r="27" spans="1:15" ht="12.75">
      <c r="A27" t="s">
        <v>251</v>
      </c>
      <c r="B27" t="s">
        <v>19</v>
      </c>
      <c r="D27" s="1">
        <v>0.6090277777777778</v>
      </c>
      <c r="E27" s="1">
        <v>0.6090277777777778</v>
      </c>
      <c r="F27" s="21" t="s">
        <v>286</v>
      </c>
      <c r="G27" s="18">
        <v>934.7</v>
      </c>
      <c r="H27" s="18">
        <v>934.7</v>
      </c>
      <c r="I27" s="19">
        <f t="shared" si="0"/>
        <v>0</v>
      </c>
      <c r="J27" s="18">
        <f>I27-Blanks!$I$75</f>
        <v>-0.02244897959183256</v>
      </c>
      <c r="K27" s="2" t="s">
        <v>26</v>
      </c>
      <c r="L27" s="2" t="s">
        <v>26</v>
      </c>
      <c r="M27" s="2" t="s">
        <v>26</v>
      </c>
      <c r="N27" s="2" t="s">
        <v>26</v>
      </c>
      <c r="O27" s="2" t="s">
        <v>26</v>
      </c>
    </row>
    <row r="28" spans="1:15" ht="12.75">
      <c r="A28" t="s">
        <v>251</v>
      </c>
      <c r="B28" t="s">
        <v>18</v>
      </c>
      <c r="D28" s="1">
        <v>0.6090277777777778</v>
      </c>
      <c r="E28" s="1">
        <v>0.6090277777777778</v>
      </c>
      <c r="F28" s="21" t="s">
        <v>287</v>
      </c>
      <c r="G28" s="18">
        <v>923.9</v>
      </c>
      <c r="H28" s="18">
        <v>923.65</v>
      </c>
      <c r="I28" s="19">
        <f t="shared" si="0"/>
        <v>-0.25</v>
      </c>
      <c r="J28" s="18">
        <f>I28-Blanks!$I$75</f>
        <v>-0.27244897959183256</v>
      </c>
      <c r="K28" s="2" t="s">
        <v>26</v>
      </c>
      <c r="L28" s="2" t="s">
        <v>26</v>
      </c>
      <c r="M28" s="2" t="s">
        <v>26</v>
      </c>
      <c r="N28" s="2" t="s">
        <v>26</v>
      </c>
      <c r="O28" s="2" t="s">
        <v>26</v>
      </c>
    </row>
    <row r="29" spans="1:15" ht="12.75">
      <c r="A29" t="s">
        <v>251</v>
      </c>
      <c r="B29" t="s">
        <v>16</v>
      </c>
      <c r="D29" s="1">
        <v>0.6090277777777778</v>
      </c>
      <c r="E29" s="1">
        <v>0.6090277777777778</v>
      </c>
      <c r="F29" s="21" t="s">
        <v>101</v>
      </c>
      <c r="G29" s="21" t="s">
        <v>101</v>
      </c>
      <c r="H29" s="21" t="s">
        <v>101</v>
      </c>
      <c r="I29" s="21" t="s">
        <v>101</v>
      </c>
      <c r="J29" s="18" t="e">
        <f>+I29-Blanks!$I$22</f>
        <v>#VALUE!</v>
      </c>
      <c r="K29" s="2" t="s">
        <v>26</v>
      </c>
      <c r="L29" s="2" t="s">
        <v>26</v>
      </c>
      <c r="M29" s="2" t="s">
        <v>26</v>
      </c>
      <c r="N29" s="2" t="s">
        <v>26</v>
      </c>
      <c r="O29" s="2" t="s">
        <v>26</v>
      </c>
    </row>
    <row r="30" spans="1:13" ht="12.75">
      <c r="A30" t="s">
        <v>251</v>
      </c>
      <c r="B30" t="s">
        <v>48</v>
      </c>
      <c r="C30" t="s">
        <v>65</v>
      </c>
      <c r="D30" s="1"/>
      <c r="E30" s="1"/>
      <c r="F30" s="13"/>
      <c r="H30" s="18"/>
      <c r="I30" s="18"/>
      <c r="L30" s="16"/>
      <c r="M30" s="23"/>
    </row>
    <row r="31" spans="1:6" ht="12.75">
      <c r="A31" s="17"/>
      <c r="D31" s="1"/>
      <c r="E31" s="1"/>
      <c r="F31" s="13"/>
    </row>
  </sheetData>
  <printOptions/>
  <pageMargins left="0.75" right="0.75" top="1" bottom="1" header="0.5" footer="0.5"/>
  <pageSetup fitToHeight="1" fitToWidth="1" horizontalDpi="600" verticalDpi="600" orientation="landscape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4"/>
  <sheetViews>
    <sheetView workbookViewId="0" topLeftCell="A1">
      <selection activeCell="H17" sqref="H17"/>
    </sheetView>
  </sheetViews>
  <sheetFormatPr defaultColWidth="9.140625" defaultRowHeight="12.75"/>
  <cols>
    <col min="2" max="2" width="15.7109375" style="0" customWidth="1"/>
    <col min="3" max="3" width="9.00390625" style="0" customWidth="1"/>
    <col min="7" max="7" width="12.140625" style="0" customWidth="1"/>
    <col min="8" max="9" width="11.8515625" style="0" customWidth="1"/>
    <col min="10" max="10" width="11.57421875" style="0" customWidth="1"/>
    <col min="11" max="11" width="9.7109375" style="0" customWidth="1"/>
    <col min="12" max="13" width="11.8515625" style="0" customWidth="1"/>
  </cols>
  <sheetData>
    <row r="1" spans="1:15" ht="12.75">
      <c r="A1" s="4" t="s">
        <v>79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6"/>
    </row>
    <row r="2" spans="1:15" ht="12.75">
      <c r="A2" s="7" t="s">
        <v>80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9"/>
    </row>
    <row r="3" spans="1:15" ht="12.75">
      <c r="A3" s="7" t="s">
        <v>1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9"/>
    </row>
    <row r="4" spans="1:15" ht="12.75">
      <c r="A4" s="7" t="s">
        <v>24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9"/>
    </row>
    <row r="5" spans="1:15" ht="12.75">
      <c r="A5" s="7" t="s">
        <v>84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9"/>
    </row>
    <row r="6" spans="1:15" ht="12.75">
      <c r="A6" s="7" t="s">
        <v>331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9"/>
    </row>
    <row r="7" spans="1:15" ht="12.75">
      <c r="A7" s="7" t="s">
        <v>81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9"/>
    </row>
    <row r="8" spans="1:15" ht="14.25">
      <c r="A8" s="7" t="s">
        <v>332</v>
      </c>
      <c r="B8" s="8"/>
      <c r="C8" s="27" t="s">
        <v>335</v>
      </c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9"/>
    </row>
    <row r="9" spans="1:15" ht="12.75">
      <c r="A9" s="7" t="s">
        <v>85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9"/>
    </row>
    <row r="10" spans="1:15" ht="12.75">
      <c r="A10" s="7" t="s">
        <v>83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9"/>
    </row>
    <row r="11" spans="1:15" ht="13.5" thickBot="1">
      <c r="A11" s="10" t="s">
        <v>334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2"/>
    </row>
    <row r="12" spans="1:15" ht="12.75">
      <c r="A12" s="24" t="s">
        <v>86</v>
      </c>
      <c r="B12" s="25"/>
      <c r="C12" s="25"/>
      <c r="D12" s="25"/>
      <c r="E12" s="25"/>
      <c r="F12" s="25"/>
      <c r="G12" s="25"/>
      <c r="H12" s="25"/>
      <c r="I12" s="25"/>
      <c r="J12" s="25"/>
      <c r="K12" s="8"/>
      <c r="L12" s="8"/>
      <c r="M12" s="8"/>
      <c r="N12" s="8"/>
      <c r="O12" s="8"/>
    </row>
    <row r="15" spans="1:15" ht="38.25">
      <c r="A15" s="3" t="s">
        <v>5</v>
      </c>
      <c r="B15" s="3" t="s">
        <v>8</v>
      </c>
      <c r="C15" s="15" t="s">
        <v>62</v>
      </c>
      <c r="D15" s="3" t="s">
        <v>6</v>
      </c>
      <c r="E15" s="3" t="s">
        <v>7</v>
      </c>
      <c r="F15" s="3" t="s">
        <v>20</v>
      </c>
      <c r="G15" s="3" t="s">
        <v>22</v>
      </c>
      <c r="H15" s="3" t="s">
        <v>23</v>
      </c>
      <c r="I15" s="3" t="s">
        <v>40</v>
      </c>
      <c r="J15" s="15" t="s">
        <v>43</v>
      </c>
      <c r="K15" s="15" t="s">
        <v>41</v>
      </c>
      <c r="L15" s="15" t="s">
        <v>381</v>
      </c>
      <c r="M15" s="15" t="s">
        <v>42</v>
      </c>
      <c r="N15" s="22" t="s">
        <v>46</v>
      </c>
      <c r="O15" s="22" t="s">
        <v>66</v>
      </c>
    </row>
    <row r="16" spans="1:15" ht="12.75">
      <c r="A16" t="s">
        <v>82</v>
      </c>
      <c r="B16" t="s">
        <v>383</v>
      </c>
      <c r="C16" t="s">
        <v>64</v>
      </c>
      <c r="D16" s="1">
        <v>0.6333333333333333</v>
      </c>
      <c r="E16" s="1">
        <v>0.675</v>
      </c>
      <c r="F16" s="2" t="s">
        <v>26</v>
      </c>
      <c r="G16" s="2" t="s">
        <v>26</v>
      </c>
      <c r="H16" s="2" t="s">
        <v>26</v>
      </c>
      <c r="I16" s="2" t="s">
        <v>26</v>
      </c>
      <c r="J16" s="2" t="s">
        <v>26</v>
      </c>
      <c r="K16" s="17">
        <v>1.7</v>
      </c>
      <c r="L16" s="16">
        <f>E16-D16</f>
        <v>0.04166666666666674</v>
      </c>
      <c r="M16" s="37">
        <v>60</v>
      </c>
      <c r="N16">
        <v>1.06</v>
      </c>
      <c r="O16" s="2"/>
    </row>
    <row r="17" spans="1:15" ht="12.75">
      <c r="A17" t="s">
        <v>82</v>
      </c>
      <c r="B17" t="s">
        <v>384</v>
      </c>
      <c r="C17" t="s">
        <v>63</v>
      </c>
      <c r="D17" s="1">
        <v>0.6333333333333333</v>
      </c>
      <c r="E17" s="1">
        <v>0.675</v>
      </c>
      <c r="F17" s="2" t="s">
        <v>26</v>
      </c>
      <c r="G17" s="2" t="s">
        <v>26</v>
      </c>
      <c r="H17" s="2" t="s">
        <v>26</v>
      </c>
      <c r="I17" s="2" t="s">
        <v>26</v>
      </c>
      <c r="J17" s="2" t="s">
        <v>26</v>
      </c>
      <c r="K17" s="17">
        <v>1.7</v>
      </c>
      <c r="L17" s="16">
        <f aca="true" t="shared" si="0" ref="L17:L27">E17-D17</f>
        <v>0.04166666666666674</v>
      </c>
      <c r="M17" s="37">
        <v>60</v>
      </c>
      <c r="N17">
        <v>2.29</v>
      </c>
      <c r="O17" s="26">
        <f>N16/N17</f>
        <v>0.462882096069869</v>
      </c>
    </row>
    <row r="18" spans="1:16" ht="12.75">
      <c r="A18" t="s">
        <v>82</v>
      </c>
      <c r="B18" t="s">
        <v>10</v>
      </c>
      <c r="C18" t="s">
        <v>64</v>
      </c>
      <c r="D18" s="1">
        <v>0.633333333333333</v>
      </c>
      <c r="E18" s="1">
        <v>0.675</v>
      </c>
      <c r="F18" s="21" t="s">
        <v>87</v>
      </c>
      <c r="G18">
        <v>151.555</v>
      </c>
      <c r="H18" s="19">
        <v>152.204</v>
      </c>
      <c r="I18">
        <f>H18-G18</f>
        <v>0.6490000000000009</v>
      </c>
      <c r="J18" s="19">
        <f>I18-Blanks!$I$106</f>
        <v>0.7020952380952408</v>
      </c>
      <c r="K18" s="17">
        <v>16.7</v>
      </c>
      <c r="L18" s="16">
        <f t="shared" si="0"/>
        <v>0.041666666666667074</v>
      </c>
      <c r="M18" s="37">
        <v>60</v>
      </c>
      <c r="N18" s="19">
        <f>1000*J18/(M18*K18)</f>
        <v>0.7006938503944519</v>
      </c>
      <c r="O18" s="18">
        <f>N18/(N17)</f>
        <v>0.3059798473338218</v>
      </c>
      <c r="P18" t="s">
        <v>382</v>
      </c>
    </row>
    <row r="19" spans="1:16" ht="12.75">
      <c r="A19" t="s">
        <v>82</v>
      </c>
      <c r="B19" t="s">
        <v>11</v>
      </c>
      <c r="C19" t="s">
        <v>64</v>
      </c>
      <c r="D19" s="1">
        <v>0.633333333333333</v>
      </c>
      <c r="E19" s="1">
        <v>0.675</v>
      </c>
      <c r="F19" s="21" t="s">
        <v>88</v>
      </c>
      <c r="G19">
        <v>149.868</v>
      </c>
      <c r="H19" s="19">
        <v>150.404</v>
      </c>
      <c r="I19">
        <f aca="true" t="shared" si="1" ref="I19:I27">H19-G19</f>
        <v>0.5360000000000014</v>
      </c>
      <c r="J19" s="19">
        <f>I19-Blanks!$I$106</f>
        <v>0.5890952380952412</v>
      </c>
      <c r="K19" s="17">
        <v>16.7</v>
      </c>
      <c r="L19" s="16">
        <f t="shared" si="0"/>
        <v>0.041666666666667074</v>
      </c>
      <c r="M19" s="37">
        <v>60</v>
      </c>
      <c r="N19" s="19">
        <f aca="true" t="shared" si="2" ref="N19:N28">1000*J19/(M19*K19)</f>
        <v>0.5879193992966479</v>
      </c>
      <c r="O19" s="18">
        <f>N19/(N17)</f>
        <v>0.2567333621382742</v>
      </c>
      <c r="P19" t="s">
        <v>382</v>
      </c>
    </row>
    <row r="20" spans="1:14" ht="12.75">
      <c r="A20" t="s">
        <v>82</v>
      </c>
      <c r="B20" t="s">
        <v>15</v>
      </c>
      <c r="D20" s="1">
        <v>0.633333333333333</v>
      </c>
      <c r="E20" s="1">
        <v>0.675</v>
      </c>
      <c r="F20" s="21" t="s">
        <v>89</v>
      </c>
      <c r="G20" s="18">
        <v>958.4</v>
      </c>
      <c r="H20" s="18">
        <v>963.85</v>
      </c>
      <c r="I20" s="18">
        <f>H20-G20</f>
        <v>5.4500000000000455</v>
      </c>
      <c r="J20" s="18">
        <f>I20-Blanks!$I$75</f>
        <v>5.427551020408213</v>
      </c>
      <c r="K20" s="17">
        <v>566</v>
      </c>
      <c r="L20" s="16">
        <f t="shared" si="0"/>
        <v>0.041666666666667074</v>
      </c>
      <c r="M20" s="37">
        <v>60</v>
      </c>
      <c r="N20" s="19">
        <f t="shared" si="2"/>
        <v>0.15982187928174948</v>
      </c>
    </row>
    <row r="21" spans="1:14" ht="12.75">
      <c r="A21" t="s">
        <v>82</v>
      </c>
      <c r="B21" t="s">
        <v>14</v>
      </c>
      <c r="D21" s="1">
        <v>0.633333333333333</v>
      </c>
      <c r="E21" s="1">
        <v>0.675</v>
      </c>
      <c r="F21" s="21" t="s">
        <v>90</v>
      </c>
      <c r="G21" s="18">
        <v>947.25</v>
      </c>
      <c r="H21" s="18">
        <v>968.8</v>
      </c>
      <c r="I21" s="18">
        <f t="shared" si="1"/>
        <v>21.549999999999955</v>
      </c>
      <c r="J21" s="18">
        <f>I21-Blanks!$I$75</f>
        <v>21.527551020408122</v>
      </c>
      <c r="K21" s="17">
        <v>566</v>
      </c>
      <c r="L21" s="16">
        <f t="shared" si="0"/>
        <v>0.041666666666667074</v>
      </c>
      <c r="M21" s="37">
        <v>60</v>
      </c>
      <c r="N21" s="19">
        <f t="shared" si="2"/>
        <v>0.6339090406480601</v>
      </c>
    </row>
    <row r="22" spans="1:15" ht="12.75">
      <c r="A22" t="s">
        <v>82</v>
      </c>
      <c r="B22" t="s">
        <v>12</v>
      </c>
      <c r="D22" s="1">
        <v>0.633333333333333</v>
      </c>
      <c r="E22" s="1">
        <v>0.675</v>
      </c>
      <c r="F22" s="21" t="s">
        <v>91</v>
      </c>
      <c r="G22" s="18">
        <v>942.15</v>
      </c>
      <c r="H22" s="18">
        <v>961.4</v>
      </c>
      <c r="I22" s="18">
        <f t="shared" si="1"/>
        <v>19.25</v>
      </c>
      <c r="J22" s="18">
        <f>I22-Blanks!$I$75</f>
        <v>19.227551020408168</v>
      </c>
      <c r="K22" s="17">
        <v>566</v>
      </c>
      <c r="L22" s="16">
        <f t="shared" si="0"/>
        <v>0.041666666666667074</v>
      </c>
      <c r="M22" s="37">
        <v>60</v>
      </c>
      <c r="N22" s="19">
        <f t="shared" si="2"/>
        <v>0.5661823033100167</v>
      </c>
      <c r="O22" s="18">
        <f>J23/SUM(J21:J23)</f>
        <v>0.4781540712867131</v>
      </c>
    </row>
    <row r="23" spans="1:14" ht="12.75">
      <c r="A23" t="s">
        <v>82</v>
      </c>
      <c r="B23" t="s">
        <v>13</v>
      </c>
      <c r="D23" s="1">
        <v>0.633333333333333</v>
      </c>
      <c r="E23" s="1">
        <v>0.675</v>
      </c>
      <c r="F23" s="21" t="s">
        <v>92</v>
      </c>
      <c r="G23" s="18">
        <v>2749.25</v>
      </c>
      <c r="H23" s="18">
        <v>2786.45</v>
      </c>
      <c r="I23" s="18">
        <f>H23-G23</f>
        <v>37.19999999999982</v>
      </c>
      <c r="J23" s="18">
        <f>+I23-Blanks!$I$22</f>
        <v>37.342857142856865</v>
      </c>
      <c r="K23" s="17">
        <v>566</v>
      </c>
      <c r="L23" s="16">
        <f t="shared" si="0"/>
        <v>0.041666666666667074</v>
      </c>
      <c r="M23" s="37">
        <v>60</v>
      </c>
      <c r="N23" s="19">
        <f t="shared" si="2"/>
        <v>1.0996129900723457</v>
      </c>
    </row>
    <row r="24" spans="1:14" ht="12.75">
      <c r="A24" t="s">
        <v>82</v>
      </c>
      <c r="B24" t="s">
        <v>47</v>
      </c>
      <c r="C24" t="s">
        <v>65</v>
      </c>
      <c r="D24" s="1"/>
      <c r="E24" s="1"/>
      <c r="F24" s="20"/>
      <c r="G24" s="18"/>
      <c r="H24" s="18"/>
      <c r="I24" s="18"/>
      <c r="K24" s="17"/>
      <c r="L24" s="16"/>
      <c r="M24" s="37"/>
      <c r="N24" s="19"/>
    </row>
    <row r="25" spans="1:14" ht="12.75">
      <c r="A25" t="s">
        <v>82</v>
      </c>
      <c r="B25" t="s">
        <v>17</v>
      </c>
      <c r="D25" s="1">
        <v>0.6333333333333333</v>
      </c>
      <c r="E25" s="1">
        <v>0.675</v>
      </c>
      <c r="F25" s="21" t="s">
        <v>93</v>
      </c>
      <c r="G25" s="18">
        <v>942.75</v>
      </c>
      <c r="H25" s="18">
        <v>948.75</v>
      </c>
      <c r="I25" s="18">
        <f t="shared" si="1"/>
        <v>6</v>
      </c>
      <c r="J25" s="18">
        <f>I25-Blanks!$I$75</f>
        <v>5.977551020408168</v>
      </c>
      <c r="K25" s="17">
        <v>566</v>
      </c>
      <c r="L25" s="16">
        <f t="shared" si="0"/>
        <v>0.04166666666666674</v>
      </c>
      <c r="M25" s="37">
        <v>60</v>
      </c>
      <c r="N25" s="19">
        <f t="shared" si="2"/>
        <v>0.17601740342780234</v>
      </c>
    </row>
    <row r="26" spans="1:14" ht="12.75">
      <c r="A26" t="s">
        <v>82</v>
      </c>
      <c r="B26" t="s">
        <v>19</v>
      </c>
      <c r="D26" s="1">
        <v>0.6333333333333333</v>
      </c>
      <c r="E26" s="1">
        <v>0.675</v>
      </c>
      <c r="F26" s="21" t="s">
        <v>94</v>
      </c>
      <c r="G26" s="18">
        <v>950.8</v>
      </c>
      <c r="H26" s="18">
        <v>971.7</v>
      </c>
      <c r="I26" s="18">
        <f t="shared" si="1"/>
        <v>20.90000000000009</v>
      </c>
      <c r="J26" s="18">
        <f>I26-Blanks!$I$75</f>
        <v>20.87755102040826</v>
      </c>
      <c r="K26" s="17">
        <v>566</v>
      </c>
      <c r="L26" s="16">
        <f t="shared" si="0"/>
        <v>0.04166666666666674</v>
      </c>
      <c r="M26" s="37">
        <v>60</v>
      </c>
      <c r="N26" s="19">
        <f t="shared" si="2"/>
        <v>0.614768875748182</v>
      </c>
    </row>
    <row r="27" spans="1:15" ht="12.75">
      <c r="A27" t="s">
        <v>82</v>
      </c>
      <c r="B27" t="s">
        <v>18</v>
      </c>
      <c r="D27" s="1">
        <v>0.633333333333333</v>
      </c>
      <c r="E27" s="1">
        <v>0.675</v>
      </c>
      <c r="F27" s="21" t="s">
        <v>95</v>
      </c>
      <c r="G27" s="18">
        <v>949.25</v>
      </c>
      <c r="H27" s="18">
        <v>966.5</v>
      </c>
      <c r="I27" s="18">
        <f t="shared" si="1"/>
        <v>17.25</v>
      </c>
      <c r="J27" s="18">
        <f>I27-Blanks!$I$75</f>
        <v>17.227551020408168</v>
      </c>
      <c r="K27" s="17">
        <v>566</v>
      </c>
      <c r="L27" s="16">
        <f t="shared" si="0"/>
        <v>0.041666666666667074</v>
      </c>
      <c r="M27" s="37">
        <v>60</v>
      </c>
      <c r="N27" s="19">
        <f t="shared" si="2"/>
        <v>0.5072894882334561</v>
      </c>
      <c r="O27" s="18">
        <f>J28/SUM(J26:J28)</f>
        <v>0.4822532789839982</v>
      </c>
    </row>
    <row r="28" spans="1:14" ht="12.75">
      <c r="A28" t="s">
        <v>82</v>
      </c>
      <c r="B28" t="s">
        <v>16</v>
      </c>
      <c r="D28" s="1">
        <v>0.633333333333333</v>
      </c>
      <c r="E28" s="1">
        <v>0.675</v>
      </c>
      <c r="F28" s="21" t="s">
        <v>96</v>
      </c>
      <c r="G28" s="18">
        <v>2733.5</v>
      </c>
      <c r="H28" s="18">
        <v>2768.85</v>
      </c>
      <c r="I28" s="18">
        <f>H28-G28</f>
        <v>35.34999999999991</v>
      </c>
      <c r="J28" s="18">
        <f>+I28-Blanks!$I$22</f>
        <v>35.492857142856955</v>
      </c>
      <c r="K28" s="17">
        <v>566</v>
      </c>
      <c r="L28" s="16">
        <f>E28-D28</f>
        <v>0.041666666666667074</v>
      </c>
      <c r="M28" s="37">
        <v>60</v>
      </c>
      <c r="N28" s="19">
        <f t="shared" si="2"/>
        <v>1.0451371361265298</v>
      </c>
    </row>
    <row r="29" spans="1:13" ht="12.75">
      <c r="A29" t="s">
        <v>82</v>
      </c>
      <c r="B29" t="s">
        <v>48</v>
      </c>
      <c r="C29" t="s">
        <v>65</v>
      </c>
      <c r="D29" s="1"/>
      <c r="E29" s="1"/>
      <c r="F29" s="13"/>
      <c r="H29" s="18"/>
      <c r="I29" s="18"/>
      <c r="L29" s="16"/>
      <c r="M29" s="16"/>
    </row>
    <row r="30" spans="1:6" ht="12.75">
      <c r="A30" s="17"/>
      <c r="D30" s="1"/>
      <c r="E30" s="1"/>
      <c r="F30" s="13"/>
    </row>
    <row r="31" spans="4:5" ht="12.75">
      <c r="D31" s="1"/>
      <c r="E31" s="1"/>
    </row>
    <row r="32" spans="1:5" ht="12.75">
      <c r="A32" s="8"/>
      <c r="B32" s="8"/>
      <c r="C32" s="8"/>
      <c r="D32" s="1"/>
      <c r="E32" s="1"/>
    </row>
    <row r="33" spans="1:7" ht="12.75">
      <c r="A33" s="14"/>
      <c r="B33" s="14"/>
      <c r="C33" s="14"/>
      <c r="D33" s="1"/>
      <c r="E33" s="1"/>
      <c r="F33" s="20"/>
      <c r="G33" s="18"/>
    </row>
    <row r="34" spans="1:9" ht="12.75">
      <c r="A34" s="14"/>
      <c r="B34" s="14"/>
      <c r="C34" s="14"/>
      <c r="D34" s="1"/>
      <c r="E34" s="1"/>
      <c r="F34" s="21"/>
      <c r="G34" s="18"/>
      <c r="H34" s="18"/>
      <c r="I34" s="18"/>
    </row>
    <row r="35" spans="1:9" ht="12.75">
      <c r="A35" s="14"/>
      <c r="B35" s="14"/>
      <c r="C35" s="14"/>
      <c r="D35" s="1"/>
      <c r="E35" s="1"/>
      <c r="F35" s="20"/>
      <c r="G35" s="18"/>
      <c r="H35" s="18"/>
      <c r="I35" s="18"/>
    </row>
    <row r="36" spans="1:9" ht="12.75">
      <c r="A36" s="14"/>
      <c r="B36" s="14"/>
      <c r="C36" s="14"/>
      <c r="D36" s="1"/>
      <c r="E36" s="1"/>
      <c r="F36" s="21"/>
      <c r="G36" s="18"/>
      <c r="H36" s="18"/>
      <c r="I36" s="18"/>
    </row>
    <row r="37" spans="1:9" ht="12.75">
      <c r="A37" s="14"/>
      <c r="B37" s="14"/>
      <c r="C37" s="14"/>
      <c r="F37" s="20"/>
      <c r="G37" s="18"/>
      <c r="H37" s="18"/>
      <c r="I37" s="18"/>
    </row>
    <row r="38" spans="1:9" ht="12.75">
      <c r="A38" s="14"/>
      <c r="B38" s="14"/>
      <c r="C38" s="14"/>
      <c r="F38" s="21"/>
      <c r="G38" s="18"/>
      <c r="H38" s="18"/>
      <c r="I38" s="18"/>
    </row>
    <row r="39" spans="1:9" ht="12.75">
      <c r="A39" s="14"/>
      <c r="B39" s="14"/>
      <c r="C39" s="14"/>
      <c r="F39" s="21"/>
      <c r="I39" s="18"/>
    </row>
    <row r="40" spans="1:6" ht="12.75">
      <c r="A40" s="14"/>
      <c r="B40" s="14"/>
      <c r="C40" s="14"/>
      <c r="F40" s="21"/>
    </row>
    <row r="41" spans="1:6" ht="12.75">
      <c r="A41" s="14"/>
      <c r="B41" s="14"/>
      <c r="C41" s="14"/>
      <c r="F41" s="21"/>
    </row>
    <row r="42" spans="1:9" ht="12.75">
      <c r="A42" s="14"/>
      <c r="B42" s="14"/>
      <c r="C42" s="14"/>
      <c r="F42" s="21"/>
      <c r="G42" s="18"/>
      <c r="H42" s="18"/>
      <c r="I42" s="18"/>
    </row>
    <row r="43" spans="2:9" ht="12.75">
      <c r="B43" s="14"/>
      <c r="C43" s="14"/>
      <c r="F43" s="21"/>
      <c r="G43" s="18"/>
      <c r="H43" s="18"/>
      <c r="I43" s="18"/>
    </row>
    <row r="44" spans="2:9" ht="12.75">
      <c r="B44" s="14"/>
      <c r="C44" s="14"/>
      <c r="F44" s="21"/>
      <c r="G44" s="18"/>
      <c r="H44" s="18"/>
      <c r="I44" s="18"/>
    </row>
    <row r="45" spans="2:9" ht="12.75">
      <c r="B45" s="14"/>
      <c r="C45" s="14"/>
      <c r="F45" s="21"/>
      <c r="G45" s="18"/>
      <c r="H45" s="18"/>
      <c r="I45" s="18"/>
    </row>
    <row r="46" spans="2:9" ht="12.75">
      <c r="B46" s="14"/>
      <c r="C46" s="14"/>
      <c r="F46" s="21"/>
      <c r="I46" s="18"/>
    </row>
    <row r="47" spans="2:6" ht="12.75">
      <c r="B47" s="14"/>
      <c r="C47" s="14"/>
      <c r="F47" s="21"/>
    </row>
    <row r="48" ht="12.75">
      <c r="F48" s="21"/>
    </row>
    <row r="49" ht="12.75">
      <c r="F49" s="21"/>
    </row>
    <row r="50" ht="12.75">
      <c r="F50" s="21"/>
    </row>
    <row r="51" ht="12.75">
      <c r="F51" s="21"/>
    </row>
    <row r="52" ht="12.75">
      <c r="F52" s="21"/>
    </row>
    <row r="53" ht="12.75">
      <c r="F53" s="21"/>
    </row>
    <row r="54" spans="6:9" ht="12.75">
      <c r="F54" s="21"/>
      <c r="I54" s="19"/>
    </row>
  </sheetData>
  <printOptions/>
  <pageMargins left="0.75" right="0.75" top="1" bottom="1" header="0.5" footer="0.5"/>
  <pageSetup fitToHeight="1" fitToWidth="1" horizontalDpi="600" verticalDpi="600" orientation="landscape" scale="6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1"/>
  <sheetViews>
    <sheetView workbookViewId="0" topLeftCell="A1">
      <selection activeCell="H17" sqref="H17"/>
    </sheetView>
  </sheetViews>
  <sheetFormatPr defaultColWidth="9.140625" defaultRowHeight="12.75"/>
  <sheetData>
    <row r="1" spans="1:15" ht="12.75">
      <c r="A1" s="4" t="s">
        <v>356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6"/>
    </row>
    <row r="2" spans="1:15" ht="12.75">
      <c r="A2" s="7" t="s">
        <v>80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9"/>
    </row>
    <row r="3" spans="1:15" ht="12.75">
      <c r="A3" s="7" t="s">
        <v>1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9"/>
    </row>
    <row r="4" spans="1:15" ht="12.75">
      <c r="A4" s="7" t="s">
        <v>24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9"/>
    </row>
    <row r="5" spans="1:15" ht="12.75">
      <c r="A5" s="7" t="s">
        <v>84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9"/>
    </row>
    <row r="6" spans="1:15" ht="12.75">
      <c r="A6" s="7" t="s">
        <v>331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9"/>
    </row>
    <row r="7" spans="1:15" ht="12.75">
      <c r="A7" s="7" t="s">
        <v>353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9"/>
    </row>
    <row r="8" spans="1:15" ht="14.25">
      <c r="A8" s="7" t="s">
        <v>332</v>
      </c>
      <c r="B8" s="8"/>
      <c r="C8" s="27"/>
      <c r="D8" s="27" t="s">
        <v>357</v>
      </c>
      <c r="E8" s="8"/>
      <c r="F8" s="8"/>
      <c r="G8" s="8"/>
      <c r="H8" s="8"/>
      <c r="I8" s="8"/>
      <c r="J8" s="8"/>
      <c r="K8" s="8"/>
      <c r="L8" s="8"/>
      <c r="M8" s="8"/>
      <c r="N8" s="8"/>
      <c r="O8" s="9"/>
    </row>
    <row r="9" spans="1:15" ht="12.75">
      <c r="A9" s="7" t="s">
        <v>85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9"/>
    </row>
    <row r="10" spans="1:15" ht="12.75">
      <c r="A10" s="7" t="s">
        <v>83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9"/>
    </row>
    <row r="11" spans="1:15" ht="13.5" thickBot="1">
      <c r="A11" s="10" t="s">
        <v>333</v>
      </c>
      <c r="B11" s="11"/>
      <c r="C11" s="11" t="s">
        <v>347</v>
      </c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2"/>
    </row>
    <row r="12" spans="1:15" ht="12.75">
      <c r="A12" s="24"/>
      <c r="B12" s="25"/>
      <c r="C12" s="25"/>
      <c r="D12" s="25"/>
      <c r="E12" s="25"/>
      <c r="F12" s="25"/>
      <c r="G12" s="25"/>
      <c r="H12" s="25"/>
      <c r="I12" s="25"/>
      <c r="J12" s="25"/>
      <c r="K12" s="8"/>
      <c r="L12" s="8"/>
      <c r="M12" s="8"/>
      <c r="N12" s="8"/>
      <c r="O12" s="8"/>
    </row>
    <row r="15" spans="1:15" ht="38.25">
      <c r="A15" s="3" t="s">
        <v>5</v>
      </c>
      <c r="B15" s="3" t="s">
        <v>8</v>
      </c>
      <c r="C15" s="15" t="s">
        <v>62</v>
      </c>
      <c r="D15" s="3" t="s">
        <v>6</v>
      </c>
      <c r="E15" s="3" t="s">
        <v>7</v>
      </c>
      <c r="F15" s="3" t="s">
        <v>20</v>
      </c>
      <c r="G15" s="3" t="s">
        <v>22</v>
      </c>
      <c r="H15" s="3" t="s">
        <v>23</v>
      </c>
      <c r="I15" s="3" t="s">
        <v>40</v>
      </c>
      <c r="J15" s="15" t="s">
        <v>43</v>
      </c>
      <c r="K15" s="15" t="s">
        <v>41</v>
      </c>
      <c r="L15" s="15" t="s">
        <v>381</v>
      </c>
      <c r="M15" s="15" t="s">
        <v>42</v>
      </c>
      <c r="N15" s="22" t="s">
        <v>46</v>
      </c>
      <c r="O15" s="22" t="s">
        <v>66</v>
      </c>
    </row>
    <row r="16" spans="1:15" ht="12.75">
      <c r="A16" t="s">
        <v>252</v>
      </c>
      <c r="B16" t="s">
        <v>383</v>
      </c>
      <c r="C16" t="s">
        <v>64</v>
      </c>
      <c r="D16" s="1">
        <v>0.3625</v>
      </c>
      <c r="E16" s="1">
        <v>0.4458333333333333</v>
      </c>
      <c r="F16" s="2" t="s">
        <v>26</v>
      </c>
      <c r="G16" s="2" t="s">
        <v>26</v>
      </c>
      <c r="H16" s="2" t="s">
        <v>26</v>
      </c>
      <c r="I16" s="2" t="s">
        <v>26</v>
      </c>
      <c r="J16" s="2" t="s">
        <v>26</v>
      </c>
      <c r="K16" s="17">
        <v>1.7</v>
      </c>
      <c r="L16" s="16">
        <f>E16-D16</f>
        <v>0.08333333333333331</v>
      </c>
      <c r="M16" s="37">
        <v>120</v>
      </c>
      <c r="N16" s="2">
        <v>0.575</v>
      </c>
      <c r="O16" s="2"/>
    </row>
    <row r="17" spans="1:15" ht="12.75">
      <c r="A17" t="s">
        <v>252</v>
      </c>
      <c r="B17" t="s">
        <v>384</v>
      </c>
      <c r="C17" t="s">
        <v>63</v>
      </c>
      <c r="D17" s="1">
        <v>0.3625</v>
      </c>
      <c r="E17" s="1">
        <v>0.4458333333333333</v>
      </c>
      <c r="F17" s="2" t="s">
        <v>26</v>
      </c>
      <c r="G17" s="2" t="s">
        <v>26</v>
      </c>
      <c r="H17" s="2" t="s">
        <v>26</v>
      </c>
      <c r="I17" s="2" t="s">
        <v>26</v>
      </c>
      <c r="J17" s="2" t="s">
        <v>26</v>
      </c>
      <c r="K17" s="17">
        <v>1.7</v>
      </c>
      <c r="L17" s="16">
        <f aca="true" t="shared" si="0" ref="L17:L28">E17-D17</f>
        <v>0.08333333333333331</v>
      </c>
      <c r="M17" s="37">
        <v>120</v>
      </c>
      <c r="N17" s="2">
        <v>0.169</v>
      </c>
      <c r="O17" s="32">
        <f>N17/N16</f>
        <v>0.2939130434782609</v>
      </c>
    </row>
    <row r="18" spans="1:15" ht="12.75">
      <c r="A18" t="s">
        <v>252</v>
      </c>
      <c r="B18" t="s">
        <v>10</v>
      </c>
      <c r="C18" t="s">
        <v>64</v>
      </c>
      <c r="D18" s="1">
        <v>0.3625</v>
      </c>
      <c r="E18" s="1">
        <v>0.4458333333333333</v>
      </c>
      <c r="F18" s="21" t="s">
        <v>288</v>
      </c>
      <c r="G18" s="19">
        <v>152.153</v>
      </c>
      <c r="H18" s="19">
        <v>152.322</v>
      </c>
      <c r="I18" s="19">
        <f>H18-G18</f>
        <v>0.16900000000001114</v>
      </c>
      <c r="J18" s="19">
        <f>I18-Blanks!$I$106</f>
        <v>0.22209523809525103</v>
      </c>
      <c r="K18" s="17">
        <v>16.7</v>
      </c>
      <c r="L18" s="16">
        <f t="shared" si="0"/>
        <v>0.08333333333333331</v>
      </c>
      <c r="M18" s="37">
        <v>120</v>
      </c>
      <c r="N18" s="19">
        <f>1000*J18/(M18*K18)</f>
        <v>0.11082596711339872</v>
      </c>
      <c r="O18" s="18">
        <f>N18/N20</f>
        <v>0.18218038357877728</v>
      </c>
    </row>
    <row r="19" spans="1:15" ht="12.75">
      <c r="A19" t="s">
        <v>252</v>
      </c>
      <c r="B19" t="s">
        <v>11</v>
      </c>
      <c r="C19" t="s">
        <v>64</v>
      </c>
      <c r="D19" s="1">
        <v>0.3625</v>
      </c>
      <c r="E19" s="1">
        <v>0.4458333333333333</v>
      </c>
      <c r="F19" s="21" t="s">
        <v>289</v>
      </c>
      <c r="G19" s="19">
        <v>151.306</v>
      </c>
      <c r="H19" s="19">
        <v>151.512</v>
      </c>
      <c r="I19" s="19">
        <f aca="true" t="shared" si="1" ref="I19:I29">H19-G19</f>
        <v>0.20599999999998886</v>
      </c>
      <c r="J19" s="19">
        <f>I19-Blanks!$I$106</f>
        <v>0.2590952380952287</v>
      </c>
      <c r="K19" s="17">
        <v>16.7</v>
      </c>
      <c r="L19" s="16">
        <f>E19-D19</f>
        <v>0.08333333333333331</v>
      </c>
      <c r="M19" s="37">
        <v>120</v>
      </c>
      <c r="N19" s="19">
        <f aca="true" t="shared" si="2" ref="N19:N29">1000*J19/(M19*K19)</f>
        <v>0.12928904096568297</v>
      </c>
      <c r="O19" s="18">
        <f>N19/N20</f>
        <v>0.21253076051715983</v>
      </c>
    </row>
    <row r="20" spans="1:15" ht="12.75">
      <c r="A20" t="s">
        <v>252</v>
      </c>
      <c r="B20" t="s">
        <v>97</v>
      </c>
      <c r="C20" t="s">
        <v>63</v>
      </c>
      <c r="D20" s="1">
        <v>0.3625</v>
      </c>
      <c r="E20" s="1">
        <v>0.4458333333333333</v>
      </c>
      <c r="F20" s="21" t="s">
        <v>290</v>
      </c>
      <c r="G20" s="19">
        <v>148.197</v>
      </c>
      <c r="H20" s="19">
        <v>149.363</v>
      </c>
      <c r="I20" s="19">
        <f t="shared" si="1"/>
        <v>1.1659999999999968</v>
      </c>
      <c r="J20" s="19">
        <f>I20-Blanks!$I$106</f>
        <v>1.2190952380952367</v>
      </c>
      <c r="K20" s="17">
        <v>16.7</v>
      </c>
      <c r="L20" s="16">
        <f>E20-D20</f>
        <v>0.08333333333333331</v>
      </c>
      <c r="M20" s="37">
        <v>120</v>
      </c>
      <c r="N20" s="19">
        <f t="shared" si="2"/>
        <v>0.6083309571333516</v>
      </c>
      <c r="O20" s="18"/>
    </row>
    <row r="21" spans="1:14" ht="12.75">
      <c r="A21" t="s">
        <v>252</v>
      </c>
      <c r="B21" t="s">
        <v>15</v>
      </c>
      <c r="D21" s="1">
        <v>0.3625</v>
      </c>
      <c r="E21" s="1">
        <v>0.4458333333333333</v>
      </c>
      <c r="F21" s="21" t="s">
        <v>291</v>
      </c>
      <c r="G21" s="18">
        <v>953.05</v>
      </c>
      <c r="H21" s="18">
        <v>955.8</v>
      </c>
      <c r="I21" s="19">
        <f t="shared" si="1"/>
        <v>2.75</v>
      </c>
      <c r="J21" s="18">
        <f>I21-Blanks!$I$75</f>
        <v>2.7275510204081677</v>
      </c>
      <c r="K21" s="17">
        <v>566</v>
      </c>
      <c r="L21" s="16">
        <f t="shared" si="0"/>
        <v>0.08333333333333331</v>
      </c>
      <c r="M21" s="37">
        <v>120</v>
      </c>
      <c r="N21" s="19">
        <f t="shared" si="2"/>
        <v>0.04015828946419563</v>
      </c>
    </row>
    <row r="22" spans="1:14" ht="12.75">
      <c r="A22" t="s">
        <v>252</v>
      </c>
      <c r="B22" t="s">
        <v>14</v>
      </c>
      <c r="D22" s="1">
        <v>0.3625</v>
      </c>
      <c r="E22" s="1">
        <v>0.4458333333333333</v>
      </c>
      <c r="F22" s="21" t="s">
        <v>292</v>
      </c>
      <c r="G22" s="18">
        <v>940</v>
      </c>
      <c r="H22" s="18">
        <v>955.65</v>
      </c>
      <c r="I22" s="19">
        <f t="shared" si="1"/>
        <v>15.649999999999977</v>
      </c>
      <c r="J22" s="18">
        <f>I22-Blanks!$I$75</f>
        <v>15.627551020408145</v>
      </c>
      <c r="K22" s="17">
        <v>566</v>
      </c>
      <c r="L22" s="16">
        <f t="shared" si="0"/>
        <v>0.08333333333333331</v>
      </c>
      <c r="M22" s="37">
        <v>120</v>
      </c>
      <c r="N22" s="19">
        <f t="shared" si="2"/>
        <v>0.23008761808610345</v>
      </c>
    </row>
    <row r="23" spans="1:15" ht="12.75">
      <c r="A23" t="s">
        <v>252</v>
      </c>
      <c r="B23" t="s">
        <v>12</v>
      </c>
      <c r="D23" s="1">
        <v>0.3625</v>
      </c>
      <c r="E23" s="1">
        <v>0.4458333333333333</v>
      </c>
      <c r="F23" s="21" t="s">
        <v>293</v>
      </c>
      <c r="G23" s="18">
        <v>938.2</v>
      </c>
      <c r="H23" s="18">
        <v>951.2</v>
      </c>
      <c r="I23" s="19">
        <f t="shared" si="1"/>
        <v>13</v>
      </c>
      <c r="J23" s="18">
        <f>+I23-Blanks!$I$22</f>
        <v>13.142857142857045</v>
      </c>
      <c r="K23" s="17">
        <v>566</v>
      </c>
      <c r="L23" s="16">
        <f t="shared" si="0"/>
        <v>0.08333333333333331</v>
      </c>
      <c r="M23" s="37">
        <v>120</v>
      </c>
      <c r="N23" s="19">
        <f t="shared" si="2"/>
        <v>0.19350496382298357</v>
      </c>
      <c r="O23" s="18">
        <f>J24/SUM(J22:J24)</f>
        <v>0.31520656741067954</v>
      </c>
    </row>
    <row r="24" spans="1:14" ht="12.75">
      <c r="A24" t="s">
        <v>252</v>
      </c>
      <c r="B24" t="s">
        <v>13</v>
      </c>
      <c r="D24" s="1">
        <v>0.3625</v>
      </c>
      <c r="E24" s="1">
        <v>0.4458333333333333</v>
      </c>
      <c r="F24" s="21" t="s">
        <v>294</v>
      </c>
      <c r="G24" s="18">
        <v>2754.55</v>
      </c>
      <c r="H24" s="18">
        <v>2767.65</v>
      </c>
      <c r="I24" s="19">
        <f t="shared" si="1"/>
        <v>13.099999999999909</v>
      </c>
      <c r="J24" s="18">
        <f>+I24-Blanks!$I$22</f>
        <v>13.242857142856954</v>
      </c>
      <c r="K24" s="17">
        <v>566</v>
      </c>
      <c r="L24" s="16">
        <f t="shared" si="0"/>
        <v>0.08333333333333331</v>
      </c>
      <c r="M24" s="37">
        <v>120</v>
      </c>
      <c r="N24" s="19">
        <f t="shared" si="2"/>
        <v>0.19497728419989627</v>
      </c>
    </row>
    <row r="25" spans="1:14" ht="12.75">
      <c r="A25" t="s">
        <v>252</v>
      </c>
      <c r="B25" t="s">
        <v>47</v>
      </c>
      <c r="C25" t="s">
        <v>65</v>
      </c>
      <c r="D25" s="1"/>
      <c r="E25" s="1"/>
      <c r="F25" s="20"/>
      <c r="G25" s="18"/>
      <c r="H25" s="18"/>
      <c r="I25" s="19"/>
      <c r="J25" s="18"/>
      <c r="K25" s="17"/>
      <c r="L25" s="16"/>
      <c r="M25" s="37"/>
      <c r="N25" s="19"/>
    </row>
    <row r="26" spans="1:14" ht="12.75">
      <c r="A26" t="s">
        <v>252</v>
      </c>
      <c r="B26" t="s">
        <v>17</v>
      </c>
      <c r="D26" s="1">
        <v>0.3625</v>
      </c>
      <c r="E26" s="1">
        <v>0.4458333333333333</v>
      </c>
      <c r="F26" s="21" t="s">
        <v>295</v>
      </c>
      <c r="G26" s="18">
        <v>929.05</v>
      </c>
      <c r="H26" s="18">
        <v>932.2</v>
      </c>
      <c r="I26" s="19">
        <f t="shared" si="1"/>
        <v>3.150000000000091</v>
      </c>
      <c r="J26" s="18">
        <f>I26-Blanks!$I$75</f>
        <v>3.1275510204082586</v>
      </c>
      <c r="K26" s="17">
        <v>566</v>
      </c>
      <c r="L26" s="16">
        <f t="shared" si="0"/>
        <v>0.08333333333333331</v>
      </c>
      <c r="M26" s="37">
        <v>120</v>
      </c>
      <c r="N26" s="19">
        <f t="shared" si="2"/>
        <v>0.04604757097185304</v>
      </c>
    </row>
    <row r="27" spans="1:14" ht="12.75">
      <c r="A27" t="s">
        <v>252</v>
      </c>
      <c r="B27" t="s">
        <v>19</v>
      </c>
      <c r="D27" s="1">
        <v>0.3625</v>
      </c>
      <c r="E27" s="1">
        <v>0.4458333333333333</v>
      </c>
      <c r="F27" s="21" t="s">
        <v>296</v>
      </c>
      <c r="G27" s="18">
        <v>943.2</v>
      </c>
      <c r="H27" s="18">
        <v>958.45</v>
      </c>
      <c r="I27" s="19">
        <f t="shared" si="1"/>
        <v>15.25</v>
      </c>
      <c r="J27" s="18">
        <f>I27-Blanks!$I$75</f>
        <v>15.227551020408168</v>
      </c>
      <c r="K27" s="17">
        <v>566</v>
      </c>
      <c r="L27" s="16">
        <f t="shared" si="0"/>
        <v>0.08333333333333331</v>
      </c>
      <c r="M27" s="37">
        <v>120</v>
      </c>
      <c r="N27" s="19">
        <f t="shared" si="2"/>
        <v>0.2241983365784477</v>
      </c>
    </row>
    <row r="28" spans="1:15" ht="12.75">
      <c r="A28" t="s">
        <v>252</v>
      </c>
      <c r="B28" t="s">
        <v>18</v>
      </c>
      <c r="D28" s="1">
        <v>0.3625</v>
      </c>
      <c r="E28" s="1">
        <v>0.4458333333333333</v>
      </c>
      <c r="F28" s="21" t="s">
        <v>297</v>
      </c>
      <c r="G28" s="18">
        <v>929.45</v>
      </c>
      <c r="H28" s="18">
        <v>944.95</v>
      </c>
      <c r="I28" s="19">
        <f t="shared" si="1"/>
        <v>15.5</v>
      </c>
      <c r="J28" s="18">
        <f>I28-Blanks!$I$75</f>
        <v>15.477551020408168</v>
      </c>
      <c r="K28" s="17">
        <v>566</v>
      </c>
      <c r="L28" s="16">
        <f t="shared" si="0"/>
        <v>0.08333333333333331</v>
      </c>
      <c r="M28" s="37">
        <v>120</v>
      </c>
      <c r="N28" s="19">
        <f t="shared" si="2"/>
        <v>0.22787913752073274</v>
      </c>
      <c r="O28" s="18">
        <f>J29/SUM(J27:J29)</f>
        <v>0.2924758993651553</v>
      </c>
    </row>
    <row r="29" spans="1:14" ht="12.75">
      <c r="A29" t="s">
        <v>252</v>
      </c>
      <c r="B29" t="s">
        <v>16</v>
      </c>
      <c r="D29" s="1">
        <v>0.3625</v>
      </c>
      <c r="E29" s="1">
        <v>0.4458333333333333</v>
      </c>
      <c r="F29" s="21" t="s">
        <v>298</v>
      </c>
      <c r="G29" s="18">
        <v>2763.1</v>
      </c>
      <c r="H29" s="18">
        <v>2775.65</v>
      </c>
      <c r="I29" s="19">
        <f t="shared" si="1"/>
        <v>12.550000000000182</v>
      </c>
      <c r="J29" s="18">
        <f>+I29-Blanks!$I$22</f>
        <v>12.692857142857227</v>
      </c>
      <c r="K29" s="17">
        <v>566</v>
      </c>
      <c r="L29" s="16">
        <f>E29-D29</f>
        <v>0.08333333333333331</v>
      </c>
      <c r="M29" s="37">
        <v>120</v>
      </c>
      <c r="N29" s="19">
        <f t="shared" si="2"/>
        <v>0.1868795221268732</v>
      </c>
    </row>
    <row r="30" spans="1:13" ht="12.75">
      <c r="A30" t="s">
        <v>252</v>
      </c>
      <c r="B30" t="s">
        <v>48</v>
      </c>
      <c r="C30" t="s">
        <v>65</v>
      </c>
      <c r="D30" s="1"/>
      <c r="E30" s="1"/>
      <c r="F30" s="13"/>
      <c r="H30" s="18"/>
      <c r="I30" s="18"/>
      <c r="L30" s="16"/>
      <c r="M30" s="16"/>
    </row>
    <row r="31" spans="1:6" ht="12.75">
      <c r="A31" s="17"/>
      <c r="D31" s="1"/>
      <c r="E31" s="1"/>
      <c r="F31" s="13"/>
    </row>
  </sheetData>
  <printOptions/>
  <pageMargins left="0.75" right="0.75" top="1" bottom="1" header="0.5" footer="0.5"/>
  <pageSetup fitToHeight="1" fitToWidth="1" horizontalDpi="600" verticalDpi="600" orientation="landscape" scale="90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1"/>
  <sheetViews>
    <sheetView workbookViewId="0" topLeftCell="A1">
      <selection activeCell="H17" sqref="H17"/>
    </sheetView>
  </sheetViews>
  <sheetFormatPr defaultColWidth="9.140625" defaultRowHeight="12.75"/>
  <sheetData>
    <row r="1" spans="1:15" ht="12.75">
      <c r="A1" s="4" t="s">
        <v>356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6"/>
    </row>
    <row r="2" spans="1:15" ht="12.75">
      <c r="A2" s="7" t="s">
        <v>80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9"/>
    </row>
    <row r="3" spans="1:15" ht="12.75">
      <c r="A3" s="7" t="s">
        <v>1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9"/>
    </row>
    <row r="4" spans="1:15" ht="12.75">
      <c r="A4" s="7" t="s">
        <v>24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9"/>
    </row>
    <row r="5" spans="1:15" ht="12.75">
      <c r="A5" s="7" t="s">
        <v>84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9"/>
    </row>
    <row r="6" spans="1:15" ht="12.75">
      <c r="A6" s="7" t="s">
        <v>331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9"/>
    </row>
    <row r="7" spans="1:15" ht="12.75">
      <c r="A7" s="7" t="s">
        <v>353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9"/>
    </row>
    <row r="8" spans="1:15" ht="14.25">
      <c r="A8" s="7" t="s">
        <v>332</v>
      </c>
      <c r="B8" s="8"/>
      <c r="C8" s="27"/>
      <c r="D8" s="27" t="s">
        <v>357</v>
      </c>
      <c r="E8" s="8"/>
      <c r="F8" s="8"/>
      <c r="G8" s="8"/>
      <c r="H8" s="8"/>
      <c r="I8" s="8"/>
      <c r="J8" s="8"/>
      <c r="K8" s="8"/>
      <c r="L8" s="8"/>
      <c r="M8" s="8"/>
      <c r="N8" s="8"/>
      <c r="O8" s="9"/>
    </row>
    <row r="9" spans="1:15" ht="12.75">
      <c r="A9" s="7" t="s">
        <v>85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9"/>
    </row>
    <row r="10" spans="1:15" ht="12.75">
      <c r="A10" s="7" t="s">
        <v>83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9"/>
    </row>
    <row r="11" spans="1:15" ht="13.5" thickBot="1">
      <c r="A11" s="10" t="s">
        <v>333</v>
      </c>
      <c r="B11" s="11"/>
      <c r="C11" s="11" t="s">
        <v>347</v>
      </c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2"/>
    </row>
    <row r="12" spans="1:15" ht="12.75">
      <c r="A12" s="24"/>
      <c r="B12" s="25"/>
      <c r="C12" s="25"/>
      <c r="D12" s="25"/>
      <c r="E12" s="25"/>
      <c r="F12" s="25"/>
      <c r="G12" s="25"/>
      <c r="H12" s="25"/>
      <c r="I12" s="25"/>
      <c r="J12" s="25"/>
      <c r="K12" s="8"/>
      <c r="L12" s="8"/>
      <c r="M12" s="8"/>
      <c r="N12" s="8"/>
      <c r="O12" s="8"/>
    </row>
    <row r="15" spans="1:15" ht="38.25">
      <c r="A15" s="3" t="s">
        <v>5</v>
      </c>
      <c r="B15" s="3" t="s">
        <v>8</v>
      </c>
      <c r="C15" s="15" t="s">
        <v>62</v>
      </c>
      <c r="D15" s="3" t="s">
        <v>6</v>
      </c>
      <c r="E15" s="3" t="s">
        <v>7</v>
      </c>
      <c r="F15" s="3" t="s">
        <v>20</v>
      </c>
      <c r="G15" s="3" t="s">
        <v>22</v>
      </c>
      <c r="H15" s="3" t="s">
        <v>23</v>
      </c>
      <c r="I15" s="3" t="s">
        <v>40</v>
      </c>
      <c r="J15" s="15" t="s">
        <v>43</v>
      </c>
      <c r="K15" s="15" t="s">
        <v>41</v>
      </c>
      <c r="L15" s="15" t="s">
        <v>381</v>
      </c>
      <c r="M15" s="15" t="s">
        <v>42</v>
      </c>
      <c r="N15" s="22" t="s">
        <v>46</v>
      </c>
      <c r="O15" s="22" t="s">
        <v>66</v>
      </c>
    </row>
    <row r="16" spans="1:15" ht="12.75">
      <c r="A16" t="s">
        <v>253</v>
      </c>
      <c r="B16" t="s">
        <v>383</v>
      </c>
      <c r="C16" t="s">
        <v>64</v>
      </c>
      <c r="D16" s="1">
        <v>0.4534722222222222</v>
      </c>
      <c r="E16" s="1">
        <v>0.5368055555555555</v>
      </c>
      <c r="F16" s="2" t="s">
        <v>26</v>
      </c>
      <c r="G16" s="2" t="s">
        <v>26</v>
      </c>
      <c r="H16" s="2" t="s">
        <v>26</v>
      </c>
      <c r="I16" s="2" t="s">
        <v>26</v>
      </c>
      <c r="J16" s="2" t="s">
        <v>26</v>
      </c>
      <c r="K16" s="17">
        <v>1.7</v>
      </c>
      <c r="L16" s="16">
        <f>E16-D16</f>
        <v>0.08333333333333331</v>
      </c>
      <c r="M16" s="37">
        <v>120</v>
      </c>
      <c r="N16" s="19">
        <v>0.16</v>
      </c>
      <c r="O16" s="2"/>
    </row>
    <row r="17" spans="1:15" ht="12.75">
      <c r="A17" t="s">
        <v>253</v>
      </c>
      <c r="B17" t="s">
        <v>384</v>
      </c>
      <c r="C17" t="s">
        <v>63</v>
      </c>
      <c r="D17" s="1">
        <v>0.4534722222222222</v>
      </c>
      <c r="E17" s="1">
        <v>0.5368055555555555</v>
      </c>
      <c r="F17" s="2" t="s">
        <v>26</v>
      </c>
      <c r="G17" s="2" t="s">
        <v>26</v>
      </c>
      <c r="H17" s="2" t="s">
        <v>26</v>
      </c>
      <c r="I17" s="2" t="s">
        <v>26</v>
      </c>
      <c r="J17" s="2" t="s">
        <v>26</v>
      </c>
      <c r="K17" s="17">
        <v>1.7</v>
      </c>
      <c r="L17" s="16">
        <f aca="true" t="shared" si="0" ref="L17:L28">E17-D17</f>
        <v>0.08333333333333331</v>
      </c>
      <c r="M17" s="37">
        <v>120</v>
      </c>
      <c r="N17">
        <v>0.582</v>
      </c>
      <c r="O17" s="32">
        <f>N16/N17</f>
        <v>0.27491408934707906</v>
      </c>
    </row>
    <row r="18" spans="1:15" ht="12.75">
      <c r="A18" t="s">
        <v>253</v>
      </c>
      <c r="B18" t="s">
        <v>10</v>
      </c>
      <c r="C18" t="s">
        <v>64</v>
      </c>
      <c r="D18" s="1">
        <v>0.4534722222222222</v>
      </c>
      <c r="E18" s="1">
        <v>0.5368055555555555</v>
      </c>
      <c r="F18" s="21" t="s">
        <v>299</v>
      </c>
      <c r="G18" s="19">
        <v>145.208</v>
      </c>
      <c r="H18" s="19">
        <v>145.435</v>
      </c>
      <c r="I18" s="19">
        <f>H18-G18</f>
        <v>0.22700000000000387</v>
      </c>
      <c r="J18" s="19">
        <f>I18-Blanks!$I$106</f>
        <v>0.2800952380952437</v>
      </c>
      <c r="K18" s="17">
        <v>16.7</v>
      </c>
      <c r="L18" s="16">
        <f t="shared" si="0"/>
        <v>0.08333333333333331</v>
      </c>
      <c r="M18" s="37">
        <v>120</v>
      </c>
      <c r="N18" s="19">
        <f>1000*J18/(M18*K18)</f>
        <v>0.13976808288185813</v>
      </c>
      <c r="O18" s="18">
        <f>N18/N20</f>
        <v>0.24206757479732435</v>
      </c>
    </row>
    <row r="19" spans="1:15" ht="12.75">
      <c r="A19" t="s">
        <v>253</v>
      </c>
      <c r="B19" t="s">
        <v>11</v>
      </c>
      <c r="C19" t="s">
        <v>64</v>
      </c>
      <c r="D19" s="1">
        <v>0.4534722222222222</v>
      </c>
      <c r="E19" s="1">
        <v>0.5368055555555555</v>
      </c>
      <c r="F19" s="21" t="s">
        <v>300</v>
      </c>
      <c r="G19" s="19">
        <v>148.53</v>
      </c>
      <c r="H19" s="19">
        <v>148.685</v>
      </c>
      <c r="I19" s="19">
        <f aca="true" t="shared" si="1" ref="I19:I29">H19-G19</f>
        <v>0.15500000000000114</v>
      </c>
      <c r="J19" s="19">
        <f>I19-Blanks!$I$106</f>
        <v>0.20809523809524103</v>
      </c>
      <c r="K19" s="17">
        <v>16.7</v>
      </c>
      <c r="L19" s="16">
        <f>E19-D19</f>
        <v>0.08333333333333331</v>
      </c>
      <c r="M19" s="37">
        <v>120</v>
      </c>
      <c r="N19" s="19">
        <f aca="true" t="shared" si="2" ref="N19:N29">1000*J19/(M19*K19)</f>
        <v>0.10383993916928196</v>
      </c>
      <c r="O19" s="18">
        <f>N19/N20</f>
        <v>0.17984279188444427</v>
      </c>
    </row>
    <row r="20" spans="1:15" ht="12.75">
      <c r="A20" t="s">
        <v>253</v>
      </c>
      <c r="B20" t="s">
        <v>97</v>
      </c>
      <c r="C20" t="s">
        <v>63</v>
      </c>
      <c r="D20" s="1">
        <v>0.4534722222222222</v>
      </c>
      <c r="E20" s="1">
        <v>0.5368055555555555</v>
      </c>
      <c r="F20" s="21" t="s">
        <v>301</v>
      </c>
      <c r="G20" s="19">
        <v>151.036</v>
      </c>
      <c r="H20" s="19">
        <v>152.14</v>
      </c>
      <c r="I20" s="19">
        <f t="shared" si="1"/>
        <v>1.103999999999985</v>
      </c>
      <c r="J20" s="19">
        <f>I20-Blanks!$I$106</f>
        <v>1.1570952380952249</v>
      </c>
      <c r="K20" s="17">
        <v>16.7</v>
      </c>
      <c r="L20" s="16">
        <f>E20-D20</f>
        <v>0.08333333333333331</v>
      </c>
      <c r="M20" s="37">
        <v>120</v>
      </c>
      <c r="N20" s="19">
        <f t="shared" si="2"/>
        <v>0.5773928333808508</v>
      </c>
      <c r="O20" s="18"/>
    </row>
    <row r="21" spans="1:14" ht="12.75">
      <c r="A21" t="s">
        <v>253</v>
      </c>
      <c r="B21" t="s">
        <v>15</v>
      </c>
      <c r="D21" s="1">
        <v>0.4534722222222222</v>
      </c>
      <c r="E21" s="1">
        <v>0.5368055555555555</v>
      </c>
      <c r="F21" s="21" t="s">
        <v>302</v>
      </c>
      <c r="G21" s="18">
        <v>936.3</v>
      </c>
      <c r="H21" s="18">
        <v>940</v>
      </c>
      <c r="I21" s="19">
        <f t="shared" si="1"/>
        <v>3.7000000000000455</v>
      </c>
      <c r="J21" s="18">
        <f>I21-Blanks!$I$75</f>
        <v>3.677551020408213</v>
      </c>
      <c r="K21" s="17">
        <v>566</v>
      </c>
      <c r="L21" s="16">
        <f t="shared" si="0"/>
        <v>0.08333333333333331</v>
      </c>
      <c r="M21" s="37">
        <v>120</v>
      </c>
      <c r="N21" s="19">
        <f t="shared" si="2"/>
        <v>0.05414533304487946</v>
      </c>
    </row>
    <row r="22" spans="1:14" ht="12.75">
      <c r="A22" t="s">
        <v>253</v>
      </c>
      <c r="B22" t="s">
        <v>14</v>
      </c>
      <c r="D22" s="1">
        <v>0.4534722222222222</v>
      </c>
      <c r="E22" s="1">
        <v>0.5368055555555555</v>
      </c>
      <c r="F22" s="21" t="s">
        <v>303</v>
      </c>
      <c r="G22" s="18">
        <v>937.85</v>
      </c>
      <c r="H22" s="18">
        <v>957.1</v>
      </c>
      <c r="I22" s="19">
        <f t="shared" si="1"/>
        <v>19.25</v>
      </c>
      <c r="J22" s="18">
        <f>I22-Blanks!$I$75</f>
        <v>19.227551020408168</v>
      </c>
      <c r="K22" s="17">
        <v>566</v>
      </c>
      <c r="L22" s="16">
        <f t="shared" si="0"/>
        <v>0.08333333333333331</v>
      </c>
      <c r="M22" s="37">
        <v>120</v>
      </c>
      <c r="N22" s="19">
        <f t="shared" si="2"/>
        <v>0.28309115165500837</v>
      </c>
    </row>
    <row r="23" spans="1:15" ht="12.75">
      <c r="A23" t="s">
        <v>253</v>
      </c>
      <c r="B23" t="s">
        <v>12</v>
      </c>
      <c r="D23" s="1">
        <v>0.4534722222222222</v>
      </c>
      <c r="E23" s="1">
        <v>0.5368055555555555</v>
      </c>
      <c r="F23" s="21" t="s">
        <v>304</v>
      </c>
      <c r="G23" s="18">
        <v>936.9</v>
      </c>
      <c r="H23" s="18">
        <v>949.8</v>
      </c>
      <c r="I23" s="19">
        <f t="shared" si="1"/>
        <v>12.899999999999977</v>
      </c>
      <c r="J23" s="18">
        <f>+I23-Blanks!$I$22</f>
        <v>13.042857142857022</v>
      </c>
      <c r="K23" s="17">
        <v>566</v>
      </c>
      <c r="L23" s="16">
        <f t="shared" si="0"/>
        <v>0.08333333333333331</v>
      </c>
      <c r="M23" s="37">
        <v>120</v>
      </c>
      <c r="N23" s="19">
        <f t="shared" si="2"/>
        <v>0.1920326434460692</v>
      </c>
      <c r="O23" s="18">
        <f>J24/SUM(J22:J24)</f>
        <v>0.31358930393071666</v>
      </c>
    </row>
    <row r="24" spans="1:14" ht="12.75">
      <c r="A24" t="s">
        <v>253</v>
      </c>
      <c r="B24" t="s">
        <v>13</v>
      </c>
      <c r="D24" s="1">
        <v>0.4534722222222222</v>
      </c>
      <c r="E24" s="1">
        <v>0.5368055555555555</v>
      </c>
      <c r="F24" s="21" t="s">
        <v>305</v>
      </c>
      <c r="G24" s="18">
        <v>2765.8</v>
      </c>
      <c r="H24" s="18">
        <v>2780.4</v>
      </c>
      <c r="I24" s="19">
        <f t="shared" si="1"/>
        <v>14.599999999999909</v>
      </c>
      <c r="J24" s="18">
        <f>+I24-Blanks!$I$22</f>
        <v>14.742857142856954</v>
      </c>
      <c r="K24" s="17">
        <v>566</v>
      </c>
      <c r="L24" s="16">
        <f t="shared" si="0"/>
        <v>0.08333333333333331</v>
      </c>
      <c r="M24" s="37">
        <v>120</v>
      </c>
      <c r="N24" s="19">
        <f t="shared" si="2"/>
        <v>0.2170620898536065</v>
      </c>
    </row>
    <row r="25" spans="1:14" ht="12.75">
      <c r="A25" t="s">
        <v>253</v>
      </c>
      <c r="B25" t="s">
        <v>47</v>
      </c>
      <c r="C25" t="s">
        <v>65</v>
      </c>
      <c r="D25" s="1"/>
      <c r="E25" s="1"/>
      <c r="F25" s="20"/>
      <c r="G25" s="18"/>
      <c r="H25" s="18"/>
      <c r="I25" s="19"/>
      <c r="J25" s="18"/>
      <c r="K25" s="17"/>
      <c r="L25" s="16"/>
      <c r="M25" s="37"/>
      <c r="N25" s="19"/>
    </row>
    <row r="26" spans="1:14" ht="12.75">
      <c r="A26" t="s">
        <v>253</v>
      </c>
      <c r="B26" t="s">
        <v>17</v>
      </c>
      <c r="D26" s="1">
        <v>0.4534722222222222</v>
      </c>
      <c r="E26" s="1">
        <v>0.5368055555555555</v>
      </c>
      <c r="F26" s="21" t="s">
        <v>306</v>
      </c>
      <c r="G26" s="18">
        <v>925</v>
      </c>
      <c r="H26" s="18">
        <v>928.5</v>
      </c>
      <c r="I26" s="19">
        <f t="shared" si="1"/>
        <v>3.5</v>
      </c>
      <c r="J26" s="18">
        <f>I26-Blanks!$I$75</f>
        <v>3.4775510204081677</v>
      </c>
      <c r="K26" s="17">
        <v>566</v>
      </c>
      <c r="L26" s="16">
        <f t="shared" si="0"/>
        <v>0.08333333333333331</v>
      </c>
      <c r="M26" s="37">
        <v>120</v>
      </c>
      <c r="N26" s="19">
        <f t="shared" si="2"/>
        <v>0.05120069229105076</v>
      </c>
    </row>
    <row r="27" spans="1:14" ht="12.75">
      <c r="A27" t="s">
        <v>253</v>
      </c>
      <c r="B27" t="s">
        <v>19</v>
      </c>
      <c r="D27" s="1">
        <v>0.4534722222222222</v>
      </c>
      <c r="E27" s="1">
        <v>0.5368055555555555</v>
      </c>
      <c r="F27" s="21" t="s">
        <v>307</v>
      </c>
      <c r="G27" s="18">
        <v>925.05</v>
      </c>
      <c r="H27" s="18">
        <v>940.6</v>
      </c>
      <c r="I27" s="19">
        <f t="shared" si="1"/>
        <v>15.550000000000068</v>
      </c>
      <c r="J27" s="18">
        <f>I27-Blanks!$I$75</f>
        <v>15.527551020408236</v>
      </c>
      <c r="K27" s="17">
        <v>566</v>
      </c>
      <c r="L27" s="16">
        <f t="shared" si="0"/>
        <v>0.08333333333333331</v>
      </c>
      <c r="M27" s="37">
        <v>120</v>
      </c>
      <c r="N27" s="19">
        <f t="shared" si="2"/>
        <v>0.22861529770919076</v>
      </c>
    </row>
    <row r="28" spans="1:15" ht="12.75">
      <c r="A28" t="s">
        <v>253</v>
      </c>
      <c r="B28" t="s">
        <v>18</v>
      </c>
      <c r="D28" s="1">
        <v>0.4534722222222222</v>
      </c>
      <c r="E28" s="1">
        <v>0.5368055555555555</v>
      </c>
      <c r="F28" s="21" t="s">
        <v>308</v>
      </c>
      <c r="G28" s="18">
        <v>923.95</v>
      </c>
      <c r="H28" s="18">
        <v>936.55</v>
      </c>
      <c r="I28" s="19">
        <f t="shared" si="1"/>
        <v>12.599999999999909</v>
      </c>
      <c r="J28" s="18">
        <f>I28-Blanks!$I$75</f>
        <v>12.577551020408077</v>
      </c>
      <c r="K28" s="17">
        <v>566</v>
      </c>
      <c r="L28" s="16">
        <f t="shared" si="0"/>
        <v>0.08333333333333331</v>
      </c>
      <c r="M28" s="37">
        <v>120</v>
      </c>
      <c r="N28" s="19">
        <f t="shared" si="2"/>
        <v>0.1851818465902249</v>
      </c>
      <c r="O28" s="18">
        <f>J29/SUM(J27:J29)</f>
        <v>0.3275963087739871</v>
      </c>
    </row>
    <row r="29" spans="1:14" ht="12.75">
      <c r="A29" t="s">
        <v>253</v>
      </c>
      <c r="B29" t="s">
        <v>16</v>
      </c>
      <c r="D29" s="1">
        <v>0.4534722222222222</v>
      </c>
      <c r="E29" s="1">
        <v>0.5368055555555555</v>
      </c>
      <c r="F29" s="21" t="s">
        <v>309</v>
      </c>
      <c r="G29" s="18">
        <v>2735.95</v>
      </c>
      <c r="H29" s="18">
        <v>2749.5</v>
      </c>
      <c r="I29" s="19">
        <f t="shared" si="1"/>
        <v>13.550000000000182</v>
      </c>
      <c r="J29" s="18">
        <f>+I29-Blanks!$I$22</f>
        <v>13.692857142857227</v>
      </c>
      <c r="K29" s="17">
        <v>566</v>
      </c>
      <c r="L29" s="16">
        <f>E29-D29</f>
        <v>0.08333333333333331</v>
      </c>
      <c r="M29" s="37">
        <v>120</v>
      </c>
      <c r="N29" s="19">
        <f t="shared" si="2"/>
        <v>0.20160272589601336</v>
      </c>
    </row>
    <row r="30" spans="1:13" ht="12.75">
      <c r="A30" t="s">
        <v>253</v>
      </c>
      <c r="B30" t="s">
        <v>48</v>
      </c>
      <c r="C30" t="s">
        <v>65</v>
      </c>
      <c r="D30" s="1"/>
      <c r="E30" s="1"/>
      <c r="F30" s="13"/>
      <c r="H30" s="18"/>
      <c r="I30" s="18"/>
      <c r="L30" s="16"/>
      <c r="M30" s="16"/>
    </row>
    <row r="31" spans="1:6" ht="12.75">
      <c r="A31" s="17"/>
      <c r="D31" s="1"/>
      <c r="E31" s="1"/>
      <c r="F31" s="13"/>
    </row>
  </sheetData>
  <printOptions/>
  <pageMargins left="0.75" right="0.75" top="1" bottom="1" header="0.5" footer="0.5"/>
  <pageSetup fitToHeight="1" fitToWidth="1" horizontalDpi="600" verticalDpi="600" orientation="landscape" scale="90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1"/>
  <sheetViews>
    <sheetView workbookViewId="0" topLeftCell="A1">
      <selection activeCell="H17" sqref="H17"/>
    </sheetView>
  </sheetViews>
  <sheetFormatPr defaultColWidth="9.140625" defaultRowHeight="12.75"/>
  <sheetData>
    <row r="1" spans="1:15" ht="12.75">
      <c r="A1" s="4" t="s">
        <v>356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6"/>
    </row>
    <row r="2" spans="1:15" ht="12.75">
      <c r="A2" s="7" t="s">
        <v>80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9"/>
    </row>
    <row r="3" spans="1:15" ht="12.75">
      <c r="A3" s="7" t="s">
        <v>1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9"/>
    </row>
    <row r="4" spans="1:15" ht="12.75">
      <c r="A4" s="7" t="s">
        <v>24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9"/>
    </row>
    <row r="5" spans="1:15" ht="12.75">
      <c r="A5" s="7" t="s">
        <v>84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9"/>
    </row>
    <row r="6" spans="1:15" ht="12.75">
      <c r="A6" s="7" t="s">
        <v>331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9"/>
    </row>
    <row r="7" spans="1:15" ht="12.75">
      <c r="A7" s="7" t="s">
        <v>353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9"/>
    </row>
    <row r="8" spans="1:15" ht="14.25">
      <c r="A8" s="7" t="s">
        <v>332</v>
      </c>
      <c r="B8" s="8"/>
      <c r="C8" s="27"/>
      <c r="D8" s="27" t="s">
        <v>357</v>
      </c>
      <c r="E8" s="8"/>
      <c r="F8" s="8"/>
      <c r="G8" s="8"/>
      <c r="H8" s="8"/>
      <c r="I8" s="8"/>
      <c r="J8" s="8"/>
      <c r="K8" s="8"/>
      <c r="L8" s="8"/>
      <c r="M8" s="8"/>
      <c r="N8" s="8"/>
      <c r="O8" s="9"/>
    </row>
    <row r="9" spans="1:15" ht="12.75">
      <c r="A9" s="7" t="s">
        <v>85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9"/>
    </row>
    <row r="10" spans="1:15" ht="12.75">
      <c r="A10" s="7" t="s">
        <v>83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9"/>
    </row>
    <row r="11" spans="1:15" ht="13.5" thickBot="1">
      <c r="A11" s="10" t="s">
        <v>333</v>
      </c>
      <c r="B11" s="11"/>
      <c r="C11" s="11" t="s">
        <v>347</v>
      </c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2"/>
    </row>
    <row r="12" spans="1:15" ht="12.75">
      <c r="A12" s="24"/>
      <c r="B12" s="25"/>
      <c r="C12" s="25"/>
      <c r="D12" s="25"/>
      <c r="E12" s="25"/>
      <c r="F12" s="25"/>
      <c r="G12" s="25"/>
      <c r="H12" s="25"/>
      <c r="I12" s="25"/>
      <c r="J12" s="25"/>
      <c r="K12" s="8"/>
      <c r="L12" s="8"/>
      <c r="M12" s="8"/>
      <c r="N12" s="8"/>
      <c r="O12" s="8"/>
    </row>
    <row r="15" spans="1:15" ht="38.25">
      <c r="A15" s="3" t="s">
        <v>5</v>
      </c>
      <c r="B15" s="3" t="s">
        <v>8</v>
      </c>
      <c r="C15" s="15" t="s">
        <v>62</v>
      </c>
      <c r="D15" s="3" t="s">
        <v>6</v>
      </c>
      <c r="E15" s="3" t="s">
        <v>7</v>
      </c>
      <c r="F15" s="3" t="s">
        <v>20</v>
      </c>
      <c r="G15" s="3" t="s">
        <v>22</v>
      </c>
      <c r="H15" s="3" t="s">
        <v>23</v>
      </c>
      <c r="I15" s="3" t="s">
        <v>40</v>
      </c>
      <c r="J15" s="15" t="s">
        <v>43</v>
      </c>
      <c r="K15" s="15" t="s">
        <v>41</v>
      </c>
      <c r="L15" s="15" t="s">
        <v>381</v>
      </c>
      <c r="M15" s="15" t="s">
        <v>42</v>
      </c>
      <c r="N15" s="22" t="s">
        <v>46</v>
      </c>
      <c r="O15" s="22" t="s">
        <v>66</v>
      </c>
    </row>
    <row r="16" spans="1:15" ht="12.75">
      <c r="A16" t="s">
        <v>254</v>
      </c>
      <c r="B16" t="s">
        <v>383</v>
      </c>
      <c r="C16" s="39" t="s">
        <v>64</v>
      </c>
      <c r="D16" s="1">
        <v>0.5416666666666666</v>
      </c>
      <c r="E16" s="1">
        <v>0.625</v>
      </c>
      <c r="F16" s="2" t="s">
        <v>26</v>
      </c>
      <c r="G16" s="2" t="s">
        <v>26</v>
      </c>
      <c r="H16" s="2" t="s">
        <v>26</v>
      </c>
      <c r="I16" s="2" t="s">
        <v>26</v>
      </c>
      <c r="J16" s="2" t="s">
        <v>26</v>
      </c>
      <c r="K16" s="17">
        <v>1.7</v>
      </c>
      <c r="L16" s="16">
        <f>E16-D16</f>
        <v>0.08333333333333337</v>
      </c>
      <c r="M16" s="37">
        <v>120</v>
      </c>
      <c r="N16" s="41">
        <v>0.977</v>
      </c>
      <c r="O16" s="2" t="s">
        <v>26</v>
      </c>
    </row>
    <row r="17" spans="1:15" ht="12.75">
      <c r="A17" t="s">
        <v>254</v>
      </c>
      <c r="B17" t="s">
        <v>384</v>
      </c>
      <c r="C17" s="39" t="s">
        <v>63</v>
      </c>
      <c r="D17" s="1">
        <v>0.5416666666666666</v>
      </c>
      <c r="E17" s="1">
        <v>0.625</v>
      </c>
      <c r="F17" s="2" t="s">
        <v>26</v>
      </c>
      <c r="G17" s="2" t="s">
        <v>26</v>
      </c>
      <c r="H17" s="2" t="s">
        <v>26</v>
      </c>
      <c r="I17" s="2" t="s">
        <v>26</v>
      </c>
      <c r="J17" s="2" t="s">
        <v>26</v>
      </c>
      <c r="K17" s="17">
        <v>1.7</v>
      </c>
      <c r="L17" s="16">
        <f aca="true" t="shared" si="0" ref="L17:L28">E17-D17</f>
        <v>0.08333333333333337</v>
      </c>
      <c r="M17" s="37">
        <v>120</v>
      </c>
      <c r="N17" s="41">
        <v>0.234</v>
      </c>
      <c r="O17" s="32">
        <f>N17/N16</f>
        <v>0.23950870010235417</v>
      </c>
    </row>
    <row r="18" spans="1:15" ht="12.75">
      <c r="A18" t="s">
        <v>254</v>
      </c>
      <c r="B18" t="s">
        <v>10</v>
      </c>
      <c r="C18" t="s">
        <v>64</v>
      </c>
      <c r="D18" s="1">
        <v>0.5416666666666666</v>
      </c>
      <c r="E18" s="1">
        <v>0.625</v>
      </c>
      <c r="F18" s="21" t="s">
        <v>310</v>
      </c>
      <c r="G18" s="19">
        <v>146.928</v>
      </c>
      <c r="H18" s="19">
        <v>147.187</v>
      </c>
      <c r="I18" s="19">
        <f>H18-G18</f>
        <v>0.25900000000001455</v>
      </c>
      <c r="J18" s="19">
        <f>I18-Blanks!$I$106</f>
        <v>0.3120952380952544</v>
      </c>
      <c r="K18" s="17">
        <v>16.7</v>
      </c>
      <c r="L18" s="16">
        <f t="shared" si="0"/>
        <v>0.08333333333333337</v>
      </c>
      <c r="M18" s="37">
        <v>120</v>
      </c>
      <c r="N18" s="19">
        <f>1000*J18/(M18*K18)</f>
        <v>0.15573614675411895</v>
      </c>
      <c r="O18" s="18">
        <f>N18/N20</f>
        <v>0.15785543967822718</v>
      </c>
    </row>
    <row r="19" spans="1:15" ht="12.75">
      <c r="A19" t="s">
        <v>254</v>
      </c>
      <c r="B19" t="s">
        <v>11</v>
      </c>
      <c r="C19" t="s">
        <v>64</v>
      </c>
      <c r="D19" s="1">
        <v>0.5416666666666666</v>
      </c>
      <c r="E19" s="1">
        <v>0.625</v>
      </c>
      <c r="F19" s="21" t="s">
        <v>311</v>
      </c>
      <c r="G19" s="19">
        <v>148.331</v>
      </c>
      <c r="H19" s="19">
        <v>148.384</v>
      </c>
      <c r="I19" s="19">
        <f aca="true" t="shared" si="1" ref="I19:I29">H19-G19</f>
        <v>0.05299999999999727</v>
      </c>
      <c r="J19" s="40">
        <f>I19-Blanks!$I$106</f>
        <v>0.10609523809523716</v>
      </c>
      <c r="K19" s="17">
        <v>16.7</v>
      </c>
      <c r="L19" s="16">
        <f>E19-D19</f>
        <v>0.08333333333333337</v>
      </c>
      <c r="M19" s="37">
        <v>120</v>
      </c>
      <c r="N19" s="19">
        <f aca="true" t="shared" si="2" ref="N19:N29">1000*J19/(M19*K19)</f>
        <v>0.05294173557646565</v>
      </c>
      <c r="O19" s="18">
        <f>N19/N20</f>
        <v>0.05366217876153017</v>
      </c>
    </row>
    <row r="20" spans="1:15" ht="12.75">
      <c r="A20" t="s">
        <v>254</v>
      </c>
      <c r="B20" t="s">
        <v>97</v>
      </c>
      <c r="C20" t="s">
        <v>63</v>
      </c>
      <c r="D20" s="1">
        <v>0.5416666666666666</v>
      </c>
      <c r="E20" s="1">
        <v>0.625</v>
      </c>
      <c r="F20" s="21" t="s">
        <v>312</v>
      </c>
      <c r="G20" s="19">
        <v>152.668</v>
      </c>
      <c r="H20" s="19">
        <v>154.592</v>
      </c>
      <c r="I20" s="19">
        <f t="shared" si="1"/>
        <v>1.9240000000000066</v>
      </c>
      <c r="J20" s="19">
        <f>I20-Blanks!$I$106</f>
        <v>1.9770952380952465</v>
      </c>
      <c r="K20" s="17">
        <v>16.7</v>
      </c>
      <c r="L20" s="16">
        <f>E20-D20</f>
        <v>0.08333333333333337</v>
      </c>
      <c r="M20" s="37">
        <v>120</v>
      </c>
      <c r="N20" s="19">
        <f t="shared" si="2"/>
        <v>0.9865744701074084</v>
      </c>
      <c r="O20" s="18"/>
    </row>
    <row r="21" spans="1:14" ht="12.75">
      <c r="A21" t="s">
        <v>254</v>
      </c>
      <c r="B21" t="s">
        <v>15</v>
      </c>
      <c r="D21" s="1">
        <v>0.5416666666666666</v>
      </c>
      <c r="E21" s="1">
        <v>0.625</v>
      </c>
      <c r="F21" s="21" t="s">
        <v>313</v>
      </c>
      <c r="G21" s="18">
        <v>920.3</v>
      </c>
      <c r="H21" s="18">
        <v>926.25</v>
      </c>
      <c r="I21" s="19">
        <f t="shared" si="1"/>
        <v>5.9500000000000455</v>
      </c>
      <c r="J21" s="18">
        <f>I21-Blanks!$I$75</f>
        <v>5.927551020408213</v>
      </c>
      <c r="K21" s="17">
        <v>566</v>
      </c>
      <c r="L21" s="16">
        <f t="shared" si="0"/>
        <v>0.08333333333333337</v>
      </c>
      <c r="M21" s="37">
        <v>120</v>
      </c>
      <c r="N21" s="19">
        <f t="shared" si="2"/>
        <v>0.08727254152544484</v>
      </c>
    </row>
    <row r="22" spans="1:14" ht="12.75">
      <c r="A22" t="s">
        <v>254</v>
      </c>
      <c r="B22" t="s">
        <v>14</v>
      </c>
      <c r="D22" s="1">
        <v>0.5416666666666666</v>
      </c>
      <c r="E22" s="1">
        <v>0.625</v>
      </c>
      <c r="F22" s="21" t="s">
        <v>314</v>
      </c>
      <c r="G22" s="18">
        <v>922.9</v>
      </c>
      <c r="H22" s="18">
        <v>954.2</v>
      </c>
      <c r="I22" s="19">
        <f t="shared" si="1"/>
        <v>31.300000000000068</v>
      </c>
      <c r="J22" s="18">
        <f>I22-Blanks!$I$75</f>
        <v>31.277551020408236</v>
      </c>
      <c r="K22" s="17">
        <v>566</v>
      </c>
      <c r="L22" s="16">
        <f t="shared" si="0"/>
        <v>0.08333333333333337</v>
      </c>
      <c r="M22" s="37">
        <v>120</v>
      </c>
      <c r="N22" s="19">
        <f t="shared" si="2"/>
        <v>0.46050575707314834</v>
      </c>
    </row>
    <row r="23" spans="1:15" ht="12.75">
      <c r="A23" t="s">
        <v>254</v>
      </c>
      <c r="B23" t="s">
        <v>12</v>
      </c>
      <c r="D23" s="1">
        <v>0.5416666666666666</v>
      </c>
      <c r="E23" s="1">
        <v>0.625</v>
      </c>
      <c r="F23" s="21" t="s">
        <v>315</v>
      </c>
      <c r="G23" s="18">
        <v>913.65</v>
      </c>
      <c r="H23" s="18">
        <v>935.55</v>
      </c>
      <c r="I23" s="19">
        <f t="shared" si="1"/>
        <v>21.899999999999977</v>
      </c>
      <c r="J23" s="18">
        <f>+I23-Blanks!$I$22</f>
        <v>22.042857142857024</v>
      </c>
      <c r="K23" s="17">
        <v>566</v>
      </c>
      <c r="L23" s="16">
        <f t="shared" si="0"/>
        <v>0.08333333333333337</v>
      </c>
      <c r="M23" s="37">
        <v>120</v>
      </c>
      <c r="N23" s="19">
        <f t="shared" si="2"/>
        <v>0.3245414773683308</v>
      </c>
      <c r="O23" s="18">
        <f>J24/SUM(J22:J24)</f>
        <v>0.28681006715073526</v>
      </c>
    </row>
    <row r="24" spans="1:14" ht="12.75">
      <c r="A24" t="s">
        <v>254</v>
      </c>
      <c r="B24" t="s">
        <v>13</v>
      </c>
      <c r="D24" s="1">
        <v>0.5416666666666666</v>
      </c>
      <c r="E24" s="1">
        <v>0.625</v>
      </c>
      <c r="F24" s="21" t="s">
        <v>316</v>
      </c>
      <c r="G24" s="18">
        <v>2759.2</v>
      </c>
      <c r="H24" s="18">
        <v>2780.5</v>
      </c>
      <c r="I24" s="19">
        <f t="shared" si="1"/>
        <v>21.300000000000182</v>
      </c>
      <c r="J24" s="18">
        <f>+I24-Blanks!$I$22</f>
        <v>21.44285714285723</v>
      </c>
      <c r="K24" s="17">
        <v>566</v>
      </c>
      <c r="L24" s="16">
        <f t="shared" si="0"/>
        <v>0.08333333333333337</v>
      </c>
      <c r="M24" s="37">
        <v>120</v>
      </c>
      <c r="N24" s="19">
        <f t="shared" si="2"/>
        <v>0.31570755510684967</v>
      </c>
    </row>
    <row r="25" spans="1:13" ht="12.75">
      <c r="A25" t="s">
        <v>254</v>
      </c>
      <c r="B25" t="s">
        <v>47</v>
      </c>
      <c r="C25" t="s">
        <v>65</v>
      </c>
      <c r="D25" s="1"/>
      <c r="E25" s="1"/>
      <c r="F25" s="20"/>
      <c r="G25" s="18"/>
      <c r="H25" s="18"/>
      <c r="I25" s="19"/>
      <c r="J25" s="18"/>
      <c r="K25" s="17"/>
      <c r="L25" s="16"/>
      <c r="M25" s="37"/>
    </row>
    <row r="26" spans="1:14" ht="12.75">
      <c r="A26" t="s">
        <v>254</v>
      </c>
      <c r="B26" t="s">
        <v>17</v>
      </c>
      <c r="D26" s="1">
        <v>0.5416666666666666</v>
      </c>
      <c r="E26" s="1">
        <v>0.625</v>
      </c>
      <c r="F26" s="21" t="s">
        <v>317</v>
      </c>
      <c r="G26" s="18">
        <v>928.15</v>
      </c>
      <c r="H26" s="18">
        <v>933.75</v>
      </c>
      <c r="I26" s="19">
        <f t="shared" si="1"/>
        <v>5.600000000000023</v>
      </c>
      <c r="J26" s="18">
        <f>I26-Blanks!$I$75</f>
        <v>5.57755102040819</v>
      </c>
      <c r="K26" s="17">
        <v>566</v>
      </c>
      <c r="L26" s="16">
        <f t="shared" si="0"/>
        <v>0.08333333333333337</v>
      </c>
      <c r="M26" s="37">
        <v>120</v>
      </c>
      <c r="N26" s="19">
        <f t="shared" si="2"/>
        <v>0.08211942020624544</v>
      </c>
    </row>
    <row r="27" spans="1:14" ht="12.75">
      <c r="A27" t="s">
        <v>254</v>
      </c>
      <c r="B27" t="s">
        <v>19</v>
      </c>
      <c r="D27" s="1">
        <v>0.5416666666666666</v>
      </c>
      <c r="E27" s="1">
        <v>0.625</v>
      </c>
      <c r="F27" s="21" t="s">
        <v>318</v>
      </c>
      <c r="G27" s="18">
        <v>928</v>
      </c>
      <c r="H27" s="18">
        <v>961.15</v>
      </c>
      <c r="I27" s="19">
        <f t="shared" si="1"/>
        <v>33.14999999999998</v>
      </c>
      <c r="J27" s="18">
        <f>I27-Blanks!$I$75</f>
        <v>33.12755102040814</v>
      </c>
      <c r="K27" s="17">
        <v>566</v>
      </c>
      <c r="L27" s="16">
        <f t="shared" si="0"/>
        <v>0.08333333333333337</v>
      </c>
      <c r="M27" s="37">
        <v>120</v>
      </c>
      <c r="N27" s="19">
        <f t="shared" si="2"/>
        <v>0.4877436840460563</v>
      </c>
    </row>
    <row r="28" spans="1:15" ht="12.75">
      <c r="A28" t="s">
        <v>254</v>
      </c>
      <c r="B28" t="s">
        <v>18</v>
      </c>
      <c r="D28" s="1">
        <v>0.5416666666666666</v>
      </c>
      <c r="E28" s="1">
        <v>0.625</v>
      </c>
      <c r="F28" s="21" t="s">
        <v>319</v>
      </c>
      <c r="G28" s="18">
        <v>932.4</v>
      </c>
      <c r="H28" s="18">
        <v>951.15</v>
      </c>
      <c r="I28" s="19">
        <f t="shared" si="1"/>
        <v>18.75</v>
      </c>
      <c r="J28" s="18">
        <f>I28-Blanks!$I$75</f>
        <v>18.727551020408168</v>
      </c>
      <c r="K28" s="17">
        <v>566</v>
      </c>
      <c r="L28" s="16">
        <f t="shared" si="0"/>
        <v>0.08333333333333337</v>
      </c>
      <c r="M28" s="37">
        <v>120</v>
      </c>
      <c r="N28" s="19">
        <f t="shared" si="2"/>
        <v>0.2757295497704383</v>
      </c>
      <c r="O28" s="18">
        <f>J29/SUM(J27:J29)</f>
        <v>0.2752399560734165</v>
      </c>
    </row>
    <row r="29" spans="1:14" ht="12.75">
      <c r="A29" t="s">
        <v>254</v>
      </c>
      <c r="B29" t="s">
        <v>16</v>
      </c>
      <c r="D29" s="1">
        <v>0.5416666666666666</v>
      </c>
      <c r="E29" s="1">
        <v>0.625</v>
      </c>
      <c r="F29" s="21" t="s">
        <v>320</v>
      </c>
      <c r="G29" s="18">
        <v>2747.15</v>
      </c>
      <c r="H29" s="18">
        <v>2766.7</v>
      </c>
      <c r="I29" s="19">
        <f t="shared" si="1"/>
        <v>19.549999999999727</v>
      </c>
      <c r="J29" s="18">
        <f>+I29-Blanks!$I$22</f>
        <v>19.692857142856774</v>
      </c>
      <c r="K29" s="17">
        <v>566</v>
      </c>
      <c r="L29" s="16">
        <f>E29-D29</f>
        <v>0.08333333333333337</v>
      </c>
      <c r="M29" s="37">
        <v>120</v>
      </c>
      <c r="N29" s="19">
        <f t="shared" si="2"/>
        <v>0.28994194851084765</v>
      </c>
    </row>
    <row r="30" spans="1:13" ht="12.75">
      <c r="A30" t="s">
        <v>254</v>
      </c>
      <c r="B30" t="s">
        <v>48</v>
      </c>
      <c r="C30" t="s">
        <v>65</v>
      </c>
      <c r="D30" s="1"/>
      <c r="E30" s="1"/>
      <c r="F30" s="13"/>
      <c r="H30" s="18"/>
      <c r="I30" s="18"/>
      <c r="L30" s="16"/>
      <c r="M30" s="16"/>
    </row>
    <row r="31" spans="1:6" ht="12.75">
      <c r="A31" s="17"/>
      <c r="D31" s="1"/>
      <c r="E31" s="1"/>
      <c r="F31" s="13"/>
    </row>
  </sheetData>
  <printOptions/>
  <pageMargins left="0.75" right="0.75" top="1" bottom="1" header="0.5" footer="0.5"/>
  <pageSetup fitToHeight="1" fitToWidth="1" horizontalDpi="600" verticalDpi="600" orientation="landscape" scale="90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1"/>
  <sheetViews>
    <sheetView workbookViewId="0" topLeftCell="A1">
      <selection activeCell="H17" sqref="H17"/>
    </sheetView>
  </sheetViews>
  <sheetFormatPr defaultColWidth="9.140625" defaultRowHeight="12.75"/>
  <sheetData>
    <row r="1" spans="1:15" ht="12.75">
      <c r="A1" s="4" t="s">
        <v>356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6"/>
    </row>
    <row r="2" spans="1:15" ht="12.75">
      <c r="A2" s="7" t="s">
        <v>80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9"/>
    </row>
    <row r="3" spans="1:15" ht="12.75">
      <c r="A3" s="7" t="s">
        <v>1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9"/>
    </row>
    <row r="4" spans="1:15" ht="12.75">
      <c r="A4" s="7" t="s">
        <v>24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9"/>
    </row>
    <row r="5" spans="1:15" ht="12.75">
      <c r="A5" s="7" t="s">
        <v>84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9"/>
    </row>
    <row r="6" spans="1:15" ht="12.75">
      <c r="A6" s="7" t="s">
        <v>331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9"/>
    </row>
    <row r="7" spans="1:15" ht="12.75">
      <c r="A7" s="7" t="s">
        <v>359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9"/>
    </row>
    <row r="8" spans="1:15" ht="12.75">
      <c r="A8" s="7" t="s">
        <v>332</v>
      </c>
      <c r="B8" s="8"/>
      <c r="C8" s="27"/>
      <c r="D8" s="27"/>
      <c r="E8" s="8"/>
      <c r="F8" s="8"/>
      <c r="G8" s="8"/>
      <c r="H8" s="8"/>
      <c r="I8" s="8"/>
      <c r="J8" s="8"/>
      <c r="K8" s="8"/>
      <c r="L8" s="8"/>
      <c r="M8" s="8"/>
      <c r="N8" s="8"/>
      <c r="O8" s="9"/>
    </row>
    <row r="9" spans="1:15" ht="12.75">
      <c r="A9" s="7" t="s">
        <v>85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9"/>
    </row>
    <row r="10" spans="1:15" ht="12.75">
      <c r="A10" s="7" t="s">
        <v>83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9"/>
    </row>
    <row r="11" spans="1:15" ht="13.5" thickBot="1">
      <c r="A11" s="10" t="s">
        <v>333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2"/>
    </row>
    <row r="12" spans="1:15" ht="12.75">
      <c r="A12" s="24"/>
      <c r="B12" s="25"/>
      <c r="C12" s="25"/>
      <c r="D12" s="25"/>
      <c r="E12" s="25"/>
      <c r="F12" s="25"/>
      <c r="G12" s="25"/>
      <c r="H12" s="25"/>
      <c r="I12" s="25"/>
      <c r="J12" s="25"/>
      <c r="K12" s="8"/>
      <c r="L12" s="8"/>
      <c r="M12" s="8"/>
      <c r="N12" s="8"/>
      <c r="O12" s="8"/>
    </row>
    <row r="14" ht="12.75">
      <c r="A14" t="s">
        <v>360</v>
      </c>
    </row>
    <row r="15" spans="1:15" ht="38.25">
      <c r="A15" s="3" t="s">
        <v>5</v>
      </c>
      <c r="B15" s="3" t="s">
        <v>8</v>
      </c>
      <c r="C15" s="15" t="s">
        <v>62</v>
      </c>
      <c r="D15" s="3" t="s">
        <v>6</v>
      </c>
      <c r="E15" s="3" t="s">
        <v>7</v>
      </c>
      <c r="F15" s="3" t="s">
        <v>20</v>
      </c>
      <c r="G15" s="15" t="s">
        <v>22</v>
      </c>
      <c r="H15" s="15" t="s">
        <v>23</v>
      </c>
      <c r="I15" s="15" t="s">
        <v>40</v>
      </c>
      <c r="J15" s="15" t="s">
        <v>43</v>
      </c>
      <c r="K15" s="15" t="s">
        <v>41</v>
      </c>
      <c r="L15" s="15" t="s">
        <v>42</v>
      </c>
      <c r="M15" s="15" t="s">
        <v>27</v>
      </c>
      <c r="N15" s="22" t="s">
        <v>46</v>
      </c>
      <c r="O15" s="22" t="s">
        <v>66</v>
      </c>
    </row>
    <row r="16" spans="1:15" ht="12.75">
      <c r="A16" t="s">
        <v>255</v>
      </c>
      <c r="B16" t="s">
        <v>383</v>
      </c>
      <c r="C16" t="s">
        <v>64</v>
      </c>
      <c r="D16" s="1">
        <v>0.6458333333333334</v>
      </c>
      <c r="E16" s="1">
        <v>0.6458333333333334</v>
      </c>
      <c r="F16" s="2" t="s">
        <v>26</v>
      </c>
      <c r="G16" s="2" t="s">
        <v>26</v>
      </c>
      <c r="H16" s="2" t="s">
        <v>26</v>
      </c>
      <c r="I16" s="2" t="s">
        <v>26</v>
      </c>
      <c r="J16" s="2" t="s">
        <v>26</v>
      </c>
      <c r="K16" s="2" t="s">
        <v>26</v>
      </c>
      <c r="L16" s="2" t="s">
        <v>26</v>
      </c>
      <c r="M16" s="2" t="s">
        <v>26</v>
      </c>
      <c r="N16" s="2" t="s">
        <v>26</v>
      </c>
      <c r="O16" s="2" t="s">
        <v>26</v>
      </c>
    </row>
    <row r="17" spans="1:15" ht="12.75">
      <c r="A17" t="s">
        <v>255</v>
      </c>
      <c r="B17" t="s">
        <v>384</v>
      </c>
      <c r="C17" t="s">
        <v>63</v>
      </c>
      <c r="D17" s="1">
        <v>0.6458333333333334</v>
      </c>
      <c r="E17" s="1">
        <v>0.6458333333333334</v>
      </c>
      <c r="F17" s="2" t="s">
        <v>26</v>
      </c>
      <c r="G17" s="2" t="s">
        <v>26</v>
      </c>
      <c r="H17" s="2" t="s">
        <v>26</v>
      </c>
      <c r="I17" s="2" t="s">
        <v>26</v>
      </c>
      <c r="J17" s="2" t="s">
        <v>26</v>
      </c>
      <c r="K17" s="2" t="s">
        <v>26</v>
      </c>
      <c r="L17" s="2" t="s">
        <v>26</v>
      </c>
      <c r="M17" s="2" t="s">
        <v>26</v>
      </c>
      <c r="N17" s="2" t="s">
        <v>26</v>
      </c>
      <c r="O17" s="2" t="s">
        <v>26</v>
      </c>
    </row>
    <row r="18" spans="1:15" ht="12.75">
      <c r="A18" t="s">
        <v>255</v>
      </c>
      <c r="B18" t="s">
        <v>10</v>
      </c>
      <c r="C18" t="s">
        <v>64</v>
      </c>
      <c r="D18" s="1">
        <v>0.6458333333333334</v>
      </c>
      <c r="E18" s="1">
        <v>0.6458333333333334</v>
      </c>
      <c r="F18" s="21" t="s">
        <v>321</v>
      </c>
      <c r="G18" s="19">
        <v>148.756</v>
      </c>
      <c r="H18" s="19">
        <v>148.706</v>
      </c>
      <c r="I18" s="19">
        <f>H18-G18</f>
        <v>-0.05000000000001137</v>
      </c>
      <c r="J18" s="19">
        <f>I18-Blanks!$I$106</f>
        <v>0.0030952380952285127</v>
      </c>
      <c r="K18" s="2" t="s">
        <v>26</v>
      </c>
      <c r="L18" s="2" t="s">
        <v>26</v>
      </c>
      <c r="M18" s="2" t="s">
        <v>26</v>
      </c>
      <c r="N18" s="2" t="s">
        <v>26</v>
      </c>
      <c r="O18" s="2" t="s">
        <v>26</v>
      </c>
    </row>
    <row r="19" spans="1:15" ht="12.75">
      <c r="A19" t="s">
        <v>255</v>
      </c>
      <c r="B19" t="s">
        <v>11</v>
      </c>
      <c r="C19" t="s">
        <v>64</v>
      </c>
      <c r="D19" s="1">
        <v>0.6458333333333334</v>
      </c>
      <c r="E19" s="1">
        <v>0.6458333333333334</v>
      </c>
      <c r="F19" s="21" t="s">
        <v>322</v>
      </c>
      <c r="G19" s="19">
        <v>150.995</v>
      </c>
      <c r="H19" s="19">
        <v>150.958</v>
      </c>
      <c r="I19" s="19">
        <f aca="true" t="shared" si="0" ref="I19:I29">H19-G19</f>
        <v>-0.03700000000000614</v>
      </c>
      <c r="J19" s="19">
        <f>I19-Blanks!$I$106</f>
        <v>0.016095238095233742</v>
      </c>
      <c r="K19" s="2" t="s">
        <v>26</v>
      </c>
      <c r="L19" s="2" t="s">
        <v>26</v>
      </c>
      <c r="M19" s="2" t="s">
        <v>26</v>
      </c>
      <c r="N19" s="2" t="s">
        <v>26</v>
      </c>
      <c r="O19" s="2" t="s">
        <v>26</v>
      </c>
    </row>
    <row r="20" spans="1:15" ht="12.75">
      <c r="A20" t="s">
        <v>255</v>
      </c>
      <c r="B20" t="s">
        <v>97</v>
      </c>
      <c r="C20" t="s">
        <v>63</v>
      </c>
      <c r="D20" s="1">
        <v>0.6458333333333334</v>
      </c>
      <c r="E20" s="1">
        <v>0.6458333333333334</v>
      </c>
      <c r="F20" s="21" t="s">
        <v>323</v>
      </c>
      <c r="G20" s="19">
        <v>143.88</v>
      </c>
      <c r="H20" s="19">
        <v>143.823</v>
      </c>
      <c r="I20" s="19">
        <f t="shared" si="0"/>
        <v>-0.05699999999998795</v>
      </c>
      <c r="J20" s="19">
        <f>I20-Blanks!$I$106</f>
        <v>-0.0039047619047480678</v>
      </c>
      <c r="K20" s="2" t="s">
        <v>26</v>
      </c>
      <c r="L20" s="2" t="s">
        <v>26</v>
      </c>
      <c r="M20" s="2" t="s">
        <v>26</v>
      </c>
      <c r="N20" s="2" t="s">
        <v>26</v>
      </c>
      <c r="O20" s="2" t="s">
        <v>26</v>
      </c>
    </row>
    <row r="21" spans="1:15" ht="12.75">
      <c r="A21" t="s">
        <v>255</v>
      </c>
      <c r="B21" t="s">
        <v>15</v>
      </c>
      <c r="D21" s="1">
        <v>0.6458333333333334</v>
      </c>
      <c r="E21" s="1">
        <v>0.6458333333333334</v>
      </c>
      <c r="F21" s="21" t="s">
        <v>324</v>
      </c>
      <c r="G21" s="18">
        <v>949.15</v>
      </c>
      <c r="H21" s="18">
        <v>949</v>
      </c>
      <c r="I21" s="18">
        <f t="shared" si="0"/>
        <v>-0.14999999999997726</v>
      </c>
      <c r="J21" s="18">
        <f>I21-Blanks!$I$75</f>
        <v>-0.17244897959180983</v>
      </c>
      <c r="K21" s="2" t="s">
        <v>26</v>
      </c>
      <c r="L21" s="2" t="s">
        <v>26</v>
      </c>
      <c r="M21" s="2" t="s">
        <v>26</v>
      </c>
      <c r="N21" s="2" t="s">
        <v>26</v>
      </c>
      <c r="O21" s="2" t="s">
        <v>26</v>
      </c>
    </row>
    <row r="22" spans="1:15" ht="12.75">
      <c r="A22" t="s">
        <v>255</v>
      </c>
      <c r="B22" t="s">
        <v>14</v>
      </c>
      <c r="D22" s="1">
        <v>0.6458333333333334</v>
      </c>
      <c r="E22" s="1">
        <v>0.6458333333333334</v>
      </c>
      <c r="F22" s="21" t="s">
        <v>325</v>
      </c>
      <c r="G22" s="18">
        <v>936.45</v>
      </c>
      <c r="H22" s="18">
        <v>936.2</v>
      </c>
      <c r="I22" s="18">
        <f t="shared" si="0"/>
        <v>-0.25</v>
      </c>
      <c r="J22" s="18">
        <f>I22-Blanks!$I$75</f>
        <v>-0.27244897959183256</v>
      </c>
      <c r="K22" s="2" t="s">
        <v>26</v>
      </c>
      <c r="L22" s="2" t="s">
        <v>26</v>
      </c>
      <c r="M22" s="2" t="s">
        <v>26</v>
      </c>
      <c r="N22" s="2" t="s">
        <v>26</v>
      </c>
      <c r="O22" s="2" t="s">
        <v>26</v>
      </c>
    </row>
    <row r="23" spans="1:15" ht="12.75">
      <c r="A23" t="s">
        <v>255</v>
      </c>
      <c r="B23" t="s">
        <v>12</v>
      </c>
      <c r="D23" s="1">
        <v>0.6458333333333334</v>
      </c>
      <c r="E23" s="1">
        <v>0.6458333333333334</v>
      </c>
      <c r="F23" s="21" t="s">
        <v>326</v>
      </c>
      <c r="G23" s="18">
        <v>941</v>
      </c>
      <c r="H23" s="18">
        <v>941.15</v>
      </c>
      <c r="I23" s="18">
        <f t="shared" si="0"/>
        <v>0.14999999999997726</v>
      </c>
      <c r="J23" s="18">
        <f>+I23-Blanks!$I$22</f>
        <v>0.2928571428570227</v>
      </c>
      <c r="K23" s="2" t="s">
        <v>26</v>
      </c>
      <c r="L23" s="2" t="s">
        <v>26</v>
      </c>
      <c r="M23" s="2" t="s">
        <v>26</v>
      </c>
      <c r="N23" s="2" t="s">
        <v>26</v>
      </c>
      <c r="O23" s="2" t="s">
        <v>26</v>
      </c>
    </row>
    <row r="24" spans="1:15" ht="12.75">
      <c r="A24" t="s">
        <v>255</v>
      </c>
      <c r="B24" t="s">
        <v>13</v>
      </c>
      <c r="D24" s="1">
        <v>0.6458333333333334</v>
      </c>
      <c r="E24" s="1">
        <v>0.6458333333333334</v>
      </c>
      <c r="F24" s="21"/>
      <c r="G24" s="18"/>
      <c r="H24" s="18"/>
      <c r="I24" s="18">
        <f t="shared" si="0"/>
        <v>0</v>
      </c>
      <c r="J24" s="18">
        <f>+I24-Blanks!$I$22</f>
        <v>0.1428571428570454</v>
      </c>
      <c r="K24" s="2" t="s">
        <v>26</v>
      </c>
      <c r="L24" s="2" t="s">
        <v>26</v>
      </c>
      <c r="M24" s="2" t="s">
        <v>26</v>
      </c>
      <c r="N24" s="2" t="s">
        <v>26</v>
      </c>
      <c r="O24" s="2" t="s">
        <v>26</v>
      </c>
    </row>
    <row r="25" spans="1:15" ht="12.75">
      <c r="A25" t="s">
        <v>255</v>
      </c>
      <c r="B25" t="s">
        <v>47</v>
      </c>
      <c r="C25" t="s">
        <v>65</v>
      </c>
      <c r="D25" s="1"/>
      <c r="E25" s="1"/>
      <c r="F25" s="20"/>
      <c r="G25" s="18"/>
      <c r="H25" s="18"/>
      <c r="I25" s="18"/>
      <c r="J25" s="18"/>
      <c r="K25" s="2" t="s">
        <v>26</v>
      </c>
      <c r="L25" s="2" t="s">
        <v>26</v>
      </c>
      <c r="M25" s="2" t="s">
        <v>26</v>
      </c>
      <c r="N25" s="2" t="s">
        <v>26</v>
      </c>
      <c r="O25" s="2" t="s">
        <v>26</v>
      </c>
    </row>
    <row r="26" spans="1:15" ht="12.75">
      <c r="A26" t="s">
        <v>255</v>
      </c>
      <c r="B26" t="s">
        <v>17</v>
      </c>
      <c r="D26" s="1">
        <v>0.6458333333333334</v>
      </c>
      <c r="E26" s="1">
        <v>0.6458333333333334</v>
      </c>
      <c r="F26" s="21" t="s">
        <v>327</v>
      </c>
      <c r="G26" s="18">
        <v>930.85</v>
      </c>
      <c r="H26" s="18">
        <v>930.85</v>
      </c>
      <c r="I26" s="18">
        <f t="shared" si="0"/>
        <v>0</v>
      </c>
      <c r="J26" s="18">
        <f>I26-Blanks!$I$75</f>
        <v>-0.02244897959183256</v>
      </c>
      <c r="K26" s="2" t="s">
        <v>26</v>
      </c>
      <c r="L26" s="2" t="s">
        <v>26</v>
      </c>
      <c r="M26" s="2" t="s">
        <v>26</v>
      </c>
      <c r="N26" s="2" t="s">
        <v>26</v>
      </c>
      <c r="O26" s="2" t="s">
        <v>26</v>
      </c>
    </row>
    <row r="27" spans="1:15" ht="12.75">
      <c r="A27" t="s">
        <v>255</v>
      </c>
      <c r="B27" t="s">
        <v>19</v>
      </c>
      <c r="D27" s="1">
        <v>0.6458333333333334</v>
      </c>
      <c r="E27" s="1">
        <v>0.6458333333333334</v>
      </c>
      <c r="F27" s="21" t="s">
        <v>328</v>
      </c>
      <c r="G27" s="18">
        <v>921.25</v>
      </c>
      <c r="H27" s="18">
        <v>921.4</v>
      </c>
      <c r="I27" s="18">
        <f t="shared" si="0"/>
        <v>0.14999999999997726</v>
      </c>
      <c r="J27" s="18">
        <f>I27-Blanks!$I$75</f>
        <v>0.1275510204081447</v>
      </c>
      <c r="K27" s="2" t="s">
        <v>26</v>
      </c>
      <c r="L27" s="2" t="s">
        <v>26</v>
      </c>
      <c r="M27" s="2" t="s">
        <v>26</v>
      </c>
      <c r="N27" s="2" t="s">
        <v>26</v>
      </c>
      <c r="O27" s="2" t="s">
        <v>26</v>
      </c>
    </row>
    <row r="28" spans="1:15" ht="12.75">
      <c r="A28" t="s">
        <v>255</v>
      </c>
      <c r="B28" t="s">
        <v>18</v>
      </c>
      <c r="D28" s="1">
        <v>0.6458333333333334</v>
      </c>
      <c r="E28" s="1">
        <v>0.6458333333333334</v>
      </c>
      <c r="F28" s="21" t="s">
        <v>329</v>
      </c>
      <c r="G28" s="18">
        <v>919.35</v>
      </c>
      <c r="H28" s="18">
        <v>919.4</v>
      </c>
      <c r="I28" s="18">
        <f t="shared" si="0"/>
        <v>0.049999999999954525</v>
      </c>
      <c r="J28" s="18">
        <f>I28-Blanks!$I$75</f>
        <v>0.027551020408121966</v>
      </c>
      <c r="K28" s="2" t="s">
        <v>26</v>
      </c>
      <c r="L28" s="2" t="s">
        <v>26</v>
      </c>
      <c r="M28" s="2" t="s">
        <v>26</v>
      </c>
      <c r="N28" s="2" t="s">
        <v>26</v>
      </c>
      <c r="O28" s="2" t="s">
        <v>26</v>
      </c>
    </row>
    <row r="29" spans="1:15" ht="12.75">
      <c r="A29" t="s">
        <v>255</v>
      </c>
      <c r="B29" t="s">
        <v>16</v>
      </c>
      <c r="D29" s="1">
        <v>0.6458333333333334</v>
      </c>
      <c r="E29" s="1">
        <v>0.6458333333333334</v>
      </c>
      <c r="F29" s="21" t="s">
        <v>330</v>
      </c>
      <c r="G29" s="18">
        <v>2760.95</v>
      </c>
      <c r="H29" s="18">
        <v>2760.35</v>
      </c>
      <c r="I29" s="18">
        <f t="shared" si="0"/>
        <v>-0.599999999999909</v>
      </c>
      <c r="J29" s="18">
        <f>+I29-Blanks!$I$22</f>
        <v>-0.4571428571428636</v>
      </c>
      <c r="K29" s="2" t="s">
        <v>26</v>
      </c>
      <c r="L29" s="2" t="s">
        <v>26</v>
      </c>
      <c r="M29" s="2" t="s">
        <v>26</v>
      </c>
      <c r="N29" s="2" t="s">
        <v>26</v>
      </c>
      <c r="O29" s="2" t="s">
        <v>26</v>
      </c>
    </row>
    <row r="30" spans="1:13" ht="12.75">
      <c r="A30" t="s">
        <v>255</v>
      </c>
      <c r="B30" t="s">
        <v>48</v>
      </c>
      <c r="C30" t="s">
        <v>65</v>
      </c>
      <c r="D30" s="1"/>
      <c r="E30" s="1"/>
      <c r="F30" s="13"/>
      <c r="H30" s="18"/>
      <c r="I30" s="18"/>
      <c r="L30" s="16"/>
      <c r="M30" s="23"/>
    </row>
    <row r="31" spans="1:6" ht="12.75">
      <c r="A31" s="17"/>
      <c r="D31" s="1"/>
      <c r="E31" s="1"/>
      <c r="F31" s="13"/>
    </row>
  </sheetData>
  <printOptions/>
  <pageMargins left="0.75" right="0.75" top="1" bottom="1" header="0.5" footer="0.5"/>
  <pageSetup fitToHeight="1" fitToWidth="1" horizontalDpi="600" verticalDpi="600" orientation="landscape" scale="90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O31"/>
  <sheetViews>
    <sheetView workbookViewId="0" topLeftCell="A1">
      <selection activeCell="H17" sqref="H17"/>
    </sheetView>
  </sheetViews>
  <sheetFormatPr defaultColWidth="9.140625" defaultRowHeight="12.75"/>
  <sheetData>
    <row r="1" spans="1:15" ht="12.75">
      <c r="A1" s="4" t="s">
        <v>356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6"/>
    </row>
    <row r="2" spans="1:15" ht="12.75">
      <c r="A2" s="7" t="s">
        <v>80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9"/>
    </row>
    <row r="3" spans="1:15" ht="12.75">
      <c r="A3" s="7" t="s">
        <v>1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9"/>
    </row>
    <row r="4" spans="1:15" ht="12.75">
      <c r="A4" s="7" t="s">
        <v>24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9"/>
    </row>
    <row r="5" spans="1:15" ht="12.75">
      <c r="A5" s="7" t="s">
        <v>84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9"/>
    </row>
    <row r="6" spans="1:15" ht="12.75">
      <c r="A6" s="7" t="s">
        <v>331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9"/>
    </row>
    <row r="7" spans="1:15" ht="12.75">
      <c r="A7" s="7" t="s">
        <v>353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9"/>
    </row>
    <row r="8" spans="1:15" ht="14.25">
      <c r="A8" s="7" t="s">
        <v>332</v>
      </c>
      <c r="B8" s="8"/>
      <c r="C8" s="27"/>
      <c r="D8" s="27" t="s">
        <v>357</v>
      </c>
      <c r="E8" s="8"/>
      <c r="F8" s="8"/>
      <c r="G8" s="8"/>
      <c r="H8" s="8"/>
      <c r="I8" s="8"/>
      <c r="J8" s="8"/>
      <c r="K8" s="8"/>
      <c r="L8" s="8"/>
      <c r="M8" s="8"/>
      <c r="N8" s="8"/>
      <c r="O8" s="9"/>
    </row>
    <row r="9" spans="1:15" ht="12.75">
      <c r="A9" s="7" t="s">
        <v>85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9"/>
    </row>
    <row r="10" spans="1:15" ht="12.75">
      <c r="A10" s="7" t="s">
        <v>83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9"/>
    </row>
    <row r="11" spans="1:15" ht="13.5" thickBot="1">
      <c r="A11" s="10" t="s">
        <v>333</v>
      </c>
      <c r="B11" s="11"/>
      <c r="C11" s="11" t="s">
        <v>347</v>
      </c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2"/>
    </row>
    <row r="12" spans="1:15" ht="12.75">
      <c r="A12" s="24"/>
      <c r="B12" s="25"/>
      <c r="C12" s="25"/>
      <c r="D12" s="25"/>
      <c r="E12" s="25"/>
      <c r="F12" s="25"/>
      <c r="G12" s="25"/>
      <c r="H12" s="25"/>
      <c r="I12" s="25"/>
      <c r="J12" s="25"/>
      <c r="K12" s="8"/>
      <c r="L12" s="8"/>
      <c r="M12" s="8"/>
      <c r="N12" s="8"/>
      <c r="O12" s="8"/>
    </row>
    <row r="15" spans="1:15" ht="38.25">
      <c r="A15" s="3" t="s">
        <v>5</v>
      </c>
      <c r="B15" s="3" t="s">
        <v>8</v>
      </c>
      <c r="C15" s="15" t="s">
        <v>62</v>
      </c>
      <c r="D15" s="3" t="s">
        <v>6</v>
      </c>
      <c r="E15" s="3" t="s">
        <v>7</v>
      </c>
      <c r="F15" s="3" t="s">
        <v>20</v>
      </c>
      <c r="G15" s="3" t="s">
        <v>22</v>
      </c>
      <c r="H15" s="3" t="s">
        <v>23</v>
      </c>
      <c r="I15" s="3" t="s">
        <v>40</v>
      </c>
      <c r="J15" s="15" t="s">
        <v>43</v>
      </c>
      <c r="K15" s="15" t="s">
        <v>41</v>
      </c>
      <c r="L15" s="15" t="s">
        <v>381</v>
      </c>
      <c r="M15" s="15" t="s">
        <v>42</v>
      </c>
      <c r="N15" s="22" t="s">
        <v>46</v>
      </c>
      <c r="O15" s="22" t="s">
        <v>66</v>
      </c>
    </row>
    <row r="16" spans="1:15" ht="12.75">
      <c r="A16" t="s">
        <v>387</v>
      </c>
      <c r="B16" t="s">
        <v>496</v>
      </c>
      <c r="C16" t="s">
        <v>64</v>
      </c>
      <c r="D16" s="1">
        <v>0.420138888888889</v>
      </c>
      <c r="E16" s="1">
        <v>0.434027777777778</v>
      </c>
      <c r="F16" s="2" t="s">
        <v>26</v>
      </c>
      <c r="G16" s="2" t="s">
        <v>26</v>
      </c>
      <c r="H16" s="2" t="s">
        <v>26</v>
      </c>
      <c r="I16" s="2" t="s">
        <v>26</v>
      </c>
      <c r="J16" s="2" t="s">
        <v>26</v>
      </c>
      <c r="K16" s="17">
        <v>1.7</v>
      </c>
      <c r="L16" s="16">
        <f>E16-D16</f>
        <v>0.013888888888889006</v>
      </c>
      <c r="M16" s="37">
        <v>20</v>
      </c>
      <c r="N16" s="2">
        <v>0.945</v>
      </c>
      <c r="O16" s="2" t="s">
        <v>26</v>
      </c>
    </row>
    <row r="17" spans="1:15" ht="12.75">
      <c r="A17" t="s">
        <v>387</v>
      </c>
      <c r="B17" t="s">
        <v>497</v>
      </c>
      <c r="C17" t="s">
        <v>63</v>
      </c>
      <c r="D17" s="1">
        <v>0.420138888888889</v>
      </c>
      <c r="E17" s="1">
        <v>0.434027777777778</v>
      </c>
      <c r="F17" s="2" t="s">
        <v>26</v>
      </c>
      <c r="G17" s="2" t="s">
        <v>26</v>
      </c>
      <c r="H17" s="2" t="s">
        <v>26</v>
      </c>
      <c r="I17" s="2" t="s">
        <v>26</v>
      </c>
      <c r="J17" s="2" t="s">
        <v>26</v>
      </c>
      <c r="K17" s="17">
        <v>1.7</v>
      </c>
      <c r="L17" s="16">
        <f aca="true" t="shared" si="0" ref="L17:L28">E17-D17</f>
        <v>0.013888888888889006</v>
      </c>
      <c r="M17" s="37">
        <v>20</v>
      </c>
      <c r="N17" s="2">
        <v>3.46</v>
      </c>
      <c r="O17" s="32">
        <f>N16/N17</f>
        <v>0.273121387283237</v>
      </c>
    </row>
    <row r="18" spans="1:15" ht="12.75">
      <c r="A18" t="s">
        <v>387</v>
      </c>
      <c r="B18" t="s">
        <v>10</v>
      </c>
      <c r="C18" t="s">
        <v>64</v>
      </c>
      <c r="D18" s="1">
        <v>0.4201388888888889</v>
      </c>
      <c r="E18" s="1">
        <v>0.43402777777777773</v>
      </c>
      <c r="F18" s="21" t="s">
        <v>388</v>
      </c>
      <c r="G18" s="19">
        <v>150.286</v>
      </c>
      <c r="H18" s="19">
        <v>150.376</v>
      </c>
      <c r="I18" s="19">
        <f>H18-G18</f>
        <v>0.09000000000000341</v>
      </c>
      <c r="J18" s="19">
        <f>I18-Blanks!$J$106</f>
        <v>0.23666666666666458</v>
      </c>
      <c r="K18" s="17">
        <v>16.7</v>
      </c>
      <c r="L18" s="16">
        <f t="shared" si="0"/>
        <v>0.01388888888888884</v>
      </c>
      <c r="M18" s="37">
        <v>20</v>
      </c>
      <c r="N18" s="19">
        <f>1000*J18/(M18*K18)</f>
        <v>0.7085828343313311</v>
      </c>
      <c r="O18" s="18">
        <f>N18/N20</f>
        <v>0.19960640989597625</v>
      </c>
    </row>
    <row r="19" spans="1:15" ht="12.75">
      <c r="A19" t="s">
        <v>387</v>
      </c>
      <c r="B19" t="s">
        <v>11</v>
      </c>
      <c r="C19" t="s">
        <v>64</v>
      </c>
      <c r="D19" s="1">
        <v>0.4201388888888889</v>
      </c>
      <c r="E19" s="1">
        <v>0.43402777777777773</v>
      </c>
      <c r="F19" s="21" t="s">
        <v>389</v>
      </c>
      <c r="G19" s="19">
        <v>146.714</v>
      </c>
      <c r="H19" s="19">
        <v>146.798</v>
      </c>
      <c r="I19" s="19">
        <f aca="true" t="shared" si="1" ref="I19:I29">H19-G19</f>
        <v>0.08400000000000318</v>
      </c>
      <c r="J19" s="19">
        <f>I19-Blanks!$J$106</f>
        <v>0.23066666666666436</v>
      </c>
      <c r="K19" s="17">
        <v>16.7</v>
      </c>
      <c r="L19" s="16">
        <f>E19-D19</f>
        <v>0.01388888888888884</v>
      </c>
      <c r="M19" s="37">
        <v>20</v>
      </c>
      <c r="N19" s="19">
        <f aca="true" t="shared" si="2" ref="N19:N29">1000*J19/(M19*K19)</f>
        <v>0.690618762475043</v>
      </c>
      <c r="O19" s="18">
        <f>N19/N20</f>
        <v>0.19454596570143015</v>
      </c>
    </row>
    <row r="20" spans="1:15" ht="12.75">
      <c r="A20" t="s">
        <v>387</v>
      </c>
      <c r="B20" t="s">
        <v>97</v>
      </c>
      <c r="C20" t="s">
        <v>63</v>
      </c>
      <c r="D20" s="1">
        <v>0.420138888888889</v>
      </c>
      <c r="E20" s="1">
        <v>0.434027777777778</v>
      </c>
      <c r="F20" s="21" t="s">
        <v>390</v>
      </c>
      <c r="G20" s="19">
        <v>148.797</v>
      </c>
      <c r="H20" s="19">
        <v>149.836</v>
      </c>
      <c r="I20" s="19">
        <f t="shared" si="1"/>
        <v>1.0390000000000157</v>
      </c>
      <c r="J20" s="19">
        <f>I20-Blanks!$J$106</f>
        <v>1.1856666666666769</v>
      </c>
      <c r="K20" s="17">
        <v>16.7</v>
      </c>
      <c r="L20" s="16">
        <f>E20-D20</f>
        <v>0.013888888888889006</v>
      </c>
      <c r="M20" s="37">
        <v>20</v>
      </c>
      <c r="N20" s="19">
        <f t="shared" si="2"/>
        <v>3.5499001996008293</v>
      </c>
      <c r="O20" s="18"/>
    </row>
    <row r="21" spans="1:14" ht="12.75">
      <c r="A21" t="s">
        <v>387</v>
      </c>
      <c r="B21" t="s">
        <v>15</v>
      </c>
      <c r="D21" s="1">
        <v>0.420138888888889</v>
      </c>
      <c r="E21" s="1">
        <v>0.434027777777778</v>
      </c>
      <c r="F21" s="21" t="s">
        <v>391</v>
      </c>
      <c r="G21" s="18">
        <v>974.75</v>
      </c>
      <c r="H21" s="18">
        <v>977.75</v>
      </c>
      <c r="I21" s="19">
        <f t="shared" si="1"/>
        <v>3</v>
      </c>
      <c r="J21" s="18">
        <f>I21-Blanks!$I$75</f>
        <v>2.9775510204081677</v>
      </c>
      <c r="K21" s="17">
        <v>566</v>
      </c>
      <c r="L21" s="16">
        <f t="shared" si="0"/>
        <v>0.013888888888889006</v>
      </c>
      <c r="M21" s="37">
        <v>20</v>
      </c>
      <c r="N21" s="19">
        <f t="shared" si="2"/>
        <v>0.2630345424388841</v>
      </c>
    </row>
    <row r="22" spans="1:14" ht="12.75">
      <c r="A22" t="s">
        <v>387</v>
      </c>
      <c r="B22" t="s">
        <v>14</v>
      </c>
      <c r="D22" s="1">
        <v>0.420138888888889</v>
      </c>
      <c r="E22" s="1">
        <v>0.434027777777779</v>
      </c>
      <c r="F22" s="21" t="s">
        <v>392</v>
      </c>
      <c r="G22" s="18">
        <v>958.3</v>
      </c>
      <c r="H22" s="18">
        <v>974.1</v>
      </c>
      <c r="I22" s="19">
        <f t="shared" si="1"/>
        <v>15.800000000000068</v>
      </c>
      <c r="J22" s="18">
        <f>I22-Blanks!$I$75</f>
        <v>15.777551020408236</v>
      </c>
      <c r="K22" s="17">
        <v>566</v>
      </c>
      <c r="L22" s="16">
        <f t="shared" si="0"/>
        <v>0.013888888888890005</v>
      </c>
      <c r="M22" s="37">
        <v>20</v>
      </c>
      <c r="N22" s="19">
        <f t="shared" si="2"/>
        <v>1.3937765919088547</v>
      </c>
    </row>
    <row r="23" spans="1:15" ht="12.75">
      <c r="A23" t="s">
        <v>387</v>
      </c>
      <c r="B23" t="s">
        <v>12</v>
      </c>
      <c r="D23" s="1">
        <v>0.420138888888889</v>
      </c>
      <c r="E23" s="1">
        <v>0.434027777777779</v>
      </c>
      <c r="F23" s="21" t="s">
        <v>393</v>
      </c>
      <c r="G23" s="18">
        <v>956.3</v>
      </c>
      <c r="H23" s="18">
        <v>970.65</v>
      </c>
      <c r="I23" s="19">
        <f t="shared" si="1"/>
        <v>14.350000000000023</v>
      </c>
      <c r="J23" s="18">
        <f>+I23-Blanks!$I$22</f>
        <v>14.492857142857067</v>
      </c>
      <c r="K23" s="17">
        <v>566</v>
      </c>
      <c r="L23" s="16">
        <f t="shared" si="0"/>
        <v>0.013888888888890005</v>
      </c>
      <c r="M23" s="37">
        <v>20</v>
      </c>
      <c r="N23" s="19">
        <f t="shared" si="2"/>
        <v>1.2802877334679388</v>
      </c>
      <c r="O23" s="18">
        <f>J24/SUM(J22:J24)</f>
        <v>0.35244103426070633</v>
      </c>
    </row>
    <row r="24" spans="1:14" ht="12.75">
      <c r="A24" t="s">
        <v>387</v>
      </c>
      <c r="B24" t="s">
        <v>13</v>
      </c>
      <c r="D24" s="1">
        <v>0.420138888888889</v>
      </c>
      <c r="E24" s="1">
        <v>0.434027777777779</v>
      </c>
      <c r="F24" s="21" t="s">
        <v>394</v>
      </c>
      <c r="G24" s="18">
        <v>4285.55</v>
      </c>
      <c r="H24" s="18">
        <v>4301.55</v>
      </c>
      <c r="I24" s="19">
        <f t="shared" si="1"/>
        <v>16</v>
      </c>
      <c r="J24" s="18">
        <f>+I24-Blanks!$K$22</f>
        <v>16.475000000000136</v>
      </c>
      <c r="K24" s="17">
        <v>566</v>
      </c>
      <c r="L24" s="16">
        <f t="shared" si="0"/>
        <v>0.013888888888890005</v>
      </c>
      <c r="M24" s="37">
        <v>20</v>
      </c>
      <c r="N24" s="19">
        <f t="shared" si="2"/>
        <v>1.4553886925795174</v>
      </c>
    </row>
    <row r="25" spans="1:13" ht="12.75">
      <c r="A25" t="s">
        <v>387</v>
      </c>
      <c r="B25" t="s">
        <v>47</v>
      </c>
      <c r="C25" t="s">
        <v>65</v>
      </c>
      <c r="D25" s="1"/>
      <c r="E25" s="1"/>
      <c r="F25" s="20"/>
      <c r="G25" s="18"/>
      <c r="H25" s="18"/>
      <c r="I25" s="19"/>
      <c r="J25" s="18"/>
      <c r="K25" s="17"/>
      <c r="L25" s="16"/>
      <c r="M25" s="37"/>
    </row>
    <row r="26" spans="1:14" ht="12.75">
      <c r="A26" t="s">
        <v>387</v>
      </c>
      <c r="B26" t="s">
        <v>17</v>
      </c>
      <c r="D26" s="1">
        <v>0.42013888888889</v>
      </c>
      <c r="E26" s="1">
        <v>0.43402777777778</v>
      </c>
      <c r="F26" s="21" t="s">
        <v>395</v>
      </c>
      <c r="G26" s="18">
        <v>958.3</v>
      </c>
      <c r="H26" s="18">
        <v>961.4</v>
      </c>
      <c r="I26" s="19">
        <f t="shared" si="1"/>
        <v>3.1000000000000227</v>
      </c>
      <c r="J26" s="18">
        <f>I26-Blanks!$I$75</f>
        <v>3.0775510204081904</v>
      </c>
      <c r="K26" s="17">
        <v>566</v>
      </c>
      <c r="L26" s="16">
        <f t="shared" si="0"/>
        <v>0.013888888888890005</v>
      </c>
      <c r="M26" s="37">
        <v>20</v>
      </c>
      <c r="N26" s="19">
        <f t="shared" si="2"/>
        <v>0.2718684647003702</v>
      </c>
    </row>
    <row r="27" spans="1:14" ht="12.75">
      <c r="A27" t="s">
        <v>387</v>
      </c>
      <c r="B27" t="s">
        <v>19</v>
      </c>
      <c r="D27" s="1">
        <v>0.42013888888889</v>
      </c>
      <c r="E27" s="1">
        <v>0.43402777777778</v>
      </c>
      <c r="F27" s="21" t="s">
        <v>396</v>
      </c>
      <c r="G27" s="18">
        <v>951.3</v>
      </c>
      <c r="H27" s="18">
        <v>967</v>
      </c>
      <c r="I27" s="19">
        <f t="shared" si="1"/>
        <v>15.700000000000045</v>
      </c>
      <c r="J27" s="18">
        <f>I27-Blanks!$I$75</f>
        <v>15.677551020408213</v>
      </c>
      <c r="K27" s="17">
        <v>566</v>
      </c>
      <c r="L27" s="16">
        <f t="shared" si="0"/>
        <v>0.013888888888890005</v>
      </c>
      <c r="M27" s="37">
        <v>20</v>
      </c>
      <c r="N27" s="19">
        <f t="shared" si="2"/>
        <v>1.3849426696473686</v>
      </c>
    </row>
    <row r="28" spans="1:15" ht="12.75">
      <c r="A28" t="s">
        <v>387</v>
      </c>
      <c r="B28" t="s">
        <v>18</v>
      </c>
      <c r="D28" s="1">
        <v>0.42013888888889</v>
      </c>
      <c r="E28" s="1">
        <v>0.43402777777778</v>
      </c>
      <c r="F28" s="21" t="s">
        <v>397</v>
      </c>
      <c r="G28" s="18">
        <v>977.65</v>
      </c>
      <c r="H28" s="18">
        <v>991.3</v>
      </c>
      <c r="I28" s="19">
        <f t="shared" si="1"/>
        <v>13.649999999999977</v>
      </c>
      <c r="J28" s="18">
        <f>I28-Blanks!$I$75</f>
        <v>13.627551020408145</v>
      </c>
      <c r="K28" s="17">
        <v>566</v>
      </c>
      <c r="L28" s="16">
        <f t="shared" si="0"/>
        <v>0.013888888888890005</v>
      </c>
      <c r="M28" s="37">
        <v>20</v>
      </c>
      <c r="N28" s="19">
        <f t="shared" si="2"/>
        <v>1.2038472632869386</v>
      </c>
      <c r="O28" s="18">
        <f>J29/SUM(J27:J29)</f>
        <v>0.3499326595515831</v>
      </c>
    </row>
    <row r="29" spans="1:14" ht="12.75">
      <c r="A29" t="s">
        <v>387</v>
      </c>
      <c r="B29" t="s">
        <v>16</v>
      </c>
      <c r="D29" s="1">
        <v>0.42013888888889</v>
      </c>
      <c r="E29" s="1">
        <v>0.434027777777781</v>
      </c>
      <c r="F29" s="21" t="s">
        <v>398</v>
      </c>
      <c r="G29" s="18">
        <v>4294.35</v>
      </c>
      <c r="H29" s="18">
        <v>4309.65</v>
      </c>
      <c r="I29" s="19">
        <f t="shared" si="1"/>
        <v>15.299999999999272</v>
      </c>
      <c r="J29" s="18">
        <f>+I29-Blanks!$K$22</f>
        <v>15.774999999999409</v>
      </c>
      <c r="K29" s="17">
        <v>566</v>
      </c>
      <c r="L29" s="16">
        <f>E29-D29</f>
        <v>0.013888888888891004</v>
      </c>
      <c r="M29" s="37">
        <v>20</v>
      </c>
      <c r="N29" s="19">
        <f t="shared" si="2"/>
        <v>1.3935512367490643</v>
      </c>
    </row>
    <row r="30" spans="1:13" ht="12.75">
      <c r="A30" t="s">
        <v>387</v>
      </c>
      <c r="B30" t="s">
        <v>48</v>
      </c>
      <c r="C30" t="s">
        <v>65</v>
      </c>
      <c r="D30" s="1"/>
      <c r="E30" s="1"/>
      <c r="F30" s="13"/>
      <c r="H30" s="18"/>
      <c r="I30" s="18"/>
      <c r="L30" s="16"/>
      <c r="M30" s="16"/>
    </row>
    <row r="31" spans="1:6" ht="12.75">
      <c r="A31" s="17"/>
      <c r="D31" s="1"/>
      <c r="E31" s="1"/>
      <c r="F31" s="13"/>
    </row>
  </sheetData>
  <printOptions/>
  <pageMargins left="0.75" right="0.75" top="1" bottom="1" header="0.5" footer="0.5"/>
  <pageSetup horizontalDpi="600" verticalDpi="600" orientation="landscape" scale="85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O31"/>
  <sheetViews>
    <sheetView workbookViewId="0" topLeftCell="A1">
      <selection activeCell="H17" sqref="H17"/>
    </sheetView>
  </sheetViews>
  <sheetFormatPr defaultColWidth="9.140625" defaultRowHeight="12.75"/>
  <sheetData>
    <row r="1" spans="1:15" ht="12.75">
      <c r="A1" s="4" t="s">
        <v>356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6"/>
    </row>
    <row r="2" spans="1:15" ht="12.75">
      <c r="A2" s="7" t="s">
        <v>80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9"/>
    </row>
    <row r="3" spans="1:15" ht="12.75">
      <c r="A3" s="7" t="s">
        <v>1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9"/>
    </row>
    <row r="4" spans="1:15" ht="12.75">
      <c r="A4" s="7" t="s">
        <v>24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9"/>
    </row>
    <row r="5" spans="1:15" ht="12.75">
      <c r="A5" s="7" t="s">
        <v>84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9"/>
    </row>
    <row r="6" spans="1:15" ht="12.75">
      <c r="A6" s="7" t="s">
        <v>331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9"/>
    </row>
    <row r="7" spans="1:15" ht="12.75">
      <c r="A7" s="7" t="s">
        <v>353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9"/>
    </row>
    <row r="8" spans="1:15" ht="14.25">
      <c r="A8" s="7" t="s">
        <v>332</v>
      </c>
      <c r="B8" s="8"/>
      <c r="C8" s="27"/>
      <c r="D8" s="27" t="s">
        <v>357</v>
      </c>
      <c r="E8" s="8"/>
      <c r="F8" s="8"/>
      <c r="G8" s="8"/>
      <c r="H8" s="8"/>
      <c r="I8" s="8"/>
      <c r="J8" s="8"/>
      <c r="K8" s="8"/>
      <c r="L8" s="8"/>
      <c r="M8" s="8"/>
      <c r="N8" s="8"/>
      <c r="O8" s="9"/>
    </row>
    <row r="9" spans="1:15" ht="12.75">
      <c r="A9" s="7" t="s">
        <v>85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9"/>
    </row>
    <row r="10" spans="1:15" ht="12.75">
      <c r="A10" s="7" t="s">
        <v>83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9"/>
    </row>
    <row r="11" spans="1:15" ht="13.5" thickBot="1">
      <c r="A11" s="10" t="s">
        <v>333</v>
      </c>
      <c r="B11" s="11"/>
      <c r="C11" s="11" t="s">
        <v>347</v>
      </c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2"/>
    </row>
    <row r="12" spans="1:15" ht="12.75">
      <c r="A12" s="24"/>
      <c r="B12" s="25"/>
      <c r="C12" s="25"/>
      <c r="D12" s="25"/>
      <c r="E12" s="25"/>
      <c r="F12" s="25"/>
      <c r="G12" s="25"/>
      <c r="H12" s="25"/>
      <c r="I12" s="25"/>
      <c r="J12" s="25"/>
      <c r="K12" s="8"/>
      <c r="L12" s="8"/>
      <c r="M12" s="8"/>
      <c r="N12" s="8"/>
      <c r="O12" s="8"/>
    </row>
    <row r="15" spans="1:15" ht="38.25">
      <c r="A15" s="3" t="s">
        <v>5</v>
      </c>
      <c r="B15" s="3" t="s">
        <v>8</v>
      </c>
      <c r="C15" s="15" t="s">
        <v>62</v>
      </c>
      <c r="D15" s="3" t="s">
        <v>6</v>
      </c>
      <c r="E15" s="3" t="s">
        <v>7</v>
      </c>
      <c r="F15" s="3" t="s">
        <v>20</v>
      </c>
      <c r="G15" s="3" t="s">
        <v>22</v>
      </c>
      <c r="H15" s="3" t="s">
        <v>23</v>
      </c>
      <c r="I15" s="3" t="s">
        <v>40</v>
      </c>
      <c r="J15" s="15" t="s">
        <v>43</v>
      </c>
      <c r="K15" s="15" t="s">
        <v>41</v>
      </c>
      <c r="L15" s="15" t="s">
        <v>381</v>
      </c>
      <c r="M15" s="15" t="s">
        <v>42</v>
      </c>
      <c r="N15" s="22" t="s">
        <v>46</v>
      </c>
      <c r="O15" s="22" t="s">
        <v>66</v>
      </c>
    </row>
    <row r="16" spans="1:15" ht="12.75">
      <c r="A16" t="s">
        <v>399</v>
      </c>
      <c r="B16" t="s">
        <v>502</v>
      </c>
      <c r="C16" t="s">
        <v>64</v>
      </c>
      <c r="D16" s="1">
        <v>0.45208333333333334</v>
      </c>
      <c r="E16" s="1">
        <v>0.4673611111111111</v>
      </c>
      <c r="F16" s="2" t="s">
        <v>26</v>
      </c>
      <c r="G16" s="2" t="s">
        <v>26</v>
      </c>
      <c r="H16" s="2" t="s">
        <v>26</v>
      </c>
      <c r="I16" s="2" t="s">
        <v>26</v>
      </c>
      <c r="J16" s="2" t="s">
        <v>26</v>
      </c>
      <c r="K16" s="17">
        <v>1.7</v>
      </c>
      <c r="L16" s="16">
        <f>E16-D16</f>
        <v>0.015277777777777779</v>
      </c>
      <c r="M16" s="37">
        <v>22</v>
      </c>
      <c r="N16" s="2">
        <v>0.941</v>
      </c>
      <c r="O16" s="2" t="s">
        <v>26</v>
      </c>
    </row>
    <row r="17" spans="1:15" ht="12.75">
      <c r="A17" t="s">
        <v>399</v>
      </c>
      <c r="B17" t="s">
        <v>503</v>
      </c>
      <c r="C17" t="s">
        <v>63</v>
      </c>
      <c r="D17" s="1">
        <v>0.45208333333333334</v>
      </c>
      <c r="E17" s="1">
        <v>0.4673611111111111</v>
      </c>
      <c r="F17" s="2" t="s">
        <v>26</v>
      </c>
      <c r="G17" s="2" t="s">
        <v>26</v>
      </c>
      <c r="H17" s="2" t="s">
        <v>26</v>
      </c>
      <c r="I17" s="2" t="s">
        <v>26</v>
      </c>
      <c r="J17" s="2" t="s">
        <v>26</v>
      </c>
      <c r="K17" s="17">
        <v>1.7</v>
      </c>
      <c r="L17" s="16">
        <f aca="true" t="shared" si="0" ref="L17:L28">E17-D17</f>
        <v>0.015277777777777779</v>
      </c>
      <c r="M17" s="37">
        <v>22</v>
      </c>
      <c r="N17" s="2">
        <v>2.95</v>
      </c>
      <c r="O17" s="32">
        <f>N16/N17</f>
        <v>0.3189830508474576</v>
      </c>
    </row>
    <row r="18" spans="1:15" ht="12.75">
      <c r="A18" t="s">
        <v>399</v>
      </c>
      <c r="B18" t="s">
        <v>10</v>
      </c>
      <c r="C18" t="s">
        <v>64</v>
      </c>
      <c r="D18" s="1">
        <v>0.452083333333333</v>
      </c>
      <c r="E18" s="1">
        <v>0.467361111111111</v>
      </c>
      <c r="F18" s="21" t="s">
        <v>400</v>
      </c>
      <c r="G18" s="19">
        <v>145.801</v>
      </c>
      <c r="H18" s="19">
        <v>145.935</v>
      </c>
      <c r="I18" s="19">
        <f>H18-G18</f>
        <v>0.13400000000001455</v>
      </c>
      <c r="J18" s="19">
        <f>I18-Blanks!$J$106</f>
        <v>0.2806666666666757</v>
      </c>
      <c r="K18" s="17">
        <v>16.7</v>
      </c>
      <c r="L18" s="16">
        <f t="shared" si="0"/>
        <v>0.015277777777778001</v>
      </c>
      <c r="M18" s="37">
        <v>22</v>
      </c>
      <c r="N18" s="19">
        <f>1000*J18/(M18*K18)</f>
        <v>0.7639266920704293</v>
      </c>
      <c r="O18" s="18">
        <f>N18/N20</f>
        <v>0.2785312603374264</v>
      </c>
    </row>
    <row r="19" spans="1:15" ht="12.75">
      <c r="A19" t="s">
        <v>399</v>
      </c>
      <c r="B19" t="s">
        <v>11</v>
      </c>
      <c r="C19" t="s">
        <v>64</v>
      </c>
      <c r="D19" s="1">
        <v>0.452083333333333</v>
      </c>
      <c r="E19" s="1">
        <v>0.467361111111111</v>
      </c>
      <c r="F19" s="21" t="s">
        <v>401</v>
      </c>
      <c r="G19" s="19">
        <v>149.923</v>
      </c>
      <c r="H19" s="19">
        <v>150.039</v>
      </c>
      <c r="I19" s="19">
        <f aca="true" t="shared" si="1" ref="I19:I29">H19-G19</f>
        <v>0.11599999999998545</v>
      </c>
      <c r="J19" s="19">
        <f>I19-Blanks!$J$106</f>
        <v>0.2626666666666466</v>
      </c>
      <c r="K19" s="17">
        <v>16.7</v>
      </c>
      <c r="L19" s="16">
        <f>E19-D19</f>
        <v>0.015277777777778001</v>
      </c>
      <c r="M19" s="37">
        <v>22</v>
      </c>
      <c r="N19" s="19">
        <f aca="true" t="shared" si="2" ref="N19:N29">1000*J19/(M19*K19)</f>
        <v>0.7149337688259298</v>
      </c>
      <c r="O19" s="18">
        <f>N19/N20</f>
        <v>0.2606682103870169</v>
      </c>
    </row>
    <row r="20" spans="1:15" ht="12.75">
      <c r="A20" t="s">
        <v>399</v>
      </c>
      <c r="B20" t="s">
        <v>97</v>
      </c>
      <c r="C20" t="s">
        <v>63</v>
      </c>
      <c r="D20" s="1">
        <v>0.452083333333333</v>
      </c>
      <c r="E20" s="1">
        <v>0.467361111111111</v>
      </c>
      <c r="F20" s="21" t="s">
        <v>402</v>
      </c>
      <c r="G20" s="19">
        <v>149.488</v>
      </c>
      <c r="H20" s="19">
        <v>150.349</v>
      </c>
      <c r="I20" s="19">
        <f t="shared" si="1"/>
        <v>0.86099999999999</v>
      </c>
      <c r="J20" s="19">
        <f>I20-Blanks!$J$106</f>
        <v>1.0076666666666512</v>
      </c>
      <c r="K20" s="17">
        <v>16.7</v>
      </c>
      <c r="L20" s="16">
        <f>E20-D20</f>
        <v>0.015277777777778001</v>
      </c>
      <c r="M20" s="37">
        <v>22</v>
      </c>
      <c r="N20" s="19">
        <f t="shared" si="2"/>
        <v>2.742696425331114</v>
      </c>
      <c r="O20" s="18"/>
    </row>
    <row r="21" spans="1:14" ht="12.75">
      <c r="A21" t="s">
        <v>399</v>
      </c>
      <c r="B21" t="s">
        <v>15</v>
      </c>
      <c r="D21" s="1">
        <v>0.452083333333333</v>
      </c>
      <c r="E21" s="1">
        <v>0.467361111111111</v>
      </c>
      <c r="F21" s="21" t="s">
        <v>403</v>
      </c>
      <c r="G21" s="18">
        <v>968.25</v>
      </c>
      <c r="H21" s="18">
        <v>970.55</v>
      </c>
      <c r="I21" s="19">
        <f t="shared" si="1"/>
        <v>2.2999999999999545</v>
      </c>
      <c r="J21" s="18">
        <f>I21-Blanks!$I$75</f>
        <v>2.277551020408122</v>
      </c>
      <c r="K21" s="17">
        <v>566</v>
      </c>
      <c r="L21" s="16">
        <f t="shared" si="0"/>
        <v>0.015277777777778001</v>
      </c>
      <c r="M21" s="37">
        <v>22</v>
      </c>
      <c r="N21" s="19">
        <f t="shared" si="2"/>
        <v>0.18290644237135575</v>
      </c>
    </row>
    <row r="22" spans="1:14" ht="12.75">
      <c r="A22" t="s">
        <v>399</v>
      </c>
      <c r="B22" t="s">
        <v>14</v>
      </c>
      <c r="D22" s="1">
        <v>0.452083333333333</v>
      </c>
      <c r="E22" s="1">
        <v>0.467361111111111</v>
      </c>
      <c r="F22" s="21" t="s">
        <v>404</v>
      </c>
      <c r="G22" s="18">
        <v>976.15</v>
      </c>
      <c r="H22" s="18">
        <v>987.75</v>
      </c>
      <c r="I22" s="19">
        <f t="shared" si="1"/>
        <v>11.600000000000023</v>
      </c>
      <c r="J22" s="18">
        <f>I22-Blanks!$I$75</f>
        <v>11.57755102040819</v>
      </c>
      <c r="K22" s="17">
        <v>566</v>
      </c>
      <c r="L22" s="16">
        <f t="shared" si="0"/>
        <v>0.015277777777778001</v>
      </c>
      <c r="M22" s="37">
        <v>22</v>
      </c>
      <c r="N22" s="19">
        <f t="shared" si="2"/>
        <v>0.9297744153877442</v>
      </c>
    </row>
    <row r="23" spans="1:15" ht="12.75">
      <c r="A23" t="s">
        <v>399</v>
      </c>
      <c r="B23" t="s">
        <v>12</v>
      </c>
      <c r="D23" s="1">
        <v>0.452083333333333</v>
      </c>
      <c r="E23" s="1">
        <v>0.467361111111111</v>
      </c>
      <c r="F23" s="21" t="s">
        <v>405</v>
      </c>
      <c r="G23" s="18">
        <v>970.7</v>
      </c>
      <c r="H23" s="18">
        <v>983.1</v>
      </c>
      <c r="I23" s="19">
        <f t="shared" si="1"/>
        <v>12.399999999999977</v>
      </c>
      <c r="J23" s="18">
        <f>+I23-Blanks!$I$22</f>
        <v>12.542857142857022</v>
      </c>
      <c r="K23" s="17">
        <v>566</v>
      </c>
      <c r="L23" s="16">
        <f t="shared" si="0"/>
        <v>0.015277777777778001</v>
      </c>
      <c r="M23" s="37">
        <v>22</v>
      </c>
      <c r="N23" s="19">
        <f t="shared" si="2"/>
        <v>1.0072965903354498</v>
      </c>
      <c r="O23" s="18">
        <f>J24/SUM(J22:J24)</f>
        <v>0.43965200488331063</v>
      </c>
    </row>
    <row r="24" spans="1:14" ht="12.75">
      <c r="A24" t="s">
        <v>399</v>
      </c>
      <c r="B24" t="s">
        <v>13</v>
      </c>
      <c r="D24" s="1">
        <v>0.452083333333333</v>
      </c>
      <c r="E24" s="1">
        <v>0.467361111111111</v>
      </c>
      <c r="F24" s="21" t="s">
        <v>406</v>
      </c>
      <c r="G24" s="18">
        <v>4265.05</v>
      </c>
      <c r="H24" s="18">
        <v>4283.5</v>
      </c>
      <c r="I24" s="19">
        <f t="shared" si="1"/>
        <v>18.449999999999818</v>
      </c>
      <c r="J24" s="18">
        <f>+I24-Blanks!$K$22</f>
        <v>18.924999999999955</v>
      </c>
      <c r="K24" s="17">
        <v>566</v>
      </c>
      <c r="L24" s="16">
        <f t="shared" si="0"/>
        <v>0.015277777777778001</v>
      </c>
      <c r="M24" s="37">
        <v>22</v>
      </c>
      <c r="N24" s="19">
        <f t="shared" si="2"/>
        <v>1.519836170896238</v>
      </c>
    </row>
    <row r="25" spans="1:13" ht="12.75">
      <c r="A25" t="s">
        <v>399</v>
      </c>
      <c r="B25" t="s">
        <v>47</v>
      </c>
      <c r="C25" t="s">
        <v>65</v>
      </c>
      <c r="D25" s="1"/>
      <c r="E25" s="1"/>
      <c r="F25" s="20"/>
      <c r="G25" s="18"/>
      <c r="H25" s="18"/>
      <c r="I25" s="19"/>
      <c r="J25" s="18"/>
      <c r="K25" s="17"/>
      <c r="L25" s="16"/>
      <c r="M25" s="37"/>
    </row>
    <row r="26" spans="1:14" ht="12.75">
      <c r="A26" t="s">
        <v>399</v>
      </c>
      <c r="B26" t="s">
        <v>17</v>
      </c>
      <c r="D26" s="1">
        <v>0.452083333333333</v>
      </c>
      <c r="E26" s="1">
        <v>0.467361111111111</v>
      </c>
      <c r="F26" s="21" t="s">
        <v>407</v>
      </c>
      <c r="G26" s="18">
        <v>966.5</v>
      </c>
      <c r="H26" s="18">
        <v>968.05</v>
      </c>
      <c r="I26" s="19">
        <f t="shared" si="1"/>
        <v>1.5499999999999545</v>
      </c>
      <c r="J26" s="18">
        <f>I26-Blanks!$I$75</f>
        <v>1.527551020408122</v>
      </c>
      <c r="K26" s="17">
        <v>566</v>
      </c>
      <c r="L26" s="16">
        <f t="shared" si="0"/>
        <v>0.015277777777778001</v>
      </c>
      <c r="M26" s="37">
        <v>22</v>
      </c>
      <c r="N26" s="19">
        <f t="shared" si="2"/>
        <v>0.12267515422487327</v>
      </c>
    </row>
    <row r="27" spans="1:14" ht="12.75">
      <c r="A27" t="s">
        <v>399</v>
      </c>
      <c r="B27" t="s">
        <v>19</v>
      </c>
      <c r="D27" s="1">
        <v>0.452083333333333</v>
      </c>
      <c r="E27" s="1">
        <v>0.467361111111111</v>
      </c>
      <c r="F27" s="21" t="s">
        <v>408</v>
      </c>
      <c r="G27" s="18">
        <v>965.2</v>
      </c>
      <c r="H27" s="18">
        <v>974.55</v>
      </c>
      <c r="I27" s="19">
        <f t="shared" si="1"/>
        <v>9.349999999999909</v>
      </c>
      <c r="J27" s="18">
        <f>I27-Blanks!$I$75</f>
        <v>9.327551020408077</v>
      </c>
      <c r="K27" s="17">
        <v>566</v>
      </c>
      <c r="L27" s="16">
        <f t="shared" si="0"/>
        <v>0.015277777777778001</v>
      </c>
      <c r="M27" s="37">
        <v>22</v>
      </c>
      <c r="N27" s="19">
        <f t="shared" si="2"/>
        <v>0.7490805509482875</v>
      </c>
    </row>
    <row r="28" spans="1:15" ht="12.75">
      <c r="A28" t="s">
        <v>399</v>
      </c>
      <c r="B28" t="s">
        <v>18</v>
      </c>
      <c r="D28" s="1">
        <v>0.452083333333333</v>
      </c>
      <c r="E28" s="1">
        <v>0.467361111111111</v>
      </c>
      <c r="F28" s="21" t="s">
        <v>409</v>
      </c>
      <c r="G28" s="18">
        <v>973.35</v>
      </c>
      <c r="H28" s="18">
        <v>984.2</v>
      </c>
      <c r="I28" s="19">
        <f t="shared" si="1"/>
        <v>10.850000000000023</v>
      </c>
      <c r="J28" s="18">
        <f>I28-Blanks!$I$75</f>
        <v>10.82755102040819</v>
      </c>
      <c r="K28" s="17">
        <v>566</v>
      </c>
      <c r="L28" s="16">
        <f t="shared" si="0"/>
        <v>0.015277777777778001</v>
      </c>
      <c r="M28" s="37">
        <v>22</v>
      </c>
      <c r="N28" s="19">
        <f t="shared" si="2"/>
        <v>0.8695431272412617</v>
      </c>
      <c r="O28" s="18">
        <f>J29/SUM(J27:J29)</f>
        <v>0.46152692774287296</v>
      </c>
    </row>
    <row r="29" spans="1:14" ht="12.75">
      <c r="A29" t="s">
        <v>399</v>
      </c>
      <c r="B29" t="s">
        <v>16</v>
      </c>
      <c r="D29" s="1">
        <v>0.452083333333333</v>
      </c>
      <c r="E29" s="1">
        <v>0.467361111111111</v>
      </c>
      <c r="F29" s="21" t="s">
        <v>410</v>
      </c>
      <c r="G29" s="18">
        <v>4296.3</v>
      </c>
      <c r="H29" s="18">
        <v>4313.1</v>
      </c>
      <c r="I29" s="19">
        <f t="shared" si="1"/>
        <v>16.800000000000182</v>
      </c>
      <c r="J29" s="18">
        <f>+I29-Blanks!$K$22</f>
        <v>17.27500000000032</v>
      </c>
      <c r="K29" s="17">
        <v>566</v>
      </c>
      <c r="L29" s="16">
        <f>E29-D29</f>
        <v>0.015277777777778001</v>
      </c>
      <c r="M29" s="37">
        <v>22</v>
      </c>
      <c r="N29" s="19">
        <f t="shared" si="2"/>
        <v>1.3873273369740058</v>
      </c>
    </row>
    <row r="30" spans="1:13" ht="12.75">
      <c r="A30" t="s">
        <v>399</v>
      </c>
      <c r="B30" t="s">
        <v>48</v>
      </c>
      <c r="C30" t="s">
        <v>65</v>
      </c>
      <c r="D30" s="1"/>
      <c r="E30" s="1"/>
      <c r="F30" s="13"/>
      <c r="H30" s="18"/>
      <c r="I30" s="18"/>
      <c r="L30" s="16"/>
      <c r="M30" s="16"/>
    </row>
    <row r="31" spans="1:6" ht="12.75">
      <c r="A31" s="17"/>
      <c r="D31" s="1"/>
      <c r="E31" s="1"/>
      <c r="F31" s="13"/>
    </row>
  </sheetData>
  <printOptions/>
  <pageMargins left="0.75" right="0.75" top="1" bottom="1" header="0.5" footer="0.5"/>
  <pageSetup horizontalDpi="600" verticalDpi="600" orientation="landscape" scale="80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O31"/>
  <sheetViews>
    <sheetView workbookViewId="0" topLeftCell="A1">
      <selection activeCell="H17" sqref="H17"/>
    </sheetView>
  </sheetViews>
  <sheetFormatPr defaultColWidth="9.140625" defaultRowHeight="12.75"/>
  <sheetData>
    <row r="1" spans="1:15" ht="12.75">
      <c r="A1" s="4" t="s">
        <v>356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6"/>
    </row>
    <row r="2" spans="1:15" ht="12.75">
      <c r="A2" s="7" t="s">
        <v>80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9"/>
    </row>
    <row r="3" spans="1:15" ht="12.75">
      <c r="A3" s="7" t="s">
        <v>1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9"/>
    </row>
    <row r="4" spans="1:15" ht="12.75">
      <c r="A4" s="7" t="s">
        <v>24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9"/>
    </row>
    <row r="5" spans="1:15" ht="12.75">
      <c r="A5" s="7" t="s">
        <v>84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9"/>
    </row>
    <row r="6" spans="1:15" ht="12.75">
      <c r="A6" s="7" t="s">
        <v>331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9"/>
    </row>
    <row r="7" spans="1:15" ht="12.75">
      <c r="A7" s="7" t="s">
        <v>353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9"/>
    </row>
    <row r="8" spans="1:15" ht="14.25">
      <c r="A8" s="7" t="s">
        <v>332</v>
      </c>
      <c r="B8" s="8"/>
      <c r="C8" s="27"/>
      <c r="D8" s="27" t="s">
        <v>357</v>
      </c>
      <c r="E8" s="8"/>
      <c r="F8" s="8"/>
      <c r="G8" s="8"/>
      <c r="H8" s="8"/>
      <c r="I8" s="8"/>
      <c r="J8" s="8"/>
      <c r="K8" s="8"/>
      <c r="L8" s="8"/>
      <c r="M8" s="8"/>
      <c r="N8" s="8"/>
      <c r="O8" s="9"/>
    </row>
    <row r="9" spans="1:15" ht="12.75">
      <c r="A9" s="7" t="s">
        <v>85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9"/>
    </row>
    <row r="10" spans="1:15" ht="12.75">
      <c r="A10" s="7" t="s">
        <v>83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9"/>
    </row>
    <row r="11" spans="1:15" ht="13.5" thickBot="1">
      <c r="A11" s="10" t="s">
        <v>333</v>
      </c>
      <c r="B11" s="11"/>
      <c r="C11" s="11" t="s">
        <v>347</v>
      </c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2"/>
    </row>
    <row r="12" spans="1:15" ht="12.75">
      <c r="A12" s="24"/>
      <c r="B12" s="25"/>
      <c r="C12" s="25"/>
      <c r="D12" s="25"/>
      <c r="E12" s="25"/>
      <c r="F12" s="25"/>
      <c r="G12" s="25"/>
      <c r="H12" s="25"/>
      <c r="I12" s="25"/>
      <c r="J12" s="25"/>
      <c r="K12" s="8"/>
      <c r="L12" s="8"/>
      <c r="M12" s="8"/>
      <c r="N12" s="8"/>
      <c r="O12" s="8"/>
    </row>
    <row r="15" spans="1:15" ht="38.25">
      <c r="A15" s="3" t="s">
        <v>5</v>
      </c>
      <c r="B15" s="3" t="s">
        <v>8</v>
      </c>
      <c r="C15" s="15" t="s">
        <v>62</v>
      </c>
      <c r="D15" s="3" t="s">
        <v>6</v>
      </c>
      <c r="E15" s="3" t="s">
        <v>7</v>
      </c>
      <c r="F15" s="3" t="s">
        <v>20</v>
      </c>
      <c r="G15" s="3" t="s">
        <v>22</v>
      </c>
      <c r="H15" s="3" t="s">
        <v>23</v>
      </c>
      <c r="I15" s="3" t="s">
        <v>40</v>
      </c>
      <c r="J15" s="15" t="s">
        <v>43</v>
      </c>
      <c r="K15" s="15" t="s">
        <v>41</v>
      </c>
      <c r="L15" s="15" t="s">
        <v>381</v>
      </c>
      <c r="M15" s="15" t="s">
        <v>42</v>
      </c>
      <c r="N15" s="22" t="s">
        <v>46</v>
      </c>
      <c r="O15" s="22" t="s">
        <v>66</v>
      </c>
    </row>
    <row r="16" spans="1:15" ht="12.75">
      <c r="A16" t="s">
        <v>411</v>
      </c>
      <c r="B16" t="s">
        <v>500</v>
      </c>
      <c r="C16" t="s">
        <v>64</v>
      </c>
      <c r="D16" s="1">
        <v>0.49722222222222223</v>
      </c>
      <c r="E16" s="1">
        <v>0.5111111111111112</v>
      </c>
      <c r="F16" s="2" t="s">
        <v>26</v>
      </c>
      <c r="G16" s="2" t="s">
        <v>26</v>
      </c>
      <c r="H16" s="2" t="s">
        <v>26</v>
      </c>
      <c r="I16" s="2" t="s">
        <v>26</v>
      </c>
      <c r="J16" s="2" t="s">
        <v>26</v>
      </c>
      <c r="K16" s="17">
        <v>1.7</v>
      </c>
      <c r="L16" s="16">
        <f>E16-D16</f>
        <v>0.01388888888888895</v>
      </c>
      <c r="M16" s="37">
        <v>19</v>
      </c>
      <c r="N16" s="2">
        <v>1.54</v>
      </c>
      <c r="O16" s="2" t="s">
        <v>26</v>
      </c>
    </row>
    <row r="17" spans="1:15" ht="12.75">
      <c r="A17" t="s">
        <v>411</v>
      </c>
      <c r="B17" t="s">
        <v>501</v>
      </c>
      <c r="C17" t="s">
        <v>63</v>
      </c>
      <c r="D17" s="1">
        <v>0.49722222222222223</v>
      </c>
      <c r="E17" s="1">
        <v>0.5111111111111112</v>
      </c>
      <c r="F17" s="2" t="s">
        <v>26</v>
      </c>
      <c r="G17" s="2" t="s">
        <v>26</v>
      </c>
      <c r="H17" s="2" t="s">
        <v>26</v>
      </c>
      <c r="I17" s="2" t="s">
        <v>26</v>
      </c>
      <c r="J17" s="2" t="s">
        <v>26</v>
      </c>
      <c r="K17" s="17">
        <v>1.7</v>
      </c>
      <c r="L17" s="16">
        <f aca="true" t="shared" si="0" ref="L17:L28">E17-D17</f>
        <v>0.01388888888888895</v>
      </c>
      <c r="M17" s="37">
        <v>19</v>
      </c>
      <c r="N17" s="2">
        <v>4.72</v>
      </c>
      <c r="O17" s="32">
        <f>N16/N17</f>
        <v>0.326271186440678</v>
      </c>
    </row>
    <row r="18" spans="1:15" ht="12.75">
      <c r="A18" t="s">
        <v>411</v>
      </c>
      <c r="B18" t="s">
        <v>10</v>
      </c>
      <c r="C18" t="s">
        <v>64</v>
      </c>
      <c r="D18" s="1">
        <v>0.49722222222222223</v>
      </c>
      <c r="E18" s="1">
        <v>0.5111111111111112</v>
      </c>
      <c r="F18" s="21" t="s">
        <v>412</v>
      </c>
      <c r="G18" s="19">
        <v>148.284</v>
      </c>
      <c r="H18" s="19">
        <v>148.548</v>
      </c>
      <c r="I18" s="19">
        <f>H18-G18</f>
        <v>0.26400000000001</v>
      </c>
      <c r="J18" s="19">
        <f>I18-Blanks!$J$106</f>
        <v>0.4106666666666712</v>
      </c>
      <c r="K18" s="17">
        <v>16.7</v>
      </c>
      <c r="L18" s="16">
        <f t="shared" si="0"/>
        <v>0.01388888888888895</v>
      </c>
      <c r="M18" s="37">
        <v>20</v>
      </c>
      <c r="N18" s="19">
        <f>1000*J18/(M18*K18)</f>
        <v>1.229540918163686</v>
      </c>
      <c r="O18" s="18">
        <f>N18/N20</f>
        <v>0.2896778744415719</v>
      </c>
    </row>
    <row r="19" spans="1:15" ht="12.75">
      <c r="A19" t="s">
        <v>411</v>
      </c>
      <c r="B19" t="s">
        <v>11</v>
      </c>
      <c r="C19" t="s">
        <v>64</v>
      </c>
      <c r="D19" s="1">
        <v>0.49722222222222223</v>
      </c>
      <c r="E19" s="1">
        <v>0.5111111111111112</v>
      </c>
      <c r="F19" s="21" t="s">
        <v>413</v>
      </c>
      <c r="G19" s="19">
        <v>151.073</v>
      </c>
      <c r="H19" s="19">
        <v>151.325</v>
      </c>
      <c r="I19" s="19">
        <f aca="true" t="shared" si="1" ref="I19:I29">H19-G19</f>
        <v>0.25199999999998113</v>
      </c>
      <c r="J19" s="19">
        <f>I19-Blanks!$J$106</f>
        <v>0.3986666666666423</v>
      </c>
      <c r="K19" s="17">
        <v>16.7</v>
      </c>
      <c r="L19" s="16">
        <f>E19-D19</f>
        <v>0.01388888888888895</v>
      </c>
      <c r="M19" s="37">
        <v>20</v>
      </c>
      <c r="N19" s="19">
        <f aca="true" t="shared" si="2" ref="N19:N29">1000*J19/(M19*K19)</f>
        <v>1.1936127744510248</v>
      </c>
      <c r="O19" s="18">
        <f>N19/N20</f>
        <v>0.28121326122734985</v>
      </c>
    </row>
    <row r="20" spans="1:15" ht="12.75">
      <c r="A20" t="s">
        <v>411</v>
      </c>
      <c r="B20" t="s">
        <v>97</v>
      </c>
      <c r="C20" t="s">
        <v>63</v>
      </c>
      <c r="D20" s="1">
        <v>0.497222222222222</v>
      </c>
      <c r="E20" s="1">
        <v>0.511111111111111</v>
      </c>
      <c r="F20" s="21" t="s">
        <v>414</v>
      </c>
      <c r="G20" s="19">
        <v>144.189</v>
      </c>
      <c r="H20" s="19">
        <v>145.46</v>
      </c>
      <c r="I20" s="19">
        <f t="shared" si="1"/>
        <v>1.271000000000015</v>
      </c>
      <c r="J20" s="19">
        <f>I20-Blanks!$J$106</f>
        <v>1.4176666666666762</v>
      </c>
      <c r="K20" s="17">
        <v>16.7</v>
      </c>
      <c r="L20" s="16">
        <f>E20-D20</f>
        <v>0.01388888888888895</v>
      </c>
      <c r="M20" s="37">
        <v>20</v>
      </c>
      <c r="N20" s="19">
        <f t="shared" si="2"/>
        <v>4.24451097804394</v>
      </c>
      <c r="O20" s="18"/>
    </row>
    <row r="21" spans="1:14" ht="12.75">
      <c r="A21" t="s">
        <v>411</v>
      </c>
      <c r="B21" t="s">
        <v>15</v>
      </c>
      <c r="D21" s="1">
        <v>0.497222222222222</v>
      </c>
      <c r="E21" s="1">
        <v>0.511111111111111</v>
      </c>
      <c r="F21" s="21" t="s">
        <v>415</v>
      </c>
      <c r="G21" s="18">
        <v>958.15</v>
      </c>
      <c r="H21" s="18">
        <v>960.4</v>
      </c>
      <c r="I21" s="19">
        <f t="shared" si="1"/>
        <v>2.25</v>
      </c>
      <c r="J21" s="18">
        <f>I21-Blanks!$I$75</f>
        <v>2.2275510204081677</v>
      </c>
      <c r="K21" s="17">
        <v>566</v>
      </c>
      <c r="L21" s="16">
        <f t="shared" si="0"/>
        <v>0.01388888888888895</v>
      </c>
      <c r="M21" s="37">
        <v>20</v>
      </c>
      <c r="N21" s="19">
        <f t="shared" si="2"/>
        <v>0.1967801254777533</v>
      </c>
    </row>
    <row r="22" spans="1:14" ht="12.75">
      <c r="A22" t="s">
        <v>411</v>
      </c>
      <c r="B22" t="s">
        <v>14</v>
      </c>
      <c r="D22" s="1">
        <v>0.497222222222222</v>
      </c>
      <c r="E22" s="1">
        <v>0.511111111111111</v>
      </c>
      <c r="F22" s="21" t="s">
        <v>416</v>
      </c>
      <c r="G22" s="18">
        <v>962.7</v>
      </c>
      <c r="H22" s="18">
        <v>976.9</v>
      </c>
      <c r="I22" s="19">
        <f t="shared" si="1"/>
        <v>14.199999999999932</v>
      </c>
      <c r="J22" s="18">
        <f>I22-Blanks!$I$75</f>
        <v>14.1775510204081</v>
      </c>
      <c r="K22" s="17">
        <v>566</v>
      </c>
      <c r="L22" s="16">
        <f t="shared" si="0"/>
        <v>0.01388888888888895</v>
      </c>
      <c r="M22" s="37">
        <v>20</v>
      </c>
      <c r="N22" s="19">
        <f t="shared" si="2"/>
        <v>1.2524338357250973</v>
      </c>
    </row>
    <row r="23" spans="1:15" ht="12.75">
      <c r="A23" t="s">
        <v>411</v>
      </c>
      <c r="B23" t="s">
        <v>12</v>
      </c>
      <c r="D23" s="1">
        <v>0.497222222222222</v>
      </c>
      <c r="E23" s="1">
        <v>0.511111111111111</v>
      </c>
      <c r="F23" s="21" t="s">
        <v>417</v>
      </c>
      <c r="G23" s="18">
        <v>965.7</v>
      </c>
      <c r="H23" s="18">
        <v>983.1</v>
      </c>
      <c r="I23" s="19">
        <f t="shared" si="1"/>
        <v>17.399999999999977</v>
      </c>
      <c r="J23" s="18">
        <f>+I23-Blanks!$I$22</f>
        <v>17.542857142857024</v>
      </c>
      <c r="K23" s="17">
        <v>566</v>
      </c>
      <c r="L23" s="16">
        <f t="shared" si="0"/>
        <v>0.01388888888888895</v>
      </c>
      <c r="M23" s="37">
        <v>20</v>
      </c>
      <c r="N23" s="19">
        <f t="shared" si="2"/>
        <v>1.5497223624432002</v>
      </c>
      <c r="O23" s="18">
        <f>J24/SUM(J22:J24)</f>
        <v>0.445402888415121</v>
      </c>
    </row>
    <row r="24" spans="1:14" ht="12.75">
      <c r="A24" t="s">
        <v>411</v>
      </c>
      <c r="B24" t="s">
        <v>13</v>
      </c>
      <c r="D24" s="1">
        <v>0.497222222222222</v>
      </c>
      <c r="E24" s="1">
        <v>0.511111111111111</v>
      </c>
      <c r="F24" s="21" t="s">
        <v>418</v>
      </c>
      <c r="G24" s="18">
        <v>4337.05</v>
      </c>
      <c r="H24" s="18">
        <v>4362.05</v>
      </c>
      <c r="I24" s="19">
        <f t="shared" si="1"/>
        <v>25</v>
      </c>
      <c r="J24" s="18">
        <f>+I24-Blanks!$K$22</f>
        <v>25.475000000000136</v>
      </c>
      <c r="K24" s="17">
        <v>566</v>
      </c>
      <c r="L24" s="16">
        <f t="shared" si="0"/>
        <v>0.01388888888888895</v>
      </c>
      <c r="M24" s="37">
        <v>20</v>
      </c>
      <c r="N24" s="19">
        <f t="shared" si="2"/>
        <v>2.250441696113086</v>
      </c>
    </row>
    <row r="25" spans="1:13" ht="12.75">
      <c r="A25" t="s">
        <v>411</v>
      </c>
      <c r="B25" t="s">
        <v>47</v>
      </c>
      <c r="C25" t="s">
        <v>65</v>
      </c>
      <c r="D25" s="1"/>
      <c r="E25" s="1"/>
      <c r="F25" s="20"/>
      <c r="G25" s="18"/>
      <c r="H25" s="18"/>
      <c r="I25" s="19"/>
      <c r="J25" s="18"/>
      <c r="K25" s="17"/>
      <c r="L25" s="16"/>
      <c r="M25" s="37"/>
    </row>
    <row r="26" spans="1:14" ht="12.75">
      <c r="A26" t="s">
        <v>411</v>
      </c>
      <c r="B26" t="s">
        <v>17</v>
      </c>
      <c r="D26" s="1">
        <v>0.497222222222222</v>
      </c>
      <c r="E26" s="1">
        <v>0.511111111111111</v>
      </c>
      <c r="F26" s="21" t="s">
        <v>419</v>
      </c>
      <c r="G26" s="18">
        <v>965</v>
      </c>
      <c r="H26" s="18">
        <v>967.6</v>
      </c>
      <c r="I26" s="19">
        <f t="shared" si="1"/>
        <v>2.6000000000000227</v>
      </c>
      <c r="J26" s="18">
        <f>I26-Blanks!$I$75</f>
        <v>2.5775510204081904</v>
      </c>
      <c r="K26" s="17">
        <v>566</v>
      </c>
      <c r="L26" s="16">
        <f t="shared" si="0"/>
        <v>0.01388888888888895</v>
      </c>
      <c r="M26" s="37">
        <v>20</v>
      </c>
      <c r="N26" s="19">
        <f t="shared" si="2"/>
        <v>0.22769885339294965</v>
      </c>
    </row>
    <row r="27" spans="1:14" ht="12.75">
      <c r="A27" t="s">
        <v>411</v>
      </c>
      <c r="B27" t="s">
        <v>19</v>
      </c>
      <c r="D27" s="1">
        <v>0.497222222222222</v>
      </c>
      <c r="E27" s="1">
        <v>0.511111111111111</v>
      </c>
      <c r="F27" s="21" t="s">
        <v>420</v>
      </c>
      <c r="G27" s="18">
        <v>959</v>
      </c>
      <c r="H27" s="18">
        <v>971.5</v>
      </c>
      <c r="I27" s="19">
        <f t="shared" si="1"/>
        <v>12.5</v>
      </c>
      <c r="J27" s="18">
        <f>I27-Blanks!$I$75</f>
        <v>12.477551020408168</v>
      </c>
      <c r="K27" s="17">
        <v>566</v>
      </c>
      <c r="L27" s="16">
        <f t="shared" si="0"/>
        <v>0.01388888888888895</v>
      </c>
      <c r="M27" s="37">
        <v>20</v>
      </c>
      <c r="N27" s="19">
        <f t="shared" si="2"/>
        <v>1.1022571572798734</v>
      </c>
    </row>
    <row r="28" spans="1:15" ht="12.75">
      <c r="A28" t="s">
        <v>411</v>
      </c>
      <c r="B28" t="s">
        <v>18</v>
      </c>
      <c r="D28" s="1">
        <v>0.497222222222222</v>
      </c>
      <c r="E28" s="1">
        <v>0.511111111111111</v>
      </c>
      <c r="F28" s="21" t="s">
        <v>421</v>
      </c>
      <c r="G28" s="18">
        <v>973.25</v>
      </c>
      <c r="H28" s="18">
        <v>989.15</v>
      </c>
      <c r="I28" s="19">
        <f t="shared" si="1"/>
        <v>15.899999999999977</v>
      </c>
      <c r="J28" s="18">
        <f>I28-Blanks!$I$75</f>
        <v>15.877551020408145</v>
      </c>
      <c r="K28" s="17">
        <v>566</v>
      </c>
      <c r="L28" s="16">
        <f t="shared" si="0"/>
        <v>0.01388888888888895</v>
      </c>
      <c r="M28" s="37">
        <v>20</v>
      </c>
      <c r="N28" s="19">
        <f t="shared" si="2"/>
        <v>1.402610514170331</v>
      </c>
      <c r="O28" s="18">
        <f>J29/SUM(J27:J29)</f>
        <v>0.47128383199353413</v>
      </c>
    </row>
    <row r="29" spans="1:14" ht="12.75">
      <c r="A29" t="s">
        <v>411</v>
      </c>
      <c r="B29" t="s">
        <v>16</v>
      </c>
      <c r="D29" s="1">
        <v>0.497222222222222</v>
      </c>
      <c r="E29" s="1">
        <v>0.511111111111111</v>
      </c>
      <c r="F29" s="21" t="s">
        <v>422</v>
      </c>
      <c r="G29" s="18">
        <v>4315</v>
      </c>
      <c r="H29" s="18">
        <v>4339.8</v>
      </c>
      <c r="I29" s="19">
        <f t="shared" si="1"/>
        <v>24.800000000000182</v>
      </c>
      <c r="J29" s="18">
        <f>+I29-Blanks!$K$22</f>
        <v>25.27500000000032</v>
      </c>
      <c r="K29" s="17">
        <v>566</v>
      </c>
      <c r="L29" s="16">
        <f>E29-D29</f>
        <v>0.01388888888888895</v>
      </c>
      <c r="M29" s="37">
        <v>20</v>
      </c>
      <c r="N29" s="19">
        <f t="shared" si="2"/>
        <v>2.2327738515901343</v>
      </c>
    </row>
    <row r="30" spans="1:13" ht="12.75">
      <c r="A30" t="s">
        <v>411</v>
      </c>
      <c r="B30" t="s">
        <v>48</v>
      </c>
      <c r="C30" t="s">
        <v>65</v>
      </c>
      <c r="D30" s="1"/>
      <c r="E30" s="1"/>
      <c r="F30" s="13"/>
      <c r="H30" s="18"/>
      <c r="I30" s="18"/>
      <c r="L30" s="16"/>
      <c r="M30" s="16"/>
    </row>
    <row r="31" spans="1:6" ht="12.75">
      <c r="A31" s="17"/>
      <c r="D31" s="1"/>
      <c r="E31" s="1"/>
      <c r="F31" s="13"/>
    </row>
  </sheetData>
  <printOptions/>
  <pageMargins left="0.75" right="0.75" top="1" bottom="1" header="0.5" footer="0.5"/>
  <pageSetup horizontalDpi="600" verticalDpi="600" orientation="landscape" scale="80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O31"/>
  <sheetViews>
    <sheetView workbookViewId="0" topLeftCell="A1">
      <selection activeCell="H17" sqref="H17"/>
    </sheetView>
  </sheetViews>
  <sheetFormatPr defaultColWidth="9.140625" defaultRowHeight="12.75"/>
  <sheetData>
    <row r="1" spans="1:15" ht="12.75">
      <c r="A1" s="4" t="s">
        <v>423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6"/>
    </row>
    <row r="2" spans="1:15" ht="12.75">
      <c r="A2" s="7" t="s">
        <v>80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9"/>
    </row>
    <row r="3" spans="1:15" ht="12.75">
      <c r="A3" s="7" t="s">
        <v>1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9"/>
    </row>
    <row r="4" spans="1:15" ht="12.75">
      <c r="A4" s="7" t="s">
        <v>24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9"/>
    </row>
    <row r="5" spans="1:15" ht="12.75">
      <c r="A5" s="7" t="s">
        <v>84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9"/>
    </row>
    <row r="6" spans="1:15" ht="12.75">
      <c r="A6" s="7" t="s">
        <v>331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9"/>
    </row>
    <row r="7" spans="1:15" ht="12.75">
      <c r="A7" s="7" t="s">
        <v>353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9"/>
    </row>
    <row r="8" spans="1:15" ht="14.25">
      <c r="A8" s="7" t="s">
        <v>332</v>
      </c>
      <c r="B8" s="8"/>
      <c r="C8" s="27"/>
      <c r="D8" s="27" t="s">
        <v>357</v>
      </c>
      <c r="E8" s="8"/>
      <c r="F8" s="8"/>
      <c r="G8" s="8"/>
      <c r="H8" s="8"/>
      <c r="I8" s="8"/>
      <c r="J8" s="8"/>
      <c r="K8" s="8"/>
      <c r="L8" s="8"/>
      <c r="M8" s="8"/>
      <c r="N8" s="8"/>
      <c r="O8" s="9"/>
    </row>
    <row r="9" spans="1:15" ht="12.75">
      <c r="A9" s="7" t="s">
        <v>85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9"/>
    </row>
    <row r="10" spans="1:15" ht="12.75">
      <c r="A10" s="7" t="s">
        <v>83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9"/>
    </row>
    <row r="11" spans="1:15" ht="13.5" thickBot="1">
      <c r="A11" s="10" t="s">
        <v>333</v>
      </c>
      <c r="B11" s="11"/>
      <c r="C11" s="11" t="s">
        <v>347</v>
      </c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2"/>
    </row>
    <row r="12" spans="1:15" ht="12.75">
      <c r="A12" s="24"/>
      <c r="B12" s="25"/>
      <c r="C12" s="25"/>
      <c r="D12" s="25"/>
      <c r="E12" s="25"/>
      <c r="F12" s="25"/>
      <c r="G12" s="25"/>
      <c r="H12" s="25"/>
      <c r="I12" s="25"/>
      <c r="J12" s="25"/>
      <c r="K12" s="8"/>
      <c r="L12" s="8"/>
      <c r="M12" s="8"/>
      <c r="N12" s="8"/>
      <c r="O12" s="8"/>
    </row>
    <row r="15" spans="1:15" ht="38.25">
      <c r="A15" s="3" t="s">
        <v>5</v>
      </c>
      <c r="B15" s="3" t="s">
        <v>8</v>
      </c>
      <c r="C15" s="15" t="s">
        <v>62</v>
      </c>
      <c r="D15" s="3" t="s">
        <v>6</v>
      </c>
      <c r="E15" s="3" t="s">
        <v>7</v>
      </c>
      <c r="F15" s="3" t="s">
        <v>20</v>
      </c>
      <c r="G15" s="3" t="s">
        <v>22</v>
      </c>
      <c r="H15" s="3" t="s">
        <v>23</v>
      </c>
      <c r="I15" s="3" t="s">
        <v>40</v>
      </c>
      <c r="J15" s="15" t="s">
        <v>43</v>
      </c>
      <c r="K15" s="15" t="s">
        <v>41</v>
      </c>
      <c r="L15" s="15" t="s">
        <v>381</v>
      </c>
      <c r="M15" s="15" t="s">
        <v>42</v>
      </c>
      <c r="N15" s="22" t="s">
        <v>46</v>
      </c>
      <c r="O15" s="22" t="s">
        <v>66</v>
      </c>
    </row>
    <row r="16" spans="1:15" ht="12.75">
      <c r="A16" t="s">
        <v>424</v>
      </c>
      <c r="B16" t="s">
        <v>498</v>
      </c>
      <c r="C16" t="s">
        <v>64</v>
      </c>
      <c r="D16" s="1">
        <v>0.5256944444444445</v>
      </c>
      <c r="E16" s="1">
        <v>0.5673611111111111</v>
      </c>
      <c r="F16" s="2" t="s">
        <v>26</v>
      </c>
      <c r="G16" s="2" t="s">
        <v>26</v>
      </c>
      <c r="H16" s="2" t="s">
        <v>26</v>
      </c>
      <c r="I16" s="2" t="s">
        <v>26</v>
      </c>
      <c r="J16" s="2" t="s">
        <v>26</v>
      </c>
      <c r="K16" s="17">
        <v>1.7</v>
      </c>
      <c r="L16" s="16">
        <f>E16-D16</f>
        <v>0.04166666666666663</v>
      </c>
      <c r="M16" s="37">
        <v>60</v>
      </c>
      <c r="N16" s="2">
        <v>0.845</v>
      </c>
      <c r="O16" s="2" t="s">
        <v>26</v>
      </c>
    </row>
    <row r="17" spans="1:15" ht="12.75">
      <c r="A17" t="s">
        <v>424</v>
      </c>
      <c r="B17" t="s">
        <v>499</v>
      </c>
      <c r="C17" t="s">
        <v>63</v>
      </c>
      <c r="D17" s="1">
        <v>0.5256944444444445</v>
      </c>
      <c r="E17" s="1">
        <v>0.5673611111111111</v>
      </c>
      <c r="F17" s="2" t="s">
        <v>26</v>
      </c>
      <c r="G17" s="2" t="s">
        <v>26</v>
      </c>
      <c r="H17" s="2" t="s">
        <v>26</v>
      </c>
      <c r="I17" s="2" t="s">
        <v>26</v>
      </c>
      <c r="J17" s="2" t="s">
        <v>26</v>
      </c>
      <c r="K17" s="17">
        <v>1.7</v>
      </c>
      <c r="L17" s="16">
        <f aca="true" t="shared" si="0" ref="L17:L28">E17-D17</f>
        <v>0.04166666666666663</v>
      </c>
      <c r="M17" s="37">
        <v>60</v>
      </c>
      <c r="N17" s="2">
        <v>2.05</v>
      </c>
      <c r="O17" s="32">
        <f>N16/N17</f>
        <v>0.41219512195121955</v>
      </c>
    </row>
    <row r="18" spans="1:15" ht="12.75">
      <c r="A18" t="s">
        <v>424</v>
      </c>
      <c r="B18" t="s">
        <v>10</v>
      </c>
      <c r="C18" t="s">
        <v>64</v>
      </c>
      <c r="D18" s="1">
        <v>0.5256944444444445</v>
      </c>
      <c r="E18" s="1">
        <v>0.5673611111111111</v>
      </c>
      <c r="F18" s="21" t="s">
        <v>425</v>
      </c>
      <c r="G18" s="19">
        <v>142.347</v>
      </c>
      <c r="H18" s="19">
        <v>142.698</v>
      </c>
      <c r="I18" s="19">
        <f>H18-G18</f>
        <v>0.3509999999999991</v>
      </c>
      <c r="J18" s="19">
        <f>I18-Blanks!$J$106</f>
        <v>0.49766666666666026</v>
      </c>
      <c r="K18" s="17">
        <v>16.7</v>
      </c>
      <c r="L18" s="16">
        <f t="shared" si="0"/>
        <v>0.04166666666666663</v>
      </c>
      <c r="M18" s="37">
        <v>60</v>
      </c>
      <c r="N18" s="19">
        <f>1000*J18/(M18*K18)</f>
        <v>0.496673320026607</v>
      </c>
      <c r="O18" s="18">
        <f>N18/N20</f>
        <v>0.5330239200285539</v>
      </c>
    </row>
    <row r="19" spans="1:15" ht="12.75">
      <c r="A19" t="s">
        <v>424</v>
      </c>
      <c r="B19" t="s">
        <v>11</v>
      </c>
      <c r="C19" t="s">
        <v>64</v>
      </c>
      <c r="D19" s="1">
        <v>0.5256944444444445</v>
      </c>
      <c r="E19" s="1">
        <v>0.5673611111111111</v>
      </c>
      <c r="F19" s="21" t="s">
        <v>426</v>
      </c>
      <c r="G19" s="19">
        <v>147.036</v>
      </c>
      <c r="H19" s="19">
        <v>147.328</v>
      </c>
      <c r="I19" s="19">
        <f aca="true" t="shared" si="1" ref="I19:I29">H19-G19</f>
        <v>0.2920000000000016</v>
      </c>
      <c r="J19" s="19">
        <f>I19-Blanks!$J$106</f>
        <v>0.43866666666666276</v>
      </c>
      <c r="K19" s="17">
        <v>16.7</v>
      </c>
      <c r="L19" s="16">
        <f>E19-D19</f>
        <v>0.04166666666666663</v>
      </c>
      <c r="M19" s="37">
        <v>60</v>
      </c>
      <c r="N19" s="19">
        <f aca="true" t="shared" si="2" ref="N19:N29">1000*J19/(M19*K19)</f>
        <v>0.4377910844976674</v>
      </c>
      <c r="O19" s="18">
        <f>N19/N20</f>
        <v>0.4698322027847152</v>
      </c>
    </row>
    <row r="20" spans="1:15" ht="12.75">
      <c r="A20" t="s">
        <v>424</v>
      </c>
      <c r="B20" t="s">
        <v>97</v>
      </c>
      <c r="C20" t="s">
        <v>63</v>
      </c>
      <c r="D20" s="1">
        <v>0.5256944444444445</v>
      </c>
      <c r="E20" s="1">
        <v>0.5673611111111111</v>
      </c>
      <c r="F20" s="21" t="s">
        <v>427</v>
      </c>
      <c r="G20" s="19">
        <v>151.655</v>
      </c>
      <c r="H20" s="19">
        <v>152.442</v>
      </c>
      <c r="I20" s="19">
        <f t="shared" si="1"/>
        <v>0.7870000000000061</v>
      </c>
      <c r="J20" s="19">
        <f>I20-Blanks!$J$106</f>
        <v>0.9336666666666673</v>
      </c>
      <c r="K20" s="17">
        <v>16.7</v>
      </c>
      <c r="L20" s="16">
        <f>E20-D20</f>
        <v>0.04166666666666663</v>
      </c>
      <c r="M20" s="37">
        <v>60</v>
      </c>
      <c r="N20" s="19">
        <f t="shared" si="2"/>
        <v>0.9318030605455762</v>
      </c>
      <c r="O20" s="18"/>
    </row>
    <row r="21" spans="1:14" ht="12.75">
      <c r="A21" t="s">
        <v>424</v>
      </c>
      <c r="B21" t="s">
        <v>15</v>
      </c>
      <c r="D21" s="1">
        <v>0.5256944444444445</v>
      </c>
      <c r="E21" s="1">
        <v>0.5673611111111111</v>
      </c>
      <c r="F21" s="21" t="s">
        <v>428</v>
      </c>
      <c r="G21" s="18">
        <v>951.15</v>
      </c>
      <c r="H21" s="18">
        <v>956.6</v>
      </c>
      <c r="I21" s="19">
        <f t="shared" si="1"/>
        <v>5.4500000000000455</v>
      </c>
      <c r="J21" s="18">
        <f>I21-Blanks!$I$75</f>
        <v>5.427551020408213</v>
      </c>
      <c r="K21" s="17">
        <v>566</v>
      </c>
      <c r="L21" s="16">
        <f t="shared" si="0"/>
        <v>0.04166666666666663</v>
      </c>
      <c r="M21" s="37">
        <v>60</v>
      </c>
      <c r="N21" s="19">
        <f t="shared" si="2"/>
        <v>0.15982187928174948</v>
      </c>
    </row>
    <row r="22" spans="1:14" ht="12.75">
      <c r="A22" t="s">
        <v>424</v>
      </c>
      <c r="B22" t="s">
        <v>14</v>
      </c>
      <c r="D22" s="1">
        <v>0.5256944444444445</v>
      </c>
      <c r="E22" s="1">
        <v>0.5673611111111111</v>
      </c>
      <c r="F22" s="21" t="s">
        <v>429</v>
      </c>
      <c r="G22" s="18">
        <v>952</v>
      </c>
      <c r="H22" s="18">
        <v>973.75</v>
      </c>
      <c r="I22" s="19">
        <f t="shared" si="1"/>
        <v>21.75</v>
      </c>
      <c r="J22" s="18">
        <f>I22-Blanks!$I$75</f>
        <v>21.727551020408168</v>
      </c>
      <c r="K22" s="17">
        <v>566</v>
      </c>
      <c r="L22" s="16">
        <f t="shared" si="0"/>
        <v>0.04166666666666663</v>
      </c>
      <c r="M22" s="37">
        <v>60</v>
      </c>
      <c r="N22" s="19">
        <f t="shared" si="2"/>
        <v>0.6397983221557176</v>
      </c>
    </row>
    <row r="23" spans="1:15" ht="12.75">
      <c r="A23" t="s">
        <v>424</v>
      </c>
      <c r="B23" t="s">
        <v>12</v>
      </c>
      <c r="D23" s="1">
        <v>0.5256944444444445</v>
      </c>
      <c r="E23" s="1">
        <v>0.5673611111111111</v>
      </c>
      <c r="F23" s="21" t="s">
        <v>430</v>
      </c>
      <c r="G23" s="18">
        <v>958.4</v>
      </c>
      <c r="H23" s="18">
        <v>980.6</v>
      </c>
      <c r="I23" s="19">
        <f t="shared" si="1"/>
        <v>22.200000000000045</v>
      </c>
      <c r="J23" s="18">
        <f>+I23-Blanks!$I$22</f>
        <v>22.342857142857092</v>
      </c>
      <c r="K23" s="17">
        <v>566</v>
      </c>
      <c r="L23" s="16">
        <f t="shared" si="0"/>
        <v>0.04166666666666663</v>
      </c>
      <c r="M23" s="37">
        <v>60</v>
      </c>
      <c r="N23" s="19">
        <f t="shared" si="2"/>
        <v>0.6579168769981475</v>
      </c>
      <c r="O23" s="18">
        <f>J24/SUM(J22:J24)</f>
        <v>0.42613224908483444</v>
      </c>
    </row>
    <row r="24" spans="1:14" ht="12.75">
      <c r="A24" t="s">
        <v>424</v>
      </c>
      <c r="B24" t="s">
        <v>13</v>
      </c>
      <c r="D24" s="1">
        <v>0.5256944444444445</v>
      </c>
      <c r="E24" s="1">
        <v>0.5673611111111111</v>
      </c>
      <c r="F24" s="21" t="s">
        <v>431</v>
      </c>
      <c r="G24" s="18">
        <v>4285</v>
      </c>
      <c r="H24" s="18">
        <v>4317.25</v>
      </c>
      <c r="I24" s="19">
        <f t="shared" si="1"/>
        <v>32.25</v>
      </c>
      <c r="J24" s="18">
        <f>+I24-Blanks!K$22</f>
        <v>32.725000000000136</v>
      </c>
      <c r="K24" s="17">
        <v>566</v>
      </c>
      <c r="L24" s="16">
        <f t="shared" si="0"/>
        <v>0.04166666666666663</v>
      </c>
      <c r="M24" s="37">
        <v>60</v>
      </c>
      <c r="N24" s="19">
        <f t="shared" si="2"/>
        <v>0.9636336866902279</v>
      </c>
    </row>
    <row r="25" spans="1:13" ht="12.75">
      <c r="A25" t="s">
        <v>424</v>
      </c>
      <c r="B25" t="s">
        <v>47</v>
      </c>
      <c r="C25" t="s">
        <v>65</v>
      </c>
      <c r="D25" s="1"/>
      <c r="E25" s="1"/>
      <c r="F25" s="20"/>
      <c r="G25" s="18"/>
      <c r="H25" s="18"/>
      <c r="I25" s="19"/>
      <c r="J25" s="18"/>
      <c r="K25" s="17"/>
      <c r="L25" s="16"/>
      <c r="M25" s="37"/>
    </row>
    <row r="26" spans="1:14" ht="12.75">
      <c r="A26" t="s">
        <v>424</v>
      </c>
      <c r="B26" t="s">
        <v>17</v>
      </c>
      <c r="D26" s="1">
        <v>0.5256944444444445</v>
      </c>
      <c r="E26" s="1">
        <v>0.5673611111111111</v>
      </c>
      <c r="F26" s="21" t="s">
        <v>432</v>
      </c>
      <c r="G26" s="18">
        <v>933.6</v>
      </c>
      <c r="H26" s="18">
        <v>937.45</v>
      </c>
      <c r="I26" s="19">
        <f t="shared" si="1"/>
        <v>3.8500000000000227</v>
      </c>
      <c r="J26" s="18">
        <f>I26-Blanks!$I$75</f>
        <v>3.8275510204081904</v>
      </c>
      <c r="K26" s="17">
        <v>566</v>
      </c>
      <c r="L26" s="16">
        <f t="shared" si="0"/>
        <v>0.04166666666666663</v>
      </c>
      <c r="M26" s="37">
        <v>60</v>
      </c>
      <c r="N26" s="19">
        <f t="shared" si="2"/>
        <v>0.1127076272205003</v>
      </c>
    </row>
    <row r="27" spans="1:14" ht="12.75">
      <c r="A27" t="s">
        <v>424</v>
      </c>
      <c r="B27" t="s">
        <v>19</v>
      </c>
      <c r="D27" s="1">
        <v>0.5256944444444445</v>
      </c>
      <c r="E27" s="1">
        <v>0.5673611111111111</v>
      </c>
      <c r="F27" s="21" t="s">
        <v>433</v>
      </c>
      <c r="G27" s="18">
        <v>946.1</v>
      </c>
      <c r="H27" s="18">
        <v>966.5</v>
      </c>
      <c r="I27" s="19">
        <f t="shared" si="1"/>
        <v>20.399999999999977</v>
      </c>
      <c r="J27" s="18">
        <f>I27-Blanks!$I$75</f>
        <v>20.377551020408145</v>
      </c>
      <c r="K27" s="17">
        <v>566</v>
      </c>
      <c r="L27" s="16">
        <f t="shared" si="0"/>
        <v>0.04166666666666663</v>
      </c>
      <c r="M27" s="37">
        <v>60</v>
      </c>
      <c r="N27" s="19">
        <f t="shared" si="2"/>
        <v>0.6000456719790384</v>
      </c>
    </row>
    <row r="28" spans="1:15" ht="12.75">
      <c r="A28" t="s">
        <v>424</v>
      </c>
      <c r="B28" t="s">
        <v>18</v>
      </c>
      <c r="D28" s="1">
        <v>0.5256944444444445</v>
      </c>
      <c r="E28" s="1">
        <v>0.5673611111111111</v>
      </c>
      <c r="F28" s="21" t="s">
        <v>434</v>
      </c>
      <c r="G28" s="18">
        <v>963.85</v>
      </c>
      <c r="H28" s="18">
        <v>984.2</v>
      </c>
      <c r="I28" s="19">
        <f t="shared" si="1"/>
        <v>20.350000000000023</v>
      </c>
      <c r="J28" s="18">
        <f>I28-Blanks!$I$75</f>
        <v>20.32755102040819</v>
      </c>
      <c r="K28" s="17">
        <v>566</v>
      </c>
      <c r="L28" s="16">
        <f t="shared" si="0"/>
        <v>0.04166666666666663</v>
      </c>
      <c r="M28" s="37">
        <v>60</v>
      </c>
      <c r="N28" s="19">
        <f t="shared" si="2"/>
        <v>0.5985733516021258</v>
      </c>
      <c r="O28" s="18">
        <f>J29/SUM(J27:J29)</f>
        <v>0.4253135197043857</v>
      </c>
    </row>
    <row r="29" spans="1:14" ht="12.75">
      <c r="A29" t="s">
        <v>424</v>
      </c>
      <c r="B29" t="s">
        <v>16</v>
      </c>
      <c r="D29" s="1">
        <v>0.5256944444444445</v>
      </c>
      <c r="E29" s="1">
        <v>0.5673611111111111</v>
      </c>
      <c r="F29" s="21" t="s">
        <v>435</v>
      </c>
      <c r="G29" s="18">
        <v>4277.15</v>
      </c>
      <c r="H29" s="18">
        <v>4306.8</v>
      </c>
      <c r="I29" s="19">
        <f t="shared" si="1"/>
        <v>29.650000000000546</v>
      </c>
      <c r="J29" s="18">
        <f>+I29-Blanks!$K$22</f>
        <v>30.125000000000682</v>
      </c>
      <c r="K29" s="17">
        <v>566</v>
      </c>
      <c r="L29" s="16">
        <f>E29-D29</f>
        <v>0.04166666666666663</v>
      </c>
      <c r="M29" s="37">
        <v>60</v>
      </c>
      <c r="N29" s="19">
        <f t="shared" si="2"/>
        <v>0.8870730270907151</v>
      </c>
    </row>
    <row r="30" spans="1:13" ht="12.75">
      <c r="A30" t="s">
        <v>424</v>
      </c>
      <c r="B30" t="s">
        <v>48</v>
      </c>
      <c r="C30" t="s">
        <v>65</v>
      </c>
      <c r="D30" s="1"/>
      <c r="E30" s="1"/>
      <c r="F30" s="13"/>
      <c r="H30" s="18"/>
      <c r="I30" s="18"/>
      <c r="L30" s="16"/>
      <c r="M30" s="16"/>
    </row>
    <row r="31" spans="1:6" ht="12.75">
      <c r="A31" s="17"/>
      <c r="D31" s="1"/>
      <c r="E31" s="1"/>
      <c r="F31" s="13"/>
    </row>
  </sheetData>
  <printOptions/>
  <pageMargins left="0.75" right="0.75" top="1" bottom="1" header="0.5" footer="0.5"/>
  <pageSetup horizontalDpi="600" verticalDpi="600" orientation="landscape" scale="80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O31"/>
  <sheetViews>
    <sheetView workbookViewId="0" topLeftCell="A1">
      <selection activeCell="H17" sqref="H17"/>
    </sheetView>
  </sheetViews>
  <sheetFormatPr defaultColWidth="9.140625" defaultRowHeight="12.75"/>
  <sheetData>
    <row r="1" spans="1:15" ht="12.75">
      <c r="A1" s="4" t="s">
        <v>423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6"/>
    </row>
    <row r="2" spans="1:15" ht="12.75">
      <c r="A2" s="7" t="s">
        <v>80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9"/>
    </row>
    <row r="3" spans="1:15" ht="12.75">
      <c r="A3" s="7" t="s">
        <v>1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9"/>
    </row>
    <row r="4" spans="1:15" ht="12.75">
      <c r="A4" s="7" t="s">
        <v>24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9"/>
    </row>
    <row r="5" spans="1:15" ht="12.75">
      <c r="A5" s="7" t="s">
        <v>84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9"/>
    </row>
    <row r="6" spans="1:15" ht="12.75">
      <c r="A6" s="7" t="s">
        <v>331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9"/>
    </row>
    <row r="7" spans="1:15" ht="12.75">
      <c r="A7" s="7" t="s">
        <v>353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9"/>
    </row>
    <row r="8" spans="1:15" ht="14.25">
      <c r="A8" s="7" t="s">
        <v>332</v>
      </c>
      <c r="B8" s="8"/>
      <c r="C8" s="27"/>
      <c r="D8" s="27" t="s">
        <v>357</v>
      </c>
      <c r="E8" s="8"/>
      <c r="F8" s="8"/>
      <c r="G8" s="8"/>
      <c r="H8" s="8"/>
      <c r="I8" s="8"/>
      <c r="J8" s="8"/>
      <c r="K8" s="8"/>
      <c r="L8" s="8"/>
      <c r="M8" s="8"/>
      <c r="N8" s="8"/>
      <c r="O8" s="9"/>
    </row>
    <row r="9" spans="1:15" ht="12.75">
      <c r="A9" s="7" t="s">
        <v>85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9"/>
    </row>
    <row r="10" spans="1:15" ht="12.75">
      <c r="A10" s="7" t="s">
        <v>83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9"/>
    </row>
    <row r="11" spans="1:15" ht="13.5" thickBot="1">
      <c r="A11" s="10" t="s">
        <v>333</v>
      </c>
      <c r="B11" s="11"/>
      <c r="C11" s="11" t="s">
        <v>347</v>
      </c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2"/>
    </row>
    <row r="12" spans="1:15" ht="12.75">
      <c r="A12" s="24"/>
      <c r="B12" s="25"/>
      <c r="C12" s="25"/>
      <c r="D12" s="25"/>
      <c r="E12" s="25"/>
      <c r="F12" s="25"/>
      <c r="G12" s="25"/>
      <c r="H12" s="25"/>
      <c r="I12" s="25"/>
      <c r="J12" s="25"/>
      <c r="K12" s="8"/>
      <c r="L12" s="8"/>
      <c r="M12" s="8"/>
      <c r="N12" s="8"/>
      <c r="O12" s="8"/>
    </row>
    <row r="15" spans="1:15" ht="38.25">
      <c r="A15" s="3" t="s">
        <v>5</v>
      </c>
      <c r="B15" s="3" t="s">
        <v>8</v>
      </c>
      <c r="C15" s="15" t="s">
        <v>62</v>
      </c>
      <c r="D15" s="3" t="s">
        <v>6</v>
      </c>
      <c r="E15" s="3" t="s">
        <v>7</v>
      </c>
      <c r="F15" s="3" t="s">
        <v>20</v>
      </c>
      <c r="G15" s="3" t="s">
        <v>22</v>
      </c>
      <c r="H15" s="3" t="s">
        <v>23</v>
      </c>
      <c r="I15" s="3" t="s">
        <v>40</v>
      </c>
      <c r="J15" s="15" t="s">
        <v>43</v>
      </c>
      <c r="K15" s="15" t="s">
        <v>41</v>
      </c>
      <c r="L15" s="15" t="s">
        <v>381</v>
      </c>
      <c r="M15" s="15" t="s">
        <v>42</v>
      </c>
      <c r="N15" s="22" t="s">
        <v>46</v>
      </c>
      <c r="O15" s="22" t="s">
        <v>66</v>
      </c>
    </row>
    <row r="16" spans="1:15" ht="12.75">
      <c r="A16" t="s">
        <v>436</v>
      </c>
      <c r="B16" t="s">
        <v>504</v>
      </c>
      <c r="C16" t="s">
        <v>64</v>
      </c>
      <c r="D16" s="1">
        <v>0.575</v>
      </c>
      <c r="E16" s="1">
        <v>0.6166666666666667</v>
      </c>
      <c r="F16" s="2" t="s">
        <v>26</v>
      </c>
      <c r="G16" s="2" t="s">
        <v>26</v>
      </c>
      <c r="H16" s="2" t="s">
        <v>26</v>
      </c>
      <c r="I16" s="2" t="s">
        <v>26</v>
      </c>
      <c r="J16" s="2" t="s">
        <v>26</v>
      </c>
      <c r="K16" s="17">
        <v>1.7</v>
      </c>
      <c r="L16" s="16">
        <f>E16-D16</f>
        <v>0.04166666666666674</v>
      </c>
      <c r="M16" s="37">
        <v>60</v>
      </c>
      <c r="N16" s="2">
        <v>0.565</v>
      </c>
      <c r="O16" s="2" t="s">
        <v>26</v>
      </c>
    </row>
    <row r="17" spans="1:15" ht="12.75">
      <c r="A17" t="s">
        <v>436</v>
      </c>
      <c r="B17" t="s">
        <v>505</v>
      </c>
      <c r="C17" t="s">
        <v>63</v>
      </c>
      <c r="D17" s="1">
        <v>0.575</v>
      </c>
      <c r="E17" s="1">
        <v>0.6166666666666667</v>
      </c>
      <c r="F17" s="2" t="s">
        <v>26</v>
      </c>
      <c r="G17" s="2" t="s">
        <v>26</v>
      </c>
      <c r="H17" s="2" t="s">
        <v>26</v>
      </c>
      <c r="I17" s="2" t="s">
        <v>26</v>
      </c>
      <c r="J17" s="2" t="s">
        <v>26</v>
      </c>
      <c r="K17" s="17">
        <v>1.7</v>
      </c>
      <c r="L17" s="16">
        <f aca="true" t="shared" si="0" ref="L17:L28">E17-D17</f>
        <v>0.04166666666666674</v>
      </c>
      <c r="M17" s="37">
        <v>60</v>
      </c>
      <c r="N17" s="2">
        <v>1.59</v>
      </c>
      <c r="O17" s="32">
        <f>N16/N17</f>
        <v>0.35534591194968546</v>
      </c>
    </row>
    <row r="18" spans="1:15" ht="12.75">
      <c r="A18" t="s">
        <v>436</v>
      </c>
      <c r="B18" t="s">
        <v>10</v>
      </c>
      <c r="C18" t="s">
        <v>64</v>
      </c>
      <c r="D18" s="1">
        <v>0.575</v>
      </c>
      <c r="E18" s="1">
        <v>0.6166666666666667</v>
      </c>
      <c r="F18" s="21" t="s">
        <v>437</v>
      </c>
      <c r="G18" s="19">
        <v>147.035</v>
      </c>
      <c r="H18" s="19">
        <v>147.265</v>
      </c>
      <c r="I18" s="19">
        <f>H18-G18</f>
        <v>0.22999999999998977</v>
      </c>
      <c r="J18" s="19">
        <f>I18-Blanks!$J$106</f>
        <v>0.37666666666665094</v>
      </c>
      <c r="K18" s="17">
        <v>16.7</v>
      </c>
      <c r="L18" s="16">
        <f t="shared" si="0"/>
        <v>0.04166666666666674</v>
      </c>
      <c r="M18" s="37">
        <v>60</v>
      </c>
      <c r="N18" s="19">
        <f>1000*J18/(M18*K18)</f>
        <v>0.3759148369926656</v>
      </c>
      <c r="O18" s="18">
        <f>N18/N20</f>
        <v>0.24753559693317784</v>
      </c>
    </row>
    <row r="19" spans="1:15" ht="12.75">
      <c r="A19" t="s">
        <v>436</v>
      </c>
      <c r="B19" t="s">
        <v>11</v>
      </c>
      <c r="C19" t="s">
        <v>64</v>
      </c>
      <c r="D19" s="1">
        <v>0.575</v>
      </c>
      <c r="E19" s="1">
        <v>0.6166666666666667</v>
      </c>
      <c r="F19" s="21" t="s">
        <v>438</v>
      </c>
      <c r="G19" s="19">
        <v>146.169</v>
      </c>
      <c r="H19" s="19">
        <v>146.376</v>
      </c>
      <c r="I19" s="19">
        <f aca="true" t="shared" si="1" ref="I19:I29">H19-G19</f>
        <v>0.20699999999999363</v>
      </c>
      <c r="J19" s="19">
        <f>I19-Blanks!$J$106</f>
        <v>0.3536666666666548</v>
      </c>
      <c r="K19" s="17">
        <v>16.7</v>
      </c>
      <c r="L19" s="16">
        <f>E19-D19</f>
        <v>0.04166666666666674</v>
      </c>
      <c r="M19" s="37">
        <v>60</v>
      </c>
      <c r="N19" s="19">
        <f aca="true" t="shared" si="2" ref="N19:N29">1000*J19/(M19*K19)</f>
        <v>0.3529607451763022</v>
      </c>
      <c r="O19" s="18">
        <f>N19/N20</f>
        <v>0.23242059145672908</v>
      </c>
    </row>
    <row r="20" spans="1:15" ht="12.75">
      <c r="A20" t="s">
        <v>436</v>
      </c>
      <c r="B20" t="s">
        <v>97</v>
      </c>
      <c r="C20" t="s">
        <v>63</v>
      </c>
      <c r="D20" s="1">
        <v>0.575</v>
      </c>
      <c r="E20" s="1">
        <v>0.6166666666666667</v>
      </c>
      <c r="F20" s="21" t="s">
        <v>439</v>
      </c>
      <c r="G20" s="19">
        <v>150.022</v>
      </c>
      <c r="H20" s="19">
        <v>151.397</v>
      </c>
      <c r="I20" s="19">
        <f t="shared" si="1"/>
        <v>1.375</v>
      </c>
      <c r="J20" s="19">
        <f>I20-Blanks!$J$106</f>
        <v>1.5216666666666612</v>
      </c>
      <c r="K20" s="17">
        <v>16.7</v>
      </c>
      <c r="L20" s="16">
        <f>E20-D20</f>
        <v>0.04166666666666674</v>
      </c>
      <c r="M20" s="37">
        <v>60</v>
      </c>
      <c r="N20" s="19">
        <f t="shared" si="2"/>
        <v>1.5186294078509592</v>
      </c>
      <c r="O20" s="18"/>
    </row>
    <row r="21" spans="1:14" ht="12.75">
      <c r="A21" t="s">
        <v>436</v>
      </c>
      <c r="B21" t="s">
        <v>15</v>
      </c>
      <c r="D21" s="1">
        <v>0.575</v>
      </c>
      <c r="E21" s="1">
        <v>0.6166666666666667</v>
      </c>
      <c r="F21" s="21" t="s">
        <v>440</v>
      </c>
      <c r="G21" s="18">
        <v>970.4</v>
      </c>
      <c r="H21" s="18">
        <v>975.3</v>
      </c>
      <c r="I21" s="19">
        <f t="shared" si="1"/>
        <v>4.899999999999977</v>
      </c>
      <c r="J21" s="18">
        <f>I21-Blanks!$I$75</f>
        <v>4.877551020408145</v>
      </c>
      <c r="K21" s="17">
        <v>566</v>
      </c>
      <c r="L21" s="16">
        <f t="shared" si="0"/>
        <v>0.04166666666666674</v>
      </c>
      <c r="M21" s="37">
        <v>60</v>
      </c>
      <c r="N21" s="19">
        <f t="shared" si="2"/>
        <v>0.1436263551356933</v>
      </c>
    </row>
    <row r="22" spans="1:14" ht="12.75">
      <c r="A22" t="s">
        <v>436</v>
      </c>
      <c r="B22" t="s">
        <v>14</v>
      </c>
      <c r="D22" s="1">
        <v>0.575</v>
      </c>
      <c r="E22" s="1">
        <v>0.6166666666666667</v>
      </c>
      <c r="F22" s="21" t="s">
        <v>441</v>
      </c>
      <c r="G22" s="18">
        <v>961.85</v>
      </c>
      <c r="H22" s="18">
        <v>982.05</v>
      </c>
      <c r="I22" s="19">
        <f t="shared" si="1"/>
        <v>20.199999999999932</v>
      </c>
      <c r="J22" s="18">
        <f>I22-Blanks!$I$75</f>
        <v>20.1775510204081</v>
      </c>
      <c r="K22" s="17">
        <v>566</v>
      </c>
      <c r="L22" s="16">
        <f t="shared" si="0"/>
        <v>0.04166666666666674</v>
      </c>
      <c r="M22" s="37">
        <v>60</v>
      </c>
      <c r="N22" s="19">
        <f t="shared" si="2"/>
        <v>0.594156390471381</v>
      </c>
    </row>
    <row r="23" spans="1:15" ht="12.75">
      <c r="A23" t="s">
        <v>436</v>
      </c>
      <c r="B23" t="s">
        <v>12</v>
      </c>
      <c r="D23" s="1">
        <v>0.575</v>
      </c>
      <c r="E23" s="1">
        <v>0.6166666666666667</v>
      </c>
      <c r="F23" s="21" t="s">
        <v>442</v>
      </c>
      <c r="G23" s="18">
        <v>968.2</v>
      </c>
      <c r="H23" s="18">
        <v>985.85</v>
      </c>
      <c r="I23" s="19">
        <f t="shared" si="1"/>
        <v>17.649999999999977</v>
      </c>
      <c r="J23" s="18">
        <f>+I23-Blanks!$I$22</f>
        <v>17.792857142857024</v>
      </c>
      <c r="K23" s="17">
        <v>566</v>
      </c>
      <c r="L23" s="16">
        <f t="shared" si="0"/>
        <v>0.04166666666666674</v>
      </c>
      <c r="M23" s="37">
        <v>60</v>
      </c>
      <c r="N23" s="19">
        <f t="shared" si="2"/>
        <v>0.5239357226989702</v>
      </c>
      <c r="O23" s="18">
        <f>J24/SUM(J22:J24)</f>
        <v>0.382046449062967</v>
      </c>
    </row>
    <row r="24" spans="1:14" ht="12.75">
      <c r="A24" t="s">
        <v>436</v>
      </c>
      <c r="B24" t="s">
        <v>13</v>
      </c>
      <c r="D24" s="1">
        <v>0.575</v>
      </c>
      <c r="E24" s="1">
        <v>0.6166666666666667</v>
      </c>
      <c r="F24" s="21" t="s">
        <v>443</v>
      </c>
      <c r="G24" s="18">
        <v>4290</v>
      </c>
      <c r="H24" s="18">
        <v>4313</v>
      </c>
      <c r="I24" s="19">
        <f t="shared" si="1"/>
        <v>23</v>
      </c>
      <c r="J24" s="18">
        <f>+I24-Blanks!$K$22</f>
        <v>23.475000000000136</v>
      </c>
      <c r="K24" s="17">
        <v>566</v>
      </c>
      <c r="L24" s="16">
        <f t="shared" si="0"/>
        <v>0.04166666666666674</v>
      </c>
      <c r="M24" s="37">
        <v>60</v>
      </c>
      <c r="N24" s="19">
        <f t="shared" si="2"/>
        <v>0.6912544169611348</v>
      </c>
    </row>
    <row r="25" spans="1:13" ht="12.75">
      <c r="A25" t="s">
        <v>436</v>
      </c>
      <c r="B25" t="s">
        <v>47</v>
      </c>
      <c r="C25" t="s">
        <v>65</v>
      </c>
      <c r="D25" s="1"/>
      <c r="E25" s="1"/>
      <c r="F25" s="20"/>
      <c r="G25" s="18"/>
      <c r="H25" s="18"/>
      <c r="I25" s="19"/>
      <c r="J25" s="18"/>
      <c r="K25" s="17"/>
      <c r="L25" s="16"/>
      <c r="M25" s="37"/>
    </row>
    <row r="26" spans="1:14" ht="12.75">
      <c r="A26" t="s">
        <v>436</v>
      </c>
      <c r="B26" t="s">
        <v>17</v>
      </c>
      <c r="D26" s="1">
        <v>0.575</v>
      </c>
      <c r="E26" s="1">
        <v>0.6166666666666667</v>
      </c>
      <c r="F26" s="21" t="s">
        <v>444</v>
      </c>
      <c r="G26" s="18">
        <v>950.35</v>
      </c>
      <c r="H26" s="18">
        <v>955.75</v>
      </c>
      <c r="I26" s="19">
        <f t="shared" si="1"/>
        <v>5.399999999999977</v>
      </c>
      <c r="J26" s="18">
        <f>I26-Blanks!$I$75</f>
        <v>5.377551020408145</v>
      </c>
      <c r="K26" s="17">
        <v>566</v>
      </c>
      <c r="L26" s="16">
        <f t="shared" si="0"/>
        <v>0.04166666666666674</v>
      </c>
      <c r="M26" s="37">
        <v>60</v>
      </c>
      <c r="N26" s="19">
        <f t="shared" si="2"/>
        <v>0.15834955890483346</v>
      </c>
    </row>
    <row r="27" spans="1:14" ht="12.75">
      <c r="A27" t="s">
        <v>436</v>
      </c>
      <c r="B27" t="s">
        <v>19</v>
      </c>
      <c r="D27" s="1">
        <v>0.575</v>
      </c>
      <c r="E27" s="1">
        <v>0.6166666666666667</v>
      </c>
      <c r="F27" s="21" t="s">
        <v>445</v>
      </c>
      <c r="G27" s="18">
        <v>964.35</v>
      </c>
      <c r="H27" s="18">
        <v>981.5</v>
      </c>
      <c r="I27" s="19">
        <f t="shared" si="1"/>
        <v>17.149999999999977</v>
      </c>
      <c r="J27" s="18">
        <f>I27-Blanks!$I$75</f>
        <v>17.127551020408145</v>
      </c>
      <c r="K27" s="17">
        <v>566</v>
      </c>
      <c r="L27" s="16">
        <f t="shared" si="0"/>
        <v>0.04166666666666674</v>
      </c>
      <c r="M27" s="37">
        <v>60</v>
      </c>
      <c r="N27" s="19">
        <f t="shared" si="2"/>
        <v>0.5043448474796273</v>
      </c>
    </row>
    <row r="28" spans="1:15" ht="12.75">
      <c r="A28" t="s">
        <v>436</v>
      </c>
      <c r="B28" t="s">
        <v>18</v>
      </c>
      <c r="D28" s="1">
        <v>0.575</v>
      </c>
      <c r="E28" s="1">
        <v>0.6166666666666667</v>
      </c>
      <c r="F28" s="21" t="s">
        <v>446</v>
      </c>
      <c r="G28" s="18">
        <v>979.3</v>
      </c>
      <c r="H28" s="18">
        <v>994.9</v>
      </c>
      <c r="I28" s="19">
        <f t="shared" si="1"/>
        <v>15.600000000000023</v>
      </c>
      <c r="J28" s="18">
        <f>I28-Blanks!$I$75</f>
        <v>15.57755102040819</v>
      </c>
      <c r="K28" s="17">
        <v>566</v>
      </c>
      <c r="L28" s="16">
        <f t="shared" si="0"/>
        <v>0.04166666666666674</v>
      </c>
      <c r="M28" s="37">
        <v>60</v>
      </c>
      <c r="N28" s="19">
        <f t="shared" si="2"/>
        <v>0.4587029157952942</v>
      </c>
      <c r="O28" s="18">
        <f>J29/SUM(J27:J29)</f>
        <v>0.3974753028978615</v>
      </c>
    </row>
    <row r="29" spans="1:14" ht="12.75">
      <c r="A29" t="s">
        <v>436</v>
      </c>
      <c r="B29" t="s">
        <v>16</v>
      </c>
      <c r="D29" s="1">
        <v>0.575</v>
      </c>
      <c r="E29" s="1">
        <v>0.6166666666666667</v>
      </c>
      <c r="F29" s="21" t="s">
        <v>447</v>
      </c>
      <c r="G29" s="18">
        <v>4282.7</v>
      </c>
      <c r="H29" s="18">
        <v>4303.8</v>
      </c>
      <c r="I29" s="19">
        <f t="shared" si="1"/>
        <v>21.100000000000364</v>
      </c>
      <c r="J29" s="18">
        <f>+I29-Blanks!$K$22</f>
        <v>21.5750000000005</v>
      </c>
      <c r="K29" s="17">
        <v>566</v>
      </c>
      <c r="L29" s="16">
        <f>E29-D29</f>
        <v>0.04166666666666674</v>
      </c>
      <c r="M29" s="37">
        <v>60</v>
      </c>
      <c r="N29" s="19">
        <f t="shared" si="2"/>
        <v>0.6353062426384128</v>
      </c>
    </row>
    <row r="30" spans="1:13" ht="12.75">
      <c r="A30" t="s">
        <v>436</v>
      </c>
      <c r="B30" t="s">
        <v>48</v>
      </c>
      <c r="C30" t="s">
        <v>65</v>
      </c>
      <c r="D30" s="1"/>
      <c r="E30" s="1"/>
      <c r="F30" s="13"/>
      <c r="H30" s="18"/>
      <c r="I30" s="18"/>
      <c r="L30" s="16"/>
      <c r="M30" s="16"/>
    </row>
    <row r="31" spans="1:6" ht="12.75">
      <c r="A31" s="17"/>
      <c r="D31" s="1"/>
      <c r="E31" s="1"/>
      <c r="F31" s="13"/>
    </row>
  </sheetData>
  <printOptions/>
  <pageMargins left="0.75" right="0.75" top="1" bottom="1" header="0.5" footer="0.5"/>
  <pageSetup horizontalDpi="600" verticalDpi="600" orientation="landscape" scale="80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O31"/>
  <sheetViews>
    <sheetView workbookViewId="0" topLeftCell="A1">
      <selection activeCell="H17" sqref="H17"/>
    </sheetView>
  </sheetViews>
  <sheetFormatPr defaultColWidth="9.140625" defaultRowHeight="12.75"/>
  <sheetData>
    <row r="1" spans="1:15" ht="12.75">
      <c r="A1" s="4" t="s">
        <v>423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6"/>
    </row>
    <row r="2" spans="1:15" ht="12.75">
      <c r="A2" s="7" t="s">
        <v>80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9"/>
    </row>
    <row r="3" spans="1:15" ht="12.75">
      <c r="A3" s="7" t="s">
        <v>1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9"/>
    </row>
    <row r="4" spans="1:15" ht="12.75">
      <c r="A4" s="7" t="s">
        <v>24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9"/>
    </row>
    <row r="5" spans="1:15" ht="12.75">
      <c r="A5" s="7" t="s">
        <v>84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9"/>
    </row>
    <row r="6" spans="1:15" ht="12.75">
      <c r="A6" s="7" t="s">
        <v>331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9"/>
    </row>
    <row r="7" spans="1:15" ht="12.75">
      <c r="A7" s="7" t="s">
        <v>353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9"/>
    </row>
    <row r="8" spans="1:15" ht="14.25">
      <c r="A8" s="7" t="s">
        <v>332</v>
      </c>
      <c r="B8" s="8"/>
      <c r="C8" s="27"/>
      <c r="D8" s="27" t="s">
        <v>357</v>
      </c>
      <c r="E8" s="8"/>
      <c r="F8" s="8"/>
      <c r="G8" s="8"/>
      <c r="H8" s="8"/>
      <c r="I8" s="8"/>
      <c r="J8" s="8"/>
      <c r="K8" s="8"/>
      <c r="L8" s="8"/>
      <c r="M8" s="8"/>
      <c r="N8" s="8"/>
      <c r="O8" s="9"/>
    </row>
    <row r="9" spans="1:15" ht="12.75">
      <c r="A9" s="7" t="s">
        <v>85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9"/>
    </row>
    <row r="10" spans="1:15" ht="12.75">
      <c r="A10" s="7" t="s">
        <v>83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9"/>
    </row>
    <row r="11" spans="1:15" ht="13.5" thickBot="1">
      <c r="A11" s="10" t="s">
        <v>333</v>
      </c>
      <c r="B11" s="11"/>
      <c r="C11" s="11" t="s">
        <v>347</v>
      </c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2"/>
    </row>
    <row r="12" spans="1:15" ht="12.75">
      <c r="A12" s="24"/>
      <c r="B12" s="25"/>
      <c r="C12" s="25"/>
      <c r="D12" s="25"/>
      <c r="E12" s="25"/>
      <c r="F12" s="25"/>
      <c r="G12" s="25"/>
      <c r="H12" s="25"/>
      <c r="I12" s="25"/>
      <c r="J12" s="25"/>
      <c r="K12" s="8"/>
      <c r="L12" s="8"/>
      <c r="M12" s="8"/>
      <c r="N12" s="8"/>
      <c r="O12" s="8"/>
    </row>
    <row r="15" spans="1:15" ht="38.25">
      <c r="A15" s="3" t="s">
        <v>5</v>
      </c>
      <c r="B15" s="3" t="s">
        <v>8</v>
      </c>
      <c r="C15" s="15" t="s">
        <v>62</v>
      </c>
      <c r="D15" s="3" t="s">
        <v>6</v>
      </c>
      <c r="E15" s="3" t="s">
        <v>7</v>
      </c>
      <c r="F15" s="3" t="s">
        <v>20</v>
      </c>
      <c r="G15" s="3" t="s">
        <v>22</v>
      </c>
      <c r="H15" s="3" t="s">
        <v>23</v>
      </c>
      <c r="I15" s="3" t="s">
        <v>40</v>
      </c>
      <c r="J15" s="15" t="s">
        <v>43</v>
      </c>
      <c r="K15" s="15" t="s">
        <v>41</v>
      </c>
      <c r="L15" s="15" t="s">
        <v>381</v>
      </c>
      <c r="M15" s="15" t="s">
        <v>42</v>
      </c>
      <c r="N15" s="22" t="s">
        <v>46</v>
      </c>
      <c r="O15" s="22" t="s">
        <v>66</v>
      </c>
    </row>
    <row r="16" spans="1:15" ht="12.75">
      <c r="A16" t="s">
        <v>448</v>
      </c>
      <c r="B16" t="s">
        <v>506</v>
      </c>
      <c r="C16" t="s">
        <v>64</v>
      </c>
      <c r="D16" s="1">
        <v>0.6277777777777778</v>
      </c>
      <c r="E16" s="1">
        <v>0.6694444444444444</v>
      </c>
      <c r="F16" s="2" t="s">
        <v>26</v>
      </c>
      <c r="G16" s="2" t="s">
        <v>26</v>
      </c>
      <c r="H16" s="2" t="s">
        <v>26</v>
      </c>
      <c r="I16" s="2" t="s">
        <v>26</v>
      </c>
      <c r="J16" s="2" t="s">
        <v>26</v>
      </c>
      <c r="K16" s="17">
        <v>1.7</v>
      </c>
      <c r="L16" s="16">
        <f>E16-D16</f>
        <v>0.04166666666666663</v>
      </c>
      <c r="M16" s="37">
        <v>60</v>
      </c>
      <c r="N16" s="2">
        <v>0.687</v>
      </c>
      <c r="O16" s="2" t="s">
        <v>26</v>
      </c>
    </row>
    <row r="17" spans="1:15" ht="12.75">
      <c r="A17" t="s">
        <v>448</v>
      </c>
      <c r="B17" t="s">
        <v>507</v>
      </c>
      <c r="C17" t="s">
        <v>63</v>
      </c>
      <c r="D17" s="1">
        <v>0.6277777777777778</v>
      </c>
      <c r="E17" s="1">
        <v>0.6694444444444444</v>
      </c>
      <c r="F17" s="2" t="s">
        <v>26</v>
      </c>
      <c r="G17" s="2" t="s">
        <v>26</v>
      </c>
      <c r="H17" s="2" t="s">
        <v>26</v>
      </c>
      <c r="I17" s="2" t="s">
        <v>26</v>
      </c>
      <c r="J17" s="2" t="s">
        <v>26</v>
      </c>
      <c r="K17" s="17">
        <v>1.7</v>
      </c>
      <c r="L17" s="16">
        <f aca="true" t="shared" si="0" ref="L17:L28">E17-D17</f>
        <v>0.04166666666666663</v>
      </c>
      <c r="M17" s="37">
        <v>60</v>
      </c>
      <c r="N17" s="2">
        <v>1.69</v>
      </c>
      <c r="O17" s="32">
        <f>N16/N17</f>
        <v>0.406508875739645</v>
      </c>
    </row>
    <row r="18" spans="1:15" ht="12.75">
      <c r="A18" t="s">
        <v>448</v>
      </c>
      <c r="B18" t="s">
        <v>10</v>
      </c>
      <c r="C18" t="s">
        <v>64</v>
      </c>
      <c r="D18" s="1">
        <v>0.6277777777777778</v>
      </c>
      <c r="E18" s="1">
        <v>0.6694444444444444</v>
      </c>
      <c r="F18" s="21" t="s">
        <v>449</v>
      </c>
      <c r="G18" s="19">
        <v>147.874</v>
      </c>
      <c r="H18" s="19">
        <v>148.17</v>
      </c>
      <c r="I18" s="19">
        <f>H18-G18</f>
        <v>0.29599999999999227</v>
      </c>
      <c r="J18" s="19">
        <f>I18-Blanks!$J$106</f>
        <v>0.44266666666665344</v>
      </c>
      <c r="K18" s="17">
        <v>16.7</v>
      </c>
      <c r="L18" s="16">
        <f t="shared" si="0"/>
        <v>0.04166666666666663</v>
      </c>
      <c r="M18" s="37">
        <v>60</v>
      </c>
      <c r="N18" s="19">
        <f>1000*J18/(M18*K18)</f>
        <v>0.441783100465722</v>
      </c>
      <c r="O18" s="18">
        <f>N18/N20</f>
        <v>0.2557781201848967</v>
      </c>
    </row>
    <row r="19" spans="1:15" ht="12.75">
      <c r="A19" t="s">
        <v>448</v>
      </c>
      <c r="B19" t="s">
        <v>11</v>
      </c>
      <c r="C19" t="s">
        <v>64</v>
      </c>
      <c r="D19" s="1">
        <v>0.6277777777777778</v>
      </c>
      <c r="E19" s="1">
        <v>0.6694444444444444</v>
      </c>
      <c r="F19" s="21" t="s">
        <v>450</v>
      </c>
      <c r="G19" s="19">
        <v>151.514</v>
      </c>
      <c r="H19" s="19">
        <v>151.742</v>
      </c>
      <c r="I19" s="19">
        <f aca="true" t="shared" si="1" ref="I19:I29">H19-G19</f>
        <v>0.22799999999998022</v>
      </c>
      <c r="J19" s="19">
        <f>I19-Blanks!$J$106</f>
        <v>0.3746666666666414</v>
      </c>
      <c r="K19" s="17">
        <v>16.7</v>
      </c>
      <c r="L19" s="16">
        <f>E19-D19</f>
        <v>0.04166666666666663</v>
      </c>
      <c r="M19" s="37">
        <v>60</v>
      </c>
      <c r="N19" s="19">
        <f aca="true" t="shared" si="2" ref="N19:N29">1000*J19/(M19*K19)</f>
        <v>0.37391882900862417</v>
      </c>
      <c r="O19" s="18">
        <f>N19/N20</f>
        <v>0.21648690292757014</v>
      </c>
    </row>
    <row r="20" spans="1:15" ht="12.75">
      <c r="A20" t="s">
        <v>448</v>
      </c>
      <c r="B20" t="s">
        <v>97</v>
      </c>
      <c r="C20" t="s">
        <v>63</v>
      </c>
      <c r="D20" s="1">
        <v>0.6277777777777778</v>
      </c>
      <c r="E20" s="1">
        <v>0.6694444444444444</v>
      </c>
      <c r="F20" s="21" t="s">
        <v>451</v>
      </c>
      <c r="G20" s="19">
        <v>146.812</v>
      </c>
      <c r="H20" s="19">
        <v>148.396</v>
      </c>
      <c r="I20" s="19">
        <f t="shared" si="1"/>
        <v>1.5839999999999748</v>
      </c>
      <c r="J20" s="19">
        <f>I20-Blanks!$J$106</f>
        <v>1.730666666666636</v>
      </c>
      <c r="K20" s="17">
        <v>16.7</v>
      </c>
      <c r="L20" s="16">
        <f>E20-D20</f>
        <v>0.04166666666666663</v>
      </c>
      <c r="M20" s="37">
        <v>60</v>
      </c>
      <c r="N20" s="19">
        <f t="shared" si="2"/>
        <v>1.7272122421822715</v>
      </c>
      <c r="O20" s="18"/>
    </row>
    <row r="21" spans="1:14" ht="12.75">
      <c r="A21" t="s">
        <v>448</v>
      </c>
      <c r="B21" t="s">
        <v>15</v>
      </c>
      <c r="D21" s="1">
        <v>0.6277777777777778</v>
      </c>
      <c r="E21" s="1">
        <v>0.6694444444444444</v>
      </c>
      <c r="F21" s="21" t="s">
        <v>452</v>
      </c>
      <c r="G21" s="18">
        <v>959.6</v>
      </c>
      <c r="H21" s="18">
        <v>963.35</v>
      </c>
      <c r="I21" s="19">
        <f t="shared" si="1"/>
        <v>3.75</v>
      </c>
      <c r="J21" s="18">
        <f>I21-Blanks!$I$75</f>
        <v>3.7275510204081677</v>
      </c>
      <c r="K21" s="17">
        <v>566</v>
      </c>
      <c r="L21" s="16">
        <f t="shared" si="0"/>
        <v>0.04166666666666663</v>
      </c>
      <c r="M21" s="37">
        <v>60</v>
      </c>
      <c r="N21" s="19">
        <f t="shared" si="2"/>
        <v>0.1097629864666716</v>
      </c>
    </row>
    <row r="22" spans="1:14" ht="12.75">
      <c r="A22" t="s">
        <v>448</v>
      </c>
      <c r="B22" t="s">
        <v>14</v>
      </c>
      <c r="D22" s="1">
        <v>0.6277777777777778</v>
      </c>
      <c r="E22" s="1">
        <v>0.6694444444444444</v>
      </c>
      <c r="F22" s="21" t="s">
        <v>453</v>
      </c>
      <c r="G22" s="18">
        <v>954.2</v>
      </c>
      <c r="H22" s="18">
        <v>971.4</v>
      </c>
      <c r="I22" s="19">
        <f t="shared" si="1"/>
        <v>17.199999999999932</v>
      </c>
      <c r="J22" s="18">
        <f>I22-Blanks!$I$75</f>
        <v>17.1775510204081</v>
      </c>
      <c r="K22" s="17">
        <v>566</v>
      </c>
      <c r="L22" s="16">
        <f t="shared" si="0"/>
        <v>0.04166666666666663</v>
      </c>
      <c r="M22" s="37">
        <v>60</v>
      </c>
      <c r="N22" s="19">
        <f t="shared" si="2"/>
        <v>0.5058171678565401</v>
      </c>
    </row>
    <row r="23" spans="1:15" ht="12.75">
      <c r="A23" t="s">
        <v>448</v>
      </c>
      <c r="B23" t="s">
        <v>12</v>
      </c>
      <c r="D23" s="1">
        <v>0.6277777777777778</v>
      </c>
      <c r="E23" s="1">
        <v>0.6694444444444444</v>
      </c>
      <c r="F23" s="21" t="s">
        <v>454</v>
      </c>
      <c r="G23" s="18">
        <v>962.15</v>
      </c>
      <c r="H23" s="18">
        <v>979.65</v>
      </c>
      <c r="I23" s="19">
        <f t="shared" si="1"/>
        <v>17.5</v>
      </c>
      <c r="J23" s="18">
        <f>+I23-Blanks!$I$22</f>
        <v>17.642857142857046</v>
      </c>
      <c r="K23" s="17">
        <v>566</v>
      </c>
      <c r="L23" s="16">
        <f t="shared" si="0"/>
        <v>0.04166666666666663</v>
      </c>
      <c r="M23" s="37">
        <v>60</v>
      </c>
      <c r="N23" s="19">
        <f t="shared" si="2"/>
        <v>0.5195187615682287</v>
      </c>
      <c r="O23" s="18">
        <f>J24/SUM(J22:J24)</f>
        <v>0.4419395723455635</v>
      </c>
    </row>
    <row r="24" spans="1:14" ht="12.75">
      <c r="A24" t="s">
        <v>448</v>
      </c>
      <c r="B24" t="s">
        <v>13</v>
      </c>
      <c r="D24" s="1">
        <v>0.6277777777777778</v>
      </c>
      <c r="E24" s="1">
        <v>0.6694444444444444</v>
      </c>
      <c r="F24" s="21" t="s">
        <v>455</v>
      </c>
      <c r="G24" s="18">
        <v>4301.25</v>
      </c>
      <c r="H24" s="18">
        <v>4328.35</v>
      </c>
      <c r="I24" s="19">
        <f t="shared" si="1"/>
        <v>27.100000000000364</v>
      </c>
      <c r="J24" s="18">
        <f>+I24-Blanks!$K$22</f>
        <v>27.5750000000005</v>
      </c>
      <c r="K24" s="17">
        <v>566</v>
      </c>
      <c r="L24" s="16">
        <f t="shared" si="0"/>
        <v>0.04166666666666663</v>
      </c>
      <c r="M24" s="37">
        <v>60</v>
      </c>
      <c r="N24" s="19">
        <f t="shared" si="2"/>
        <v>0.8119846878680949</v>
      </c>
    </row>
    <row r="25" spans="1:13" ht="12.75">
      <c r="A25" t="s">
        <v>448</v>
      </c>
      <c r="B25" t="s">
        <v>47</v>
      </c>
      <c r="C25" t="s">
        <v>65</v>
      </c>
      <c r="D25" s="1"/>
      <c r="E25" s="1"/>
      <c r="F25" s="20"/>
      <c r="G25" s="18"/>
      <c r="H25" s="18"/>
      <c r="I25" s="19"/>
      <c r="J25" s="18"/>
      <c r="K25" s="17"/>
      <c r="L25" s="16"/>
      <c r="M25" s="37"/>
    </row>
    <row r="26" spans="1:14" ht="12.75">
      <c r="A26" t="s">
        <v>448</v>
      </c>
      <c r="B26" t="s">
        <v>17</v>
      </c>
      <c r="D26" s="1">
        <v>0.6277777777777778</v>
      </c>
      <c r="E26" s="1">
        <v>0.6694444444444444</v>
      </c>
      <c r="F26" s="21" t="s">
        <v>456</v>
      </c>
      <c r="G26" s="18">
        <v>964</v>
      </c>
      <c r="H26" s="18">
        <v>967.85</v>
      </c>
      <c r="I26" s="19">
        <f t="shared" si="1"/>
        <v>3.8500000000000227</v>
      </c>
      <c r="J26" s="18">
        <f>I26-Blanks!$I$75</f>
        <v>3.8275510204081904</v>
      </c>
      <c r="K26" s="17">
        <v>566</v>
      </c>
      <c r="L26" s="16">
        <f t="shared" si="0"/>
        <v>0.04166666666666663</v>
      </c>
      <c r="M26" s="37">
        <v>60</v>
      </c>
      <c r="N26" s="19">
        <f t="shared" si="2"/>
        <v>0.1127076272205003</v>
      </c>
    </row>
    <row r="27" spans="1:14" ht="12.75">
      <c r="A27" t="s">
        <v>448</v>
      </c>
      <c r="B27" t="s">
        <v>19</v>
      </c>
      <c r="D27" s="1">
        <v>0.6277777777777778</v>
      </c>
      <c r="E27" s="1">
        <v>0.6694444444444444</v>
      </c>
      <c r="F27" s="21" t="s">
        <v>457</v>
      </c>
      <c r="G27" s="18">
        <v>952.9</v>
      </c>
      <c r="H27" s="18">
        <v>967.85</v>
      </c>
      <c r="I27" s="19">
        <f t="shared" si="1"/>
        <v>14.950000000000045</v>
      </c>
      <c r="J27" s="18">
        <f>I27-Blanks!$I$75</f>
        <v>14.927551020408213</v>
      </c>
      <c r="K27" s="17">
        <v>566</v>
      </c>
      <c r="L27" s="16">
        <f t="shared" si="0"/>
        <v>0.04166666666666663</v>
      </c>
      <c r="M27" s="37">
        <v>60</v>
      </c>
      <c r="N27" s="19">
        <f t="shared" si="2"/>
        <v>0.43956275089541264</v>
      </c>
    </row>
    <row r="28" spans="1:15" ht="12.75">
      <c r="A28" t="s">
        <v>448</v>
      </c>
      <c r="B28" t="s">
        <v>18</v>
      </c>
      <c r="D28" s="1">
        <v>0.6277777777777778</v>
      </c>
      <c r="E28" s="1">
        <v>0.6694444444444444</v>
      </c>
      <c r="F28" s="21" t="s">
        <v>458</v>
      </c>
      <c r="G28" s="18">
        <v>960.1</v>
      </c>
      <c r="H28" s="18">
        <v>975.1</v>
      </c>
      <c r="I28" s="19">
        <f t="shared" si="1"/>
        <v>15</v>
      </c>
      <c r="J28" s="18">
        <f>I28-Blanks!$I$75</f>
        <v>14.977551020408168</v>
      </c>
      <c r="K28" s="17">
        <v>566</v>
      </c>
      <c r="L28" s="16">
        <f t="shared" si="0"/>
        <v>0.04166666666666663</v>
      </c>
      <c r="M28" s="37">
        <v>60</v>
      </c>
      <c r="N28" s="19">
        <f t="shared" si="2"/>
        <v>0.44103507127232533</v>
      </c>
      <c r="O28" s="18">
        <f>J29/SUM(J27:J29)</f>
        <v>0.45607408988409087</v>
      </c>
    </row>
    <row r="29" spans="1:14" ht="12.75">
      <c r="A29" t="s">
        <v>448</v>
      </c>
      <c r="B29" t="s">
        <v>16</v>
      </c>
      <c r="D29" s="1">
        <v>0.6277777777777778</v>
      </c>
      <c r="E29" s="1">
        <v>0.6694444444444444</v>
      </c>
      <c r="F29" s="21" t="s">
        <v>459</v>
      </c>
      <c r="G29" s="18">
        <v>4295.8</v>
      </c>
      <c r="H29" s="18">
        <v>4320.4</v>
      </c>
      <c r="I29" s="19">
        <f t="shared" si="1"/>
        <v>24.599999999999454</v>
      </c>
      <c r="J29" s="18">
        <f>+I29-Blanks!$K$22</f>
        <v>25.07499999999959</v>
      </c>
      <c r="K29" s="17">
        <v>566</v>
      </c>
      <c r="L29" s="16">
        <f>E29-D29</f>
        <v>0.04166666666666663</v>
      </c>
      <c r="M29" s="37">
        <v>60</v>
      </c>
      <c r="N29" s="19">
        <f t="shared" si="2"/>
        <v>0.7383686690223673</v>
      </c>
    </row>
    <row r="30" spans="1:13" ht="12.75">
      <c r="A30" t="s">
        <v>448</v>
      </c>
      <c r="B30" t="s">
        <v>48</v>
      </c>
      <c r="C30" t="s">
        <v>65</v>
      </c>
      <c r="D30" s="1"/>
      <c r="E30" s="1"/>
      <c r="F30" s="13"/>
      <c r="H30" s="18"/>
      <c r="I30" s="18"/>
      <c r="L30" s="16"/>
      <c r="M30" s="16"/>
    </row>
    <row r="31" spans="1:6" ht="12.75">
      <c r="A31" s="17"/>
      <c r="D31" s="1"/>
      <c r="E31" s="1"/>
      <c r="F31" s="13"/>
    </row>
  </sheetData>
  <printOptions/>
  <pageMargins left="0.75" right="0.75" top="1" bottom="1" header="0.5" footer="0.5"/>
  <pageSetup horizontalDpi="600" verticalDpi="600" orientation="landscape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4"/>
  <sheetViews>
    <sheetView workbookViewId="0" topLeftCell="A1">
      <selection activeCell="H17" sqref="H17"/>
    </sheetView>
  </sheetViews>
  <sheetFormatPr defaultColWidth="9.140625" defaultRowHeight="12.75"/>
  <cols>
    <col min="2" max="2" width="15.7109375" style="0" customWidth="1"/>
    <col min="3" max="3" width="9.00390625" style="0" customWidth="1"/>
    <col min="7" max="7" width="12.140625" style="0" customWidth="1"/>
    <col min="8" max="9" width="11.8515625" style="0" customWidth="1"/>
    <col min="10" max="10" width="11.57421875" style="0" customWidth="1"/>
    <col min="11" max="11" width="9.7109375" style="0" customWidth="1"/>
    <col min="12" max="13" width="11.8515625" style="0" customWidth="1"/>
    <col min="15" max="15" width="10.57421875" style="0" bestFit="1" customWidth="1"/>
  </cols>
  <sheetData>
    <row r="1" spans="1:15" ht="12.75">
      <c r="A1" s="4" t="s">
        <v>338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6"/>
    </row>
    <row r="2" spans="1:15" ht="12.75">
      <c r="A2" s="7" t="s">
        <v>80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9"/>
    </row>
    <row r="3" spans="1:15" ht="12.75">
      <c r="A3" s="7" t="s">
        <v>1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9"/>
    </row>
    <row r="4" spans="1:15" ht="12.75">
      <c r="A4" s="7" t="s">
        <v>24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9"/>
    </row>
    <row r="5" spans="1:15" ht="12.75">
      <c r="A5" s="7" t="s">
        <v>84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9"/>
    </row>
    <row r="6" spans="1:15" ht="12.75">
      <c r="A6" s="7" t="s">
        <v>331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9"/>
    </row>
    <row r="7" spans="1:15" ht="12.75">
      <c r="A7" s="7" t="s">
        <v>81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9"/>
    </row>
    <row r="8" spans="1:15" ht="14.25">
      <c r="A8" s="7" t="s">
        <v>332</v>
      </c>
      <c r="B8" s="8"/>
      <c r="C8" s="27"/>
      <c r="D8" s="27" t="s">
        <v>335</v>
      </c>
      <c r="E8" s="8"/>
      <c r="F8" s="8"/>
      <c r="G8" s="8"/>
      <c r="H8" s="8"/>
      <c r="I8" s="8"/>
      <c r="J8" s="8"/>
      <c r="K8" s="8"/>
      <c r="L8" s="8"/>
      <c r="M8" s="8"/>
      <c r="N8" s="8"/>
      <c r="O8" s="9"/>
    </row>
    <row r="9" spans="1:15" ht="12.75">
      <c r="A9" s="7" t="s">
        <v>85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9"/>
    </row>
    <row r="10" spans="1:15" ht="12.75">
      <c r="A10" s="7" t="s">
        <v>336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9"/>
    </row>
    <row r="11" spans="1:15" ht="13.5" thickBot="1">
      <c r="A11" s="10" t="s">
        <v>337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2"/>
    </row>
    <row r="12" spans="1:15" ht="12.75">
      <c r="A12" s="24" t="s">
        <v>86</v>
      </c>
      <c r="B12" s="25"/>
      <c r="C12" s="25"/>
      <c r="D12" s="25"/>
      <c r="E12" s="25"/>
      <c r="F12" s="25"/>
      <c r="G12" s="25"/>
      <c r="H12" s="25"/>
      <c r="I12" s="25"/>
      <c r="J12" s="25"/>
      <c r="K12" s="8"/>
      <c r="L12" s="8"/>
      <c r="M12" s="8"/>
      <c r="N12" s="8"/>
      <c r="O12" s="8"/>
    </row>
    <row r="15" spans="1:15" ht="38.25">
      <c r="A15" s="3" t="s">
        <v>5</v>
      </c>
      <c r="B15" s="3" t="s">
        <v>8</v>
      </c>
      <c r="C15" s="15" t="s">
        <v>62</v>
      </c>
      <c r="D15" s="3" t="s">
        <v>6</v>
      </c>
      <c r="E15" s="3" t="s">
        <v>7</v>
      </c>
      <c r="F15" s="3" t="s">
        <v>20</v>
      </c>
      <c r="G15" s="3" t="s">
        <v>22</v>
      </c>
      <c r="H15" s="3" t="s">
        <v>23</v>
      </c>
      <c r="I15" s="3" t="s">
        <v>40</v>
      </c>
      <c r="J15" s="15" t="s">
        <v>43</v>
      </c>
      <c r="K15" s="15" t="s">
        <v>41</v>
      </c>
      <c r="L15" s="15" t="s">
        <v>381</v>
      </c>
      <c r="M15" s="15" t="s">
        <v>42</v>
      </c>
      <c r="N15" s="22" t="s">
        <v>46</v>
      </c>
      <c r="O15" s="22" t="s">
        <v>66</v>
      </c>
    </row>
    <row r="16" spans="1:15" ht="12.75">
      <c r="A16" t="s">
        <v>113</v>
      </c>
      <c r="B16" t="s">
        <v>383</v>
      </c>
      <c r="C16" t="s">
        <v>64</v>
      </c>
      <c r="D16" s="1">
        <v>0.3979166666666667</v>
      </c>
      <c r="E16" s="1">
        <v>0.4395833333333334</v>
      </c>
      <c r="F16" s="2" t="s">
        <v>26</v>
      </c>
      <c r="G16" s="2" t="s">
        <v>26</v>
      </c>
      <c r="H16" s="2" t="s">
        <v>26</v>
      </c>
      <c r="I16" s="2" t="s">
        <v>26</v>
      </c>
      <c r="J16" s="2" t="s">
        <v>26</v>
      </c>
      <c r="K16" s="17">
        <v>1.7</v>
      </c>
      <c r="L16" s="16">
        <f>E16-D16</f>
        <v>0.041666666666666685</v>
      </c>
      <c r="M16" s="37">
        <v>60</v>
      </c>
      <c r="N16">
        <v>1.05</v>
      </c>
      <c r="O16" s="2"/>
    </row>
    <row r="17" spans="1:15" ht="12.75">
      <c r="A17" t="s">
        <v>113</v>
      </c>
      <c r="B17" t="s">
        <v>384</v>
      </c>
      <c r="C17" t="s">
        <v>63</v>
      </c>
      <c r="D17" s="1">
        <v>0.3979166666666667</v>
      </c>
      <c r="E17" s="1">
        <v>0.4395833333333334</v>
      </c>
      <c r="F17" s="2" t="s">
        <v>26</v>
      </c>
      <c r="G17" s="2" t="s">
        <v>26</v>
      </c>
      <c r="H17" s="2" t="s">
        <v>26</v>
      </c>
      <c r="I17" s="2" t="s">
        <v>26</v>
      </c>
      <c r="J17" s="2" t="s">
        <v>26</v>
      </c>
      <c r="K17" s="17">
        <v>1.7</v>
      </c>
      <c r="L17" s="16">
        <f aca="true" t="shared" si="0" ref="L17:L27">E17-D17</f>
        <v>0.041666666666666685</v>
      </c>
      <c r="M17" s="37">
        <v>60</v>
      </c>
      <c r="N17">
        <v>2.1</v>
      </c>
      <c r="O17" s="26">
        <f>N16/N17</f>
        <v>0.5</v>
      </c>
    </row>
    <row r="18" spans="1:16" ht="12.75">
      <c r="A18" t="s">
        <v>113</v>
      </c>
      <c r="B18" t="s">
        <v>10</v>
      </c>
      <c r="C18" t="s">
        <v>64</v>
      </c>
      <c r="D18" s="1">
        <v>0.3979166666666667</v>
      </c>
      <c r="E18" s="1">
        <v>0.4395833333333334</v>
      </c>
      <c r="F18" s="21" t="s">
        <v>99</v>
      </c>
      <c r="G18">
        <v>147.735</v>
      </c>
      <c r="H18" s="19">
        <v>149.943</v>
      </c>
      <c r="I18" s="30">
        <f>H18-G18</f>
        <v>2.2079999999999984</v>
      </c>
      <c r="J18" s="19">
        <f>I18-Blanks!$I$106</f>
        <v>2.2610952380952383</v>
      </c>
      <c r="K18" s="17">
        <v>16.7</v>
      </c>
      <c r="L18" s="16">
        <f t="shared" si="0"/>
        <v>0.041666666666666685</v>
      </c>
      <c r="M18" s="37">
        <v>60</v>
      </c>
      <c r="N18" s="19">
        <f>1000*J18/(59*K18)</f>
        <v>2.2948292277430613</v>
      </c>
      <c r="O18" s="36">
        <f>N18/N17</f>
        <v>1.092775822734791</v>
      </c>
      <c r="P18" t="s">
        <v>382</v>
      </c>
    </row>
    <row r="19" spans="1:16" ht="12.75">
      <c r="A19" t="s">
        <v>113</v>
      </c>
      <c r="B19" t="s">
        <v>11</v>
      </c>
      <c r="C19" t="s">
        <v>64</v>
      </c>
      <c r="D19" s="1">
        <v>0.3979166666666667</v>
      </c>
      <c r="E19" s="1">
        <v>0.4395833333333334</v>
      </c>
      <c r="F19" s="21" t="s">
        <v>100</v>
      </c>
      <c r="G19">
        <v>147.661</v>
      </c>
      <c r="H19" s="19">
        <v>148.236</v>
      </c>
      <c r="I19">
        <f aca="true" t="shared" si="1" ref="I19:I27">H19-G19</f>
        <v>0.5749999999999886</v>
      </c>
      <c r="J19" s="19">
        <f>I19-Blanks!$I$106</f>
        <v>0.6280952380952285</v>
      </c>
      <c r="K19" s="17">
        <v>16.7</v>
      </c>
      <c r="L19" s="16">
        <f t="shared" si="0"/>
        <v>0.041666666666666685</v>
      </c>
      <c r="M19" s="37">
        <v>60</v>
      </c>
      <c r="N19" s="19">
        <f>1000*J19/(59*K19)</f>
        <v>0.6374659881206014</v>
      </c>
      <c r="O19" s="18">
        <f>N19/N17</f>
        <v>0.3035552324383816</v>
      </c>
      <c r="P19" t="s">
        <v>382</v>
      </c>
    </row>
    <row r="20" spans="1:15" ht="12.75">
      <c r="A20" t="s">
        <v>113</v>
      </c>
      <c r="B20" t="s">
        <v>15</v>
      </c>
      <c r="D20" s="1">
        <v>0.3979166666666667</v>
      </c>
      <c r="E20" s="1">
        <v>0.4395833333333334</v>
      </c>
      <c r="F20" s="21" t="s">
        <v>103</v>
      </c>
      <c r="G20" s="18">
        <v>956.9</v>
      </c>
      <c r="H20" s="18">
        <v>959.5</v>
      </c>
      <c r="I20" s="18">
        <f>H20-G20</f>
        <v>2.6000000000000227</v>
      </c>
      <c r="J20" s="18">
        <f>I20-Blanks!$I$75</f>
        <v>2.5775510204081904</v>
      </c>
      <c r="K20" s="17">
        <v>566</v>
      </c>
      <c r="L20" s="16">
        <f t="shared" si="0"/>
        <v>0.041666666666666685</v>
      </c>
      <c r="M20" s="37">
        <v>60</v>
      </c>
      <c r="N20" s="19">
        <f>1000*J20/(61*K20)</f>
        <v>0.07465536176818022</v>
      </c>
      <c r="O20" s="18"/>
    </row>
    <row r="21" spans="1:14" ht="12.75">
      <c r="A21" t="s">
        <v>113</v>
      </c>
      <c r="B21" t="s">
        <v>14</v>
      </c>
      <c r="D21" s="1">
        <v>0.3979166666666667</v>
      </c>
      <c r="E21" s="1">
        <v>0.4395833333333334</v>
      </c>
      <c r="F21" s="21" t="s">
        <v>104</v>
      </c>
      <c r="G21" s="18">
        <v>943.45</v>
      </c>
      <c r="H21" s="18">
        <v>955.9</v>
      </c>
      <c r="I21" s="18">
        <f t="shared" si="1"/>
        <v>12.449999999999932</v>
      </c>
      <c r="J21" s="18">
        <f>I21-Blanks!$I$75</f>
        <v>12.4275510204081</v>
      </c>
      <c r="K21" s="17">
        <v>566</v>
      </c>
      <c r="L21" s="16">
        <f t="shared" si="0"/>
        <v>0.041666666666666685</v>
      </c>
      <c r="M21" s="37">
        <v>60</v>
      </c>
      <c r="N21" s="19">
        <f>1000*J21/(61*K21)</f>
        <v>0.35994760529479525</v>
      </c>
    </row>
    <row r="22" spans="1:15" ht="12.75">
      <c r="A22" t="s">
        <v>113</v>
      </c>
      <c r="B22" t="s">
        <v>12</v>
      </c>
      <c r="D22" s="1">
        <v>0.3979166666666667</v>
      </c>
      <c r="E22" s="1">
        <v>0.4395833333333334</v>
      </c>
      <c r="F22" s="21" t="s">
        <v>105</v>
      </c>
      <c r="G22" s="18">
        <v>953.85</v>
      </c>
      <c r="H22" s="18">
        <v>968.65</v>
      </c>
      <c r="I22" s="18">
        <f t="shared" si="1"/>
        <v>14.799999999999955</v>
      </c>
      <c r="J22" s="18">
        <f>I22-Blanks!$I$75</f>
        <v>14.777551020408122</v>
      </c>
      <c r="K22" s="17">
        <v>566</v>
      </c>
      <c r="L22" s="16">
        <f t="shared" si="0"/>
        <v>0.041666666666666685</v>
      </c>
      <c r="M22" s="37">
        <v>60</v>
      </c>
      <c r="N22" s="19">
        <f>1000*J22/(61*K22)</f>
        <v>0.4280122522275422</v>
      </c>
      <c r="O22" s="18">
        <f>J23/SUM(J21:J23)</f>
        <v>0.5833697962245301</v>
      </c>
    </row>
    <row r="23" spans="1:14" ht="12.75">
      <c r="A23" t="s">
        <v>113</v>
      </c>
      <c r="B23" t="s">
        <v>13</v>
      </c>
      <c r="D23" s="1">
        <v>0.3979166666666667</v>
      </c>
      <c r="E23" s="1">
        <v>0.4395833333333334</v>
      </c>
      <c r="F23" s="21" t="s">
        <v>106</v>
      </c>
      <c r="G23" s="18">
        <v>2761.35</v>
      </c>
      <c r="H23" s="18">
        <v>2799.3</v>
      </c>
      <c r="I23" s="18">
        <f>H23-G23</f>
        <v>37.95000000000027</v>
      </c>
      <c r="J23" s="18">
        <f>+I23-Blanks!$I$22</f>
        <v>38.09285714285732</v>
      </c>
      <c r="K23" s="17">
        <v>566</v>
      </c>
      <c r="L23" s="16">
        <f t="shared" si="0"/>
        <v>0.041666666666666685</v>
      </c>
      <c r="M23" s="37">
        <v>60</v>
      </c>
      <c r="N23" s="19">
        <f>1000*J23/(61*K23)</f>
        <v>1.1033093072715439</v>
      </c>
    </row>
    <row r="24" spans="1:13" ht="12.75">
      <c r="A24" t="s">
        <v>113</v>
      </c>
      <c r="B24" t="s">
        <v>47</v>
      </c>
      <c r="C24" t="s">
        <v>65</v>
      </c>
      <c r="D24" s="1"/>
      <c r="E24" s="1"/>
      <c r="F24" s="20"/>
      <c r="G24" s="18"/>
      <c r="H24" s="18"/>
      <c r="I24" s="18"/>
      <c r="K24" s="17"/>
      <c r="L24" s="16"/>
      <c r="M24" s="37"/>
    </row>
    <row r="25" spans="1:14" ht="12.75">
      <c r="A25" t="s">
        <v>113</v>
      </c>
      <c r="B25" t="s">
        <v>17</v>
      </c>
      <c r="D25" s="1">
        <v>0.3979166666666667</v>
      </c>
      <c r="E25" s="1">
        <v>0.4395833333333334</v>
      </c>
      <c r="F25" s="21" t="s">
        <v>107</v>
      </c>
      <c r="G25" s="18">
        <v>920.35</v>
      </c>
      <c r="H25" s="18">
        <v>922.65</v>
      </c>
      <c r="I25" s="18">
        <f t="shared" si="1"/>
        <v>2.2999999999999545</v>
      </c>
      <c r="J25" s="18">
        <f>I25-Blanks!$I$75</f>
        <v>2.277551020408122</v>
      </c>
      <c r="K25" s="17">
        <v>566</v>
      </c>
      <c r="L25" s="16">
        <f t="shared" si="0"/>
        <v>0.041666666666666685</v>
      </c>
      <c r="M25" s="37">
        <v>60</v>
      </c>
      <c r="N25" s="19">
        <f>1000*J25/(61*K25)</f>
        <v>0.06596625790442338</v>
      </c>
    </row>
    <row r="26" spans="1:14" ht="12.75">
      <c r="A26" t="s">
        <v>113</v>
      </c>
      <c r="B26" t="s">
        <v>19</v>
      </c>
      <c r="D26" s="1">
        <v>0.3979166666666667</v>
      </c>
      <c r="E26" s="1">
        <v>0.4395833333333334</v>
      </c>
      <c r="F26" s="21" t="s">
        <v>108</v>
      </c>
      <c r="G26" s="18">
        <v>960.2</v>
      </c>
      <c r="H26" s="18">
        <v>973.05</v>
      </c>
      <c r="I26" s="18">
        <f t="shared" si="1"/>
        <v>12.849999999999909</v>
      </c>
      <c r="J26" s="18">
        <f>I26-Blanks!$I$75</f>
        <v>12.827551020408077</v>
      </c>
      <c r="K26" s="17">
        <v>566</v>
      </c>
      <c r="L26" s="16">
        <f t="shared" si="0"/>
        <v>0.041666666666666685</v>
      </c>
      <c r="M26" s="37">
        <v>60</v>
      </c>
      <c r="N26" s="19">
        <f>1000*J26/(61*K26)</f>
        <v>0.3715330771131343</v>
      </c>
    </row>
    <row r="27" spans="1:15" ht="12.75">
      <c r="A27" t="s">
        <v>113</v>
      </c>
      <c r="B27" t="s">
        <v>18</v>
      </c>
      <c r="D27" s="1">
        <v>0.3979166666666667</v>
      </c>
      <c r="E27" s="1">
        <v>0.4395833333333334</v>
      </c>
      <c r="F27" s="21" t="s">
        <v>109</v>
      </c>
      <c r="G27" s="18">
        <v>947.4</v>
      </c>
      <c r="H27" s="18">
        <v>963</v>
      </c>
      <c r="I27" s="18">
        <f t="shared" si="1"/>
        <v>15.600000000000023</v>
      </c>
      <c r="J27" s="18">
        <f>I27-Blanks!$I$75</f>
        <v>15.57755102040819</v>
      </c>
      <c r="K27" s="17">
        <v>566</v>
      </c>
      <c r="L27" s="16">
        <f t="shared" si="0"/>
        <v>0.041666666666666685</v>
      </c>
      <c r="M27" s="37">
        <v>60</v>
      </c>
      <c r="N27" s="19">
        <f>1000*J27/(61*K27)</f>
        <v>0.4511831958642238</v>
      </c>
      <c r="O27" s="18">
        <f>J28/SUM(J26:J28)</f>
        <v>0.568625931722739</v>
      </c>
    </row>
    <row r="28" spans="1:14" ht="12.75">
      <c r="A28" t="s">
        <v>113</v>
      </c>
      <c r="B28" t="s">
        <v>16</v>
      </c>
      <c r="D28" s="1">
        <v>0.3979166666666667</v>
      </c>
      <c r="E28" s="1">
        <v>0.4395833333333334</v>
      </c>
      <c r="F28" s="21" t="s">
        <v>110</v>
      </c>
      <c r="G28" s="18">
        <v>2750.2</v>
      </c>
      <c r="H28" s="18">
        <v>2787.5</v>
      </c>
      <c r="I28" s="18">
        <f>H28-G28</f>
        <v>37.30000000000018</v>
      </c>
      <c r="J28" s="18">
        <f>+I28-Blanks!$I$22</f>
        <v>37.44285714285723</v>
      </c>
      <c r="K28" s="17">
        <v>566</v>
      </c>
      <c r="L28" s="16">
        <f>E28-D28</f>
        <v>0.041666666666666685</v>
      </c>
      <c r="M28" s="37">
        <v>60</v>
      </c>
      <c r="N28" s="19">
        <f>1000*J28/(61*K28)</f>
        <v>1.0844829155667388</v>
      </c>
    </row>
    <row r="29" spans="1:13" ht="12.75">
      <c r="A29" t="s">
        <v>113</v>
      </c>
      <c r="B29" t="s">
        <v>48</v>
      </c>
      <c r="C29" t="s">
        <v>65</v>
      </c>
      <c r="D29" s="1"/>
      <c r="E29" s="1"/>
      <c r="F29" s="13"/>
      <c r="H29" s="18"/>
      <c r="I29" s="18"/>
      <c r="L29" s="16"/>
      <c r="M29" s="16"/>
    </row>
    <row r="30" spans="1:6" ht="12.75">
      <c r="A30" s="17"/>
      <c r="D30" s="1"/>
      <c r="E30" s="1"/>
      <c r="F30" s="13"/>
    </row>
    <row r="31" spans="4:5" ht="12.75">
      <c r="D31" s="1"/>
      <c r="E31" s="1"/>
    </row>
    <row r="32" spans="1:5" ht="12.75">
      <c r="A32" s="8"/>
      <c r="B32" s="8"/>
      <c r="C32" s="8"/>
      <c r="D32" s="1"/>
      <c r="E32" s="1"/>
    </row>
    <row r="33" spans="1:7" ht="12.75">
      <c r="A33" s="14"/>
      <c r="B33" s="14"/>
      <c r="C33" s="14"/>
      <c r="D33" s="1"/>
      <c r="E33" s="1"/>
      <c r="F33" s="20"/>
      <c r="G33" s="18"/>
    </row>
    <row r="34" spans="1:9" ht="12.75">
      <c r="A34" s="14"/>
      <c r="B34" s="14"/>
      <c r="C34" s="14"/>
      <c r="D34" s="1"/>
      <c r="E34" s="1"/>
      <c r="F34" s="21"/>
      <c r="G34" s="18"/>
      <c r="H34" s="18"/>
      <c r="I34" s="18"/>
    </row>
    <row r="35" spans="1:9" ht="12.75">
      <c r="A35" s="14"/>
      <c r="B35" s="14"/>
      <c r="C35" s="14"/>
      <c r="D35" s="1"/>
      <c r="E35" s="1"/>
      <c r="F35" s="20"/>
      <c r="G35" s="18"/>
      <c r="H35" s="18"/>
      <c r="I35" s="18"/>
    </row>
    <row r="36" spans="1:9" ht="12.75">
      <c r="A36" s="14"/>
      <c r="B36" s="14"/>
      <c r="C36" s="14"/>
      <c r="D36" s="1"/>
      <c r="E36" s="1"/>
      <c r="F36" s="21"/>
      <c r="G36" s="18"/>
      <c r="H36" s="18"/>
      <c r="I36" s="18"/>
    </row>
    <row r="37" spans="1:9" ht="12.75">
      <c r="A37" s="14"/>
      <c r="B37" s="14"/>
      <c r="C37" s="14"/>
      <c r="F37" s="20"/>
      <c r="G37" s="18"/>
      <c r="H37" s="18"/>
      <c r="I37" s="18"/>
    </row>
    <row r="38" spans="1:9" ht="12.75">
      <c r="A38" s="14"/>
      <c r="B38" s="14"/>
      <c r="C38" s="14"/>
      <c r="F38" s="21"/>
      <c r="G38" s="18"/>
      <c r="H38" s="18"/>
      <c r="I38" s="18"/>
    </row>
    <row r="39" spans="1:9" ht="12.75">
      <c r="A39" s="14"/>
      <c r="B39" s="14"/>
      <c r="C39" s="14"/>
      <c r="F39" s="21"/>
      <c r="I39" s="18"/>
    </row>
    <row r="40" spans="1:6" ht="12.75">
      <c r="A40" s="14"/>
      <c r="B40" s="14"/>
      <c r="C40" s="14"/>
      <c r="F40" s="21"/>
    </row>
    <row r="41" spans="1:6" ht="12.75">
      <c r="A41" s="14"/>
      <c r="B41" s="14"/>
      <c r="C41" s="14"/>
      <c r="F41" s="21"/>
    </row>
    <row r="42" spans="1:9" ht="12.75">
      <c r="A42" s="14"/>
      <c r="B42" s="14"/>
      <c r="C42" s="14"/>
      <c r="F42" s="21"/>
      <c r="G42" s="18"/>
      <c r="H42" s="18"/>
      <c r="I42" s="18"/>
    </row>
    <row r="43" spans="2:9" ht="12.75">
      <c r="B43" s="14"/>
      <c r="C43" s="14"/>
      <c r="F43" s="21"/>
      <c r="G43" s="18"/>
      <c r="H43" s="18"/>
      <c r="I43" s="18"/>
    </row>
    <row r="44" spans="2:9" ht="12.75">
      <c r="B44" s="14"/>
      <c r="C44" s="14"/>
      <c r="F44" s="21"/>
      <c r="G44" s="18"/>
      <c r="H44" s="18"/>
      <c r="I44" s="18"/>
    </row>
    <row r="45" spans="2:9" ht="12.75">
      <c r="B45" s="14"/>
      <c r="C45" s="14"/>
      <c r="F45" s="21"/>
      <c r="G45" s="18"/>
      <c r="H45" s="18"/>
      <c r="I45" s="18"/>
    </row>
    <row r="46" spans="2:9" ht="12.75">
      <c r="B46" s="14"/>
      <c r="C46" s="14"/>
      <c r="F46" s="21"/>
      <c r="I46" s="18"/>
    </row>
    <row r="47" spans="2:6" ht="12.75">
      <c r="B47" s="14"/>
      <c r="C47" s="14"/>
      <c r="F47" s="21"/>
    </row>
    <row r="48" ht="12.75">
      <c r="F48" s="21"/>
    </row>
    <row r="49" ht="12.75">
      <c r="F49" s="21"/>
    </row>
    <row r="50" ht="12.75">
      <c r="F50" s="21"/>
    </row>
    <row r="51" ht="12.75">
      <c r="F51" s="21"/>
    </row>
    <row r="52" ht="12.75">
      <c r="F52" s="21"/>
    </row>
    <row r="53" ht="12.75">
      <c r="F53" s="21"/>
    </row>
    <row r="54" spans="6:9" ht="12.75">
      <c r="F54" s="21"/>
      <c r="I54" s="19"/>
    </row>
  </sheetData>
  <printOptions/>
  <pageMargins left="0.75" right="0.75" top="1" bottom="1" header="0.5" footer="0.5"/>
  <pageSetup fitToHeight="1" fitToWidth="1" horizontalDpi="600" verticalDpi="600" orientation="landscape" scale="68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H17" sqref="H17"/>
    </sheetView>
  </sheetViews>
  <sheetFormatPr defaultColWidth="9.140625" defaultRowHeight="12.75"/>
  <sheetData>
    <row r="1" ht="12.75">
      <c r="A1" t="s">
        <v>514</v>
      </c>
    </row>
  </sheetData>
  <printOptions/>
  <pageMargins left="0.75" right="0.75" top="1" bottom="1" header="0.5" footer="0.5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1:O31"/>
  <sheetViews>
    <sheetView workbookViewId="0" topLeftCell="A1">
      <selection activeCell="H17" sqref="H17"/>
    </sheetView>
  </sheetViews>
  <sheetFormatPr defaultColWidth="9.140625" defaultRowHeight="12.75"/>
  <sheetData>
    <row r="1" spans="1:15" ht="12.75">
      <c r="A1" s="4" t="s">
        <v>423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6"/>
    </row>
    <row r="2" spans="1:15" ht="12.75">
      <c r="A2" s="7" t="s">
        <v>80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9"/>
    </row>
    <row r="3" spans="1:15" ht="12.75">
      <c r="A3" s="7" t="s">
        <v>1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9"/>
    </row>
    <row r="4" spans="1:15" ht="12.75">
      <c r="A4" s="7" t="s">
        <v>24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9"/>
    </row>
    <row r="5" spans="1:15" ht="12.75">
      <c r="A5" s="7" t="s">
        <v>84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9"/>
    </row>
    <row r="6" spans="1:15" ht="12.75">
      <c r="A6" s="7" t="s">
        <v>331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9"/>
    </row>
    <row r="7" spans="1:15" ht="12.75">
      <c r="A7" s="7" t="s">
        <v>353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9"/>
    </row>
    <row r="8" spans="1:15" ht="14.25">
      <c r="A8" s="7" t="s">
        <v>332</v>
      </c>
      <c r="B8" s="8"/>
      <c r="C8" s="27"/>
      <c r="D8" s="27" t="s">
        <v>357</v>
      </c>
      <c r="E8" s="8"/>
      <c r="F8" s="8"/>
      <c r="G8" s="8"/>
      <c r="H8" s="8"/>
      <c r="I8" s="8"/>
      <c r="J8" s="8"/>
      <c r="K8" s="8"/>
      <c r="L8" s="8"/>
      <c r="M8" s="8"/>
      <c r="N8" s="8"/>
      <c r="O8" s="9"/>
    </row>
    <row r="9" spans="1:15" ht="12.75">
      <c r="A9" s="7" t="s">
        <v>85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9"/>
    </row>
    <row r="10" spans="1:15" ht="12.75">
      <c r="A10" s="7" t="s">
        <v>83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9"/>
    </row>
    <row r="11" spans="1:15" ht="13.5" thickBot="1">
      <c r="A11" s="10" t="s">
        <v>333</v>
      </c>
      <c r="B11" s="11"/>
      <c r="C11" s="11" t="s">
        <v>347</v>
      </c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2"/>
    </row>
    <row r="12" spans="1:15" ht="12.75">
      <c r="A12" s="24"/>
      <c r="B12" s="25"/>
      <c r="C12" s="25"/>
      <c r="D12" s="25"/>
      <c r="E12" s="25"/>
      <c r="F12" s="25"/>
      <c r="G12" s="25"/>
      <c r="H12" s="25"/>
      <c r="I12" s="25"/>
      <c r="J12" s="25"/>
      <c r="K12" s="8"/>
      <c r="L12" s="8"/>
      <c r="M12" s="8"/>
      <c r="N12" s="8"/>
      <c r="O12" s="8"/>
    </row>
    <row r="15" spans="1:15" ht="38.25">
      <c r="A15" s="3" t="s">
        <v>5</v>
      </c>
      <c r="B15" s="3" t="s">
        <v>8</v>
      </c>
      <c r="C15" s="15" t="s">
        <v>62</v>
      </c>
      <c r="D15" s="3" t="s">
        <v>6</v>
      </c>
      <c r="E15" s="3" t="s">
        <v>7</v>
      </c>
      <c r="F15" s="3" t="s">
        <v>20</v>
      </c>
      <c r="G15" s="3" t="s">
        <v>22</v>
      </c>
      <c r="H15" s="3" t="s">
        <v>23</v>
      </c>
      <c r="I15" s="3" t="s">
        <v>40</v>
      </c>
      <c r="J15" s="15" t="s">
        <v>43</v>
      </c>
      <c r="K15" s="15" t="s">
        <v>41</v>
      </c>
      <c r="L15" s="15" t="s">
        <v>381</v>
      </c>
      <c r="M15" s="15" t="s">
        <v>42</v>
      </c>
      <c r="N15" s="22" t="s">
        <v>46</v>
      </c>
      <c r="O15" s="22" t="s">
        <v>66</v>
      </c>
    </row>
    <row r="16" spans="1:15" ht="12.75">
      <c r="A16" t="s">
        <v>460</v>
      </c>
      <c r="B16" t="s">
        <v>508</v>
      </c>
      <c r="C16" t="s">
        <v>64</v>
      </c>
      <c r="D16" s="1">
        <v>0.3923611111111111</v>
      </c>
      <c r="E16" s="1">
        <v>0.4756944444444444</v>
      </c>
      <c r="F16" s="2" t="s">
        <v>26</v>
      </c>
      <c r="G16" s="2" t="s">
        <v>26</v>
      </c>
      <c r="H16" s="2" t="s">
        <v>26</v>
      </c>
      <c r="I16" s="2" t="s">
        <v>26</v>
      </c>
      <c r="J16" s="2" t="s">
        <v>26</v>
      </c>
      <c r="K16" s="17">
        <v>1.7</v>
      </c>
      <c r="L16" s="16">
        <f>E16-D16</f>
        <v>0.08333333333333331</v>
      </c>
      <c r="M16" s="37">
        <v>120</v>
      </c>
      <c r="N16" s="2">
        <v>0.419</v>
      </c>
      <c r="O16" s="2" t="s">
        <v>26</v>
      </c>
    </row>
    <row r="17" spans="1:15" ht="12.75">
      <c r="A17" t="s">
        <v>460</v>
      </c>
      <c r="B17" t="s">
        <v>509</v>
      </c>
      <c r="C17" t="s">
        <v>63</v>
      </c>
      <c r="D17" s="1">
        <v>0.3923611111111111</v>
      </c>
      <c r="E17" s="1">
        <v>0.4756944444444444</v>
      </c>
      <c r="F17" s="2" t="s">
        <v>26</v>
      </c>
      <c r="G17" s="2" t="s">
        <v>26</v>
      </c>
      <c r="H17" s="2" t="s">
        <v>26</v>
      </c>
      <c r="I17" s="2" t="s">
        <v>26</v>
      </c>
      <c r="J17" s="2" t="s">
        <v>26</v>
      </c>
      <c r="K17" s="17">
        <v>1.7</v>
      </c>
      <c r="L17" s="16">
        <f aca="true" t="shared" si="0" ref="L17:L28">E17-D17</f>
        <v>0.08333333333333331</v>
      </c>
      <c r="M17" s="37">
        <v>120</v>
      </c>
      <c r="N17" s="2">
        <v>0.492</v>
      </c>
      <c r="O17" s="42">
        <f>N16/N17</f>
        <v>0.8516260162601625</v>
      </c>
    </row>
    <row r="18" spans="1:15" ht="12.75">
      <c r="A18" t="s">
        <v>460</v>
      </c>
      <c r="B18" t="s">
        <v>10</v>
      </c>
      <c r="C18" t="s">
        <v>64</v>
      </c>
      <c r="D18" s="1">
        <v>0.3923611111111111</v>
      </c>
      <c r="E18" s="1">
        <v>0.4756944444444444</v>
      </c>
      <c r="F18" s="21" t="s">
        <v>461</v>
      </c>
      <c r="G18" s="19">
        <v>149.388</v>
      </c>
      <c r="H18" s="19">
        <v>149.535</v>
      </c>
      <c r="I18" s="19">
        <f>H18-G18</f>
        <v>0.14699999999999136</v>
      </c>
      <c r="J18" s="19">
        <f>I18-Blanks!$J$106</f>
        <v>0.29366666666665253</v>
      </c>
      <c r="K18" s="17">
        <v>16.7</v>
      </c>
      <c r="L18" s="16">
        <f t="shared" si="0"/>
        <v>0.08333333333333331</v>
      </c>
      <c r="M18" s="37">
        <v>120</v>
      </c>
      <c r="N18" s="19">
        <f>1000*J18/(M18*K18)</f>
        <v>0.1465402528276709</v>
      </c>
      <c r="O18" s="18">
        <f>N18/N20</f>
        <v>0.5191514437241891</v>
      </c>
    </row>
    <row r="19" spans="1:15" ht="12.75">
      <c r="A19" t="s">
        <v>460</v>
      </c>
      <c r="B19" t="s">
        <v>11</v>
      </c>
      <c r="C19" t="s">
        <v>64</v>
      </c>
      <c r="D19" s="1">
        <v>0.3923611111111111</v>
      </c>
      <c r="E19" s="1">
        <v>0.4756944444444444</v>
      </c>
      <c r="F19" s="21" t="s">
        <v>462</v>
      </c>
      <c r="G19" s="19">
        <v>144.96</v>
      </c>
      <c r="H19" s="19">
        <v>145.059</v>
      </c>
      <c r="I19" s="19">
        <f aca="true" t="shared" si="1" ref="I19:I29">H19-G19</f>
        <v>0.09899999999998954</v>
      </c>
      <c r="J19" s="19">
        <f>I19-Blanks!$J$106</f>
        <v>0.2456666666666507</v>
      </c>
      <c r="K19" s="17">
        <v>16.7</v>
      </c>
      <c r="L19" s="16">
        <f>E19-D19</f>
        <v>0.08333333333333331</v>
      </c>
      <c r="M19" s="37">
        <v>120</v>
      </c>
      <c r="N19" s="19">
        <f aca="true" t="shared" si="2" ref="N19:N29">1000*J19/(M19*K19)</f>
        <v>0.12258815701928678</v>
      </c>
      <c r="O19" s="18">
        <f>N19/N20</f>
        <v>0.43429581614610774</v>
      </c>
    </row>
    <row r="20" spans="1:15" ht="12.75">
      <c r="A20" t="s">
        <v>460</v>
      </c>
      <c r="B20" t="s">
        <v>97</v>
      </c>
      <c r="C20" t="s">
        <v>63</v>
      </c>
      <c r="D20" s="1">
        <v>0.3923611111111111</v>
      </c>
      <c r="E20" s="1">
        <v>0.4756944444444444</v>
      </c>
      <c r="F20" s="21" t="s">
        <v>463</v>
      </c>
      <c r="G20" s="19">
        <v>146.772</v>
      </c>
      <c r="H20" s="19">
        <v>147.191</v>
      </c>
      <c r="I20" s="19">
        <f t="shared" si="1"/>
        <v>0.41900000000001114</v>
      </c>
      <c r="J20" s="19">
        <f>I20-Blanks!$J$106</f>
        <v>0.5656666666666723</v>
      </c>
      <c r="K20" s="17">
        <v>16.7</v>
      </c>
      <c r="L20" s="16">
        <f>E20-D20</f>
        <v>0.08333333333333331</v>
      </c>
      <c r="M20" s="37">
        <v>120</v>
      </c>
      <c r="N20" s="19">
        <f t="shared" si="2"/>
        <v>0.28226879574185243</v>
      </c>
      <c r="O20" s="18"/>
    </row>
    <row r="21" spans="1:14" ht="12.75">
      <c r="A21" t="s">
        <v>460</v>
      </c>
      <c r="B21" t="s">
        <v>15</v>
      </c>
      <c r="D21" s="1">
        <v>0.3923611111111111</v>
      </c>
      <c r="E21" s="1">
        <v>0.4756944444444444</v>
      </c>
      <c r="F21" s="21" t="s">
        <v>464</v>
      </c>
      <c r="G21" s="18">
        <v>951.4</v>
      </c>
      <c r="H21" s="18">
        <v>952.85</v>
      </c>
      <c r="I21" s="19">
        <f t="shared" si="1"/>
        <v>1.4500000000000455</v>
      </c>
      <c r="J21" s="18">
        <f>I21-Blanks!$I$75</f>
        <v>1.427551020408213</v>
      </c>
      <c r="K21" s="17">
        <v>566</v>
      </c>
      <c r="L21" s="16">
        <f t="shared" si="0"/>
        <v>0.08333333333333331</v>
      </c>
      <c r="M21" s="37">
        <v>120</v>
      </c>
      <c r="N21" s="19">
        <f t="shared" si="2"/>
        <v>0.021018124564314088</v>
      </c>
    </row>
    <row r="22" spans="1:14" ht="12.75">
      <c r="A22" t="s">
        <v>460</v>
      </c>
      <c r="B22" t="s">
        <v>14</v>
      </c>
      <c r="D22" s="1">
        <v>0.3923611111111111</v>
      </c>
      <c r="E22" s="1">
        <v>0.4756944444444444</v>
      </c>
      <c r="F22" s="21" t="s">
        <v>465</v>
      </c>
      <c r="G22" s="18">
        <v>955.75</v>
      </c>
      <c r="H22" s="18">
        <v>960.85</v>
      </c>
      <c r="I22" s="19">
        <f t="shared" si="1"/>
        <v>5.100000000000023</v>
      </c>
      <c r="J22" s="18">
        <f>I22-Blanks!$I$75</f>
        <v>5.07755102040819</v>
      </c>
      <c r="K22" s="17">
        <v>566</v>
      </c>
      <c r="L22" s="16">
        <f t="shared" si="0"/>
        <v>0.08333333333333331</v>
      </c>
      <c r="M22" s="37">
        <v>120</v>
      </c>
      <c r="N22" s="19">
        <f t="shared" si="2"/>
        <v>0.07475781832167536</v>
      </c>
    </row>
    <row r="23" spans="1:15" ht="12.75">
      <c r="A23" t="s">
        <v>460</v>
      </c>
      <c r="B23" t="s">
        <v>12</v>
      </c>
      <c r="D23" s="1">
        <v>0.3923611111111111</v>
      </c>
      <c r="E23" s="1">
        <v>0.4756944444444444</v>
      </c>
      <c r="F23" s="21" t="s">
        <v>466</v>
      </c>
      <c r="G23" s="18">
        <v>960.1</v>
      </c>
      <c r="H23" s="18">
        <v>964.5</v>
      </c>
      <c r="I23" s="19">
        <f t="shared" si="1"/>
        <v>4.399999999999977</v>
      </c>
      <c r="J23" s="18">
        <f>+I23-Blanks!$I$22</f>
        <v>4.542857142857023</v>
      </c>
      <c r="K23" s="17">
        <v>566</v>
      </c>
      <c r="L23" s="16">
        <f t="shared" si="0"/>
        <v>0.08333333333333331</v>
      </c>
      <c r="M23" s="37">
        <v>120</v>
      </c>
      <c r="N23" s="19">
        <f t="shared" si="2"/>
        <v>0.06688541140837784</v>
      </c>
      <c r="O23" s="18">
        <f>J24/SUM(J22:J24)</f>
        <v>0.5914104314286348</v>
      </c>
    </row>
    <row r="24" spans="1:14" ht="12.75">
      <c r="A24" t="s">
        <v>460</v>
      </c>
      <c r="B24" t="s">
        <v>13</v>
      </c>
      <c r="D24" s="1">
        <v>0.3923611111111111</v>
      </c>
      <c r="E24" s="1">
        <v>0.4756944444444444</v>
      </c>
      <c r="F24" s="21" t="s">
        <v>467</v>
      </c>
      <c r="G24" s="18">
        <v>4295</v>
      </c>
      <c r="H24" s="18">
        <v>4308.45</v>
      </c>
      <c r="I24" s="19">
        <f t="shared" si="1"/>
        <v>13.449999999999818</v>
      </c>
      <c r="J24" s="18">
        <f>+I24-Blanks!$K$22</f>
        <v>13.924999999999955</v>
      </c>
      <c r="K24" s="17">
        <v>566</v>
      </c>
      <c r="L24" s="16">
        <f t="shared" si="0"/>
        <v>0.08333333333333331</v>
      </c>
      <c r="M24" s="37">
        <v>120</v>
      </c>
      <c r="N24" s="19">
        <f t="shared" si="2"/>
        <v>0.20502061248527612</v>
      </c>
    </row>
    <row r="25" spans="1:13" ht="12.75">
      <c r="A25" t="s">
        <v>460</v>
      </c>
      <c r="B25" t="s">
        <v>47</v>
      </c>
      <c r="C25" t="s">
        <v>65</v>
      </c>
      <c r="D25" s="1"/>
      <c r="E25" s="1"/>
      <c r="F25" s="20"/>
      <c r="G25" s="18"/>
      <c r="H25" s="18"/>
      <c r="I25" s="19"/>
      <c r="J25" s="18"/>
      <c r="K25" s="17"/>
      <c r="L25" s="16"/>
      <c r="M25" s="37"/>
    </row>
    <row r="26" spans="1:14" ht="12.75">
      <c r="A26" t="s">
        <v>460</v>
      </c>
      <c r="B26" t="s">
        <v>17</v>
      </c>
      <c r="D26" s="1">
        <v>0.3923611111111111</v>
      </c>
      <c r="E26" s="1">
        <v>0.4756944444444444</v>
      </c>
      <c r="F26" s="21" t="s">
        <v>468</v>
      </c>
      <c r="G26" s="18">
        <v>959</v>
      </c>
      <c r="H26" s="18">
        <v>960</v>
      </c>
      <c r="I26" s="19">
        <f t="shared" si="1"/>
        <v>1</v>
      </c>
      <c r="J26" s="18">
        <f>I26-Blanks!$I$75</f>
        <v>0.9775510204081674</v>
      </c>
      <c r="K26" s="17">
        <v>566</v>
      </c>
      <c r="L26" s="16">
        <f t="shared" si="0"/>
        <v>0.08333333333333331</v>
      </c>
      <c r="M26" s="37">
        <v>120</v>
      </c>
      <c r="N26" s="19">
        <f t="shared" si="2"/>
        <v>0.014392682868200345</v>
      </c>
    </row>
    <row r="27" spans="1:14" ht="12.75">
      <c r="A27" t="s">
        <v>460</v>
      </c>
      <c r="B27" t="s">
        <v>19</v>
      </c>
      <c r="D27" s="1">
        <v>0.3923611111111111</v>
      </c>
      <c r="E27" s="1">
        <v>0.4756944444444444</v>
      </c>
      <c r="F27" s="21" t="s">
        <v>469</v>
      </c>
      <c r="G27" s="18">
        <v>954.05</v>
      </c>
      <c r="H27" s="18">
        <v>958.95</v>
      </c>
      <c r="I27" s="19">
        <f t="shared" si="1"/>
        <v>4.900000000000091</v>
      </c>
      <c r="J27" s="18">
        <f>I27-Blanks!$I$75</f>
        <v>4.877551020408259</v>
      </c>
      <c r="K27" s="17">
        <v>566</v>
      </c>
      <c r="L27" s="16">
        <f t="shared" si="0"/>
        <v>0.08333333333333331</v>
      </c>
      <c r="M27" s="37">
        <v>120</v>
      </c>
      <c r="N27" s="19">
        <f t="shared" si="2"/>
        <v>0.07181317756784833</v>
      </c>
    </row>
    <row r="28" spans="1:15" ht="12.75">
      <c r="A28" t="s">
        <v>460</v>
      </c>
      <c r="B28" t="s">
        <v>18</v>
      </c>
      <c r="D28" s="1">
        <v>0.3923611111111111</v>
      </c>
      <c r="E28" s="1">
        <v>0.4756944444444444</v>
      </c>
      <c r="F28" s="21" t="s">
        <v>470</v>
      </c>
      <c r="G28" s="18">
        <v>957.25</v>
      </c>
      <c r="H28" s="18">
        <v>961.05</v>
      </c>
      <c r="I28" s="19">
        <f t="shared" si="1"/>
        <v>3.7999999999999545</v>
      </c>
      <c r="J28" s="18">
        <f>I28-Blanks!$I$75</f>
        <v>3.777551020408122</v>
      </c>
      <c r="K28" s="17">
        <v>566</v>
      </c>
      <c r="L28" s="16">
        <f t="shared" si="0"/>
        <v>0.08333333333333331</v>
      </c>
      <c r="M28" s="37">
        <v>120</v>
      </c>
      <c r="N28" s="19">
        <f t="shared" si="2"/>
        <v>0.05561765342179214</v>
      </c>
      <c r="O28" s="18">
        <f>J29/SUM(J27:J29)</f>
        <v>0.6166934044331948</v>
      </c>
    </row>
    <row r="29" spans="1:14" ht="12.75">
      <c r="A29" t="s">
        <v>460</v>
      </c>
      <c r="B29" t="s">
        <v>16</v>
      </c>
      <c r="D29" s="1">
        <v>0.3923611111111111</v>
      </c>
      <c r="E29" s="1">
        <v>0.4756944444444444</v>
      </c>
      <c r="F29" s="21" t="s">
        <v>471</v>
      </c>
      <c r="G29" s="18">
        <v>4293.7</v>
      </c>
      <c r="H29" s="18">
        <v>4307.15</v>
      </c>
      <c r="I29" s="19">
        <f t="shared" si="1"/>
        <v>13.449999999999818</v>
      </c>
      <c r="J29" s="18">
        <f>+I29-Blanks!$K$22</f>
        <v>13.924999999999955</v>
      </c>
      <c r="K29" s="17">
        <v>566</v>
      </c>
      <c r="L29" s="16">
        <f>E29-D29</f>
        <v>0.08333333333333331</v>
      </c>
      <c r="M29" s="37">
        <v>120</v>
      </c>
      <c r="N29" s="19">
        <f t="shared" si="2"/>
        <v>0.20502061248527612</v>
      </c>
    </row>
    <row r="30" spans="1:13" ht="12.75">
      <c r="A30" t="s">
        <v>460</v>
      </c>
      <c r="B30" t="s">
        <v>48</v>
      </c>
      <c r="C30" t="s">
        <v>65</v>
      </c>
      <c r="D30" s="1"/>
      <c r="E30" s="1"/>
      <c r="F30" s="13"/>
      <c r="H30" s="18"/>
      <c r="I30" s="18"/>
      <c r="L30" s="16"/>
      <c r="M30" s="16"/>
    </row>
    <row r="31" spans="1:6" ht="12.75">
      <c r="A31" s="17"/>
      <c r="D31" s="1"/>
      <c r="E31" s="1"/>
      <c r="F31" s="13"/>
    </row>
  </sheetData>
  <printOptions/>
  <pageMargins left="0.75" right="0.75" top="1" bottom="1" header="0.5" footer="0.5"/>
  <pageSetup horizontalDpi="600" verticalDpi="600" orientation="landscape" scale="80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O31"/>
  <sheetViews>
    <sheetView workbookViewId="0" topLeftCell="A1">
      <selection activeCell="H17" sqref="H17"/>
    </sheetView>
  </sheetViews>
  <sheetFormatPr defaultColWidth="9.140625" defaultRowHeight="12.75"/>
  <sheetData>
    <row r="1" spans="1:15" ht="12.75">
      <c r="A1" s="4" t="s">
        <v>423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6"/>
    </row>
    <row r="2" spans="1:15" ht="12.75">
      <c r="A2" s="7" t="s">
        <v>80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9"/>
    </row>
    <row r="3" spans="1:15" ht="12.75">
      <c r="A3" s="7" t="s">
        <v>1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9"/>
    </row>
    <row r="4" spans="1:15" ht="12.75">
      <c r="A4" s="7" t="s">
        <v>24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9"/>
    </row>
    <row r="5" spans="1:15" ht="12.75">
      <c r="A5" s="7" t="s">
        <v>84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9"/>
    </row>
    <row r="6" spans="1:15" ht="12.75">
      <c r="A6" s="7" t="s">
        <v>331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9"/>
    </row>
    <row r="7" spans="1:15" ht="12.75">
      <c r="A7" s="7" t="s">
        <v>353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9"/>
    </row>
    <row r="8" spans="1:15" ht="14.25">
      <c r="A8" s="7" t="s">
        <v>332</v>
      </c>
      <c r="B8" s="8"/>
      <c r="C8" s="27"/>
      <c r="D8" s="27" t="s">
        <v>357</v>
      </c>
      <c r="E8" s="8"/>
      <c r="F8" s="8"/>
      <c r="G8" s="8"/>
      <c r="H8" s="8"/>
      <c r="I8" s="8"/>
      <c r="J8" s="8"/>
      <c r="K8" s="8"/>
      <c r="L8" s="8"/>
      <c r="M8" s="8"/>
      <c r="N8" s="8"/>
      <c r="O8" s="9"/>
    </row>
    <row r="9" spans="1:15" ht="12.75">
      <c r="A9" s="7" t="s">
        <v>85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9"/>
    </row>
    <row r="10" spans="1:15" ht="12.75">
      <c r="A10" s="7" t="s">
        <v>83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9"/>
    </row>
    <row r="11" spans="1:15" ht="13.5" thickBot="1">
      <c r="A11" s="10" t="s">
        <v>333</v>
      </c>
      <c r="B11" s="11"/>
      <c r="C11" s="11" t="s">
        <v>347</v>
      </c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2"/>
    </row>
    <row r="12" spans="1:15" ht="12.75">
      <c r="A12" s="24"/>
      <c r="B12" s="25"/>
      <c r="C12" s="25"/>
      <c r="D12" s="25"/>
      <c r="E12" s="25"/>
      <c r="F12" s="25"/>
      <c r="G12" s="25"/>
      <c r="H12" s="25"/>
      <c r="I12" s="25"/>
      <c r="J12" s="25"/>
      <c r="K12" s="8"/>
      <c r="L12" s="8"/>
      <c r="M12" s="8"/>
      <c r="N12" s="8"/>
      <c r="O12" s="8"/>
    </row>
    <row r="15" spans="1:15" ht="51">
      <c r="A15" s="3" t="s">
        <v>5</v>
      </c>
      <c r="B15" s="3" t="s">
        <v>8</v>
      </c>
      <c r="C15" s="15" t="s">
        <v>62</v>
      </c>
      <c r="D15" s="3" t="s">
        <v>6</v>
      </c>
      <c r="E15" s="3" t="s">
        <v>7</v>
      </c>
      <c r="F15" s="3" t="s">
        <v>20</v>
      </c>
      <c r="G15" s="3" t="s">
        <v>22</v>
      </c>
      <c r="H15" s="3" t="s">
        <v>23</v>
      </c>
      <c r="I15" s="3" t="s">
        <v>40</v>
      </c>
      <c r="J15" s="15" t="s">
        <v>43</v>
      </c>
      <c r="K15" s="15" t="s">
        <v>41</v>
      </c>
      <c r="L15" s="15" t="s">
        <v>381</v>
      </c>
      <c r="M15" s="15" t="s">
        <v>42</v>
      </c>
      <c r="N15" s="22" t="s">
        <v>46</v>
      </c>
      <c r="O15" s="22" t="s">
        <v>66</v>
      </c>
    </row>
    <row r="16" spans="1:15" ht="12.75">
      <c r="A16" t="s">
        <v>472</v>
      </c>
      <c r="B16" t="s">
        <v>510</v>
      </c>
      <c r="C16" t="s">
        <v>64</v>
      </c>
      <c r="D16" s="1">
        <v>0.4826388888888889</v>
      </c>
      <c r="E16" s="1">
        <v>0.5659722222222222</v>
      </c>
      <c r="F16" s="2" t="s">
        <v>26</v>
      </c>
      <c r="G16" s="2" t="s">
        <v>26</v>
      </c>
      <c r="H16" s="2" t="s">
        <v>26</v>
      </c>
      <c r="I16" s="2" t="s">
        <v>26</v>
      </c>
      <c r="J16" s="2" t="s">
        <v>26</v>
      </c>
      <c r="K16" s="17">
        <v>1.7</v>
      </c>
      <c r="L16" s="16">
        <f>E16-D16</f>
        <v>0.08333333333333331</v>
      </c>
      <c r="M16" s="37">
        <v>120</v>
      </c>
      <c r="N16" s="2">
        <v>0.319</v>
      </c>
      <c r="O16" s="2" t="s">
        <v>26</v>
      </c>
    </row>
    <row r="17" spans="1:15" ht="12.75">
      <c r="A17" t="s">
        <v>472</v>
      </c>
      <c r="B17" t="s">
        <v>511</v>
      </c>
      <c r="C17" t="s">
        <v>63</v>
      </c>
      <c r="D17" s="1">
        <v>0.4826388888888889</v>
      </c>
      <c r="E17" s="1">
        <v>0.5659722222222222</v>
      </c>
      <c r="F17" s="2" t="s">
        <v>26</v>
      </c>
      <c r="G17" s="2" t="s">
        <v>26</v>
      </c>
      <c r="H17" s="2" t="s">
        <v>26</v>
      </c>
      <c r="I17" s="2" t="s">
        <v>26</v>
      </c>
      <c r="J17" s="2" t="s">
        <v>26</v>
      </c>
      <c r="K17" s="17">
        <v>1.7</v>
      </c>
      <c r="L17" s="16">
        <f aca="true" t="shared" si="0" ref="L17:L28">E17-D17</f>
        <v>0.08333333333333331</v>
      </c>
      <c r="M17" s="37">
        <v>120</v>
      </c>
      <c r="N17" s="2">
        <v>0.502</v>
      </c>
      <c r="O17" s="32">
        <f>N16/N17</f>
        <v>0.6354581673306773</v>
      </c>
    </row>
    <row r="18" spans="1:15" ht="12.75">
      <c r="A18" t="s">
        <v>472</v>
      </c>
      <c r="B18" t="s">
        <v>10</v>
      </c>
      <c r="C18" t="s">
        <v>64</v>
      </c>
      <c r="D18" s="1">
        <v>0.4826388888888889</v>
      </c>
      <c r="E18" s="1">
        <v>0.5659722222222222</v>
      </c>
      <c r="F18" s="21" t="s">
        <v>473</v>
      </c>
      <c r="G18" s="19">
        <v>147.002</v>
      </c>
      <c r="H18" s="19">
        <v>147.147</v>
      </c>
      <c r="I18" s="19">
        <f>H18-G18</f>
        <v>0.1449999999999818</v>
      </c>
      <c r="J18" s="19">
        <f>I18-Blanks!$J$106</f>
        <v>0.291666666666643</v>
      </c>
      <c r="K18" s="17">
        <v>16.7</v>
      </c>
      <c r="L18" s="16">
        <f t="shared" si="0"/>
        <v>0.08333333333333331</v>
      </c>
      <c r="M18" s="37">
        <v>120</v>
      </c>
      <c r="N18" s="19">
        <f>1000*J18/(M18*K18)</f>
        <v>0.1455422488356502</v>
      </c>
      <c r="O18" s="18">
        <f>N18/N20</f>
        <v>0.38192928852027347</v>
      </c>
    </row>
    <row r="19" spans="1:15" ht="12.75">
      <c r="A19" t="s">
        <v>472</v>
      </c>
      <c r="B19" t="s">
        <v>11</v>
      </c>
      <c r="C19" t="s">
        <v>64</v>
      </c>
      <c r="D19" s="1">
        <v>0.4826388888888889</v>
      </c>
      <c r="E19" s="1">
        <v>0.5659722222222222</v>
      </c>
      <c r="F19" s="21" t="s">
        <v>474</v>
      </c>
      <c r="G19" s="19">
        <v>148.164</v>
      </c>
      <c r="H19" s="19">
        <v>148.169</v>
      </c>
      <c r="I19" s="19">
        <f aca="true" t="shared" si="1" ref="I19:I29">H19-G19</f>
        <v>0.005000000000023874</v>
      </c>
      <c r="J19" s="19">
        <f>I19-Blanks!$J$106</f>
        <v>0.15166666666668505</v>
      </c>
      <c r="K19" s="17">
        <v>16.7</v>
      </c>
      <c r="L19" s="16">
        <f>E19-D19</f>
        <v>0.08333333333333331</v>
      </c>
      <c r="M19" s="37">
        <v>120</v>
      </c>
      <c r="N19" s="19">
        <f aca="true" t="shared" si="2" ref="N19:N29">1000*J19/(M19*K19)</f>
        <v>0.07568196939455342</v>
      </c>
      <c r="O19" s="29">
        <f>N19/N20</f>
        <v>0.1986032300305824</v>
      </c>
    </row>
    <row r="20" spans="1:15" ht="12.75">
      <c r="A20" t="s">
        <v>472</v>
      </c>
      <c r="B20" t="s">
        <v>97</v>
      </c>
      <c r="C20" t="s">
        <v>63</v>
      </c>
      <c r="D20" s="1">
        <v>0.4826388888888889</v>
      </c>
      <c r="E20" s="1">
        <v>0.5659722222222222</v>
      </c>
      <c r="F20" s="21" t="s">
        <v>475</v>
      </c>
      <c r="G20" s="19">
        <v>150.892</v>
      </c>
      <c r="H20" s="19">
        <v>151.509</v>
      </c>
      <c r="I20" s="19">
        <f t="shared" si="1"/>
        <v>0.6169999999999902</v>
      </c>
      <c r="J20" s="19">
        <f>I20-Blanks!$J$106</f>
        <v>0.7636666666666514</v>
      </c>
      <c r="K20" s="17">
        <v>16.7</v>
      </c>
      <c r="L20" s="16">
        <f>E20-D20</f>
        <v>0.08333333333333331</v>
      </c>
      <c r="M20" s="37">
        <v>120</v>
      </c>
      <c r="N20" s="19">
        <f t="shared" si="2"/>
        <v>0.38107119095142283</v>
      </c>
      <c r="O20" s="18"/>
    </row>
    <row r="21" spans="1:14" ht="12.75">
      <c r="A21" t="s">
        <v>472</v>
      </c>
      <c r="B21" t="s">
        <v>15</v>
      </c>
      <c r="D21" s="1">
        <v>0.4826388888888889</v>
      </c>
      <c r="E21" s="1">
        <v>0.5659722222222222</v>
      </c>
      <c r="F21" s="21" t="s">
        <v>476</v>
      </c>
      <c r="G21" s="18">
        <v>959.6</v>
      </c>
      <c r="H21" s="18">
        <v>961.8</v>
      </c>
      <c r="I21" s="19">
        <f t="shared" si="1"/>
        <v>2.199999999999932</v>
      </c>
      <c r="J21" s="18">
        <f>I21-Blanks!$I$75</f>
        <v>2.1775510204080994</v>
      </c>
      <c r="K21" s="17">
        <v>566</v>
      </c>
      <c r="L21" s="16">
        <f t="shared" si="0"/>
        <v>0.08333333333333331</v>
      </c>
      <c r="M21" s="37">
        <v>120</v>
      </c>
      <c r="N21" s="19">
        <f t="shared" si="2"/>
        <v>0.03206052739116754</v>
      </c>
    </row>
    <row r="22" spans="1:14" ht="12.75">
      <c r="A22" t="s">
        <v>472</v>
      </c>
      <c r="B22" t="s">
        <v>14</v>
      </c>
      <c r="D22" s="1">
        <v>0.4826388888888889</v>
      </c>
      <c r="E22" s="1">
        <v>0.5659722222222222</v>
      </c>
      <c r="F22" s="21" t="s">
        <v>477</v>
      </c>
      <c r="G22" s="18">
        <v>956.55</v>
      </c>
      <c r="H22" s="18">
        <v>965.9</v>
      </c>
      <c r="I22" s="19">
        <f t="shared" si="1"/>
        <v>9.350000000000023</v>
      </c>
      <c r="J22" s="18">
        <f>I22-Blanks!$I$75</f>
        <v>9.32755102040819</v>
      </c>
      <c r="K22" s="17">
        <v>566</v>
      </c>
      <c r="L22" s="16">
        <f t="shared" si="0"/>
        <v>0.08333333333333331</v>
      </c>
      <c r="M22" s="37">
        <v>120</v>
      </c>
      <c r="N22" s="19">
        <f t="shared" si="2"/>
        <v>0.13733143434052106</v>
      </c>
    </row>
    <row r="23" spans="1:15" ht="12.75">
      <c r="A23" t="s">
        <v>472</v>
      </c>
      <c r="B23" t="s">
        <v>12</v>
      </c>
      <c r="D23" s="1">
        <v>0.4826388888888889</v>
      </c>
      <c r="E23" s="1">
        <v>0.5659722222222222</v>
      </c>
      <c r="F23" s="21" t="s">
        <v>478</v>
      </c>
      <c r="G23" s="18">
        <v>984.4</v>
      </c>
      <c r="H23" s="18">
        <v>992.55</v>
      </c>
      <c r="I23" s="19">
        <f t="shared" si="1"/>
        <v>8.149999999999977</v>
      </c>
      <c r="J23" s="18">
        <f>+I23-Blanks!$I$22</f>
        <v>8.292857142857022</v>
      </c>
      <c r="K23" s="17">
        <v>566</v>
      </c>
      <c r="L23" s="16">
        <f t="shared" si="0"/>
        <v>0.08333333333333331</v>
      </c>
      <c r="M23" s="37">
        <v>120</v>
      </c>
      <c r="N23" s="19">
        <f t="shared" si="2"/>
        <v>0.12209742554265343</v>
      </c>
      <c r="O23" s="18">
        <f>J24/SUM(J22:J24)</f>
        <v>0.4475565864192662</v>
      </c>
    </row>
    <row r="24" spans="1:14" ht="12.75">
      <c r="A24" t="s">
        <v>472</v>
      </c>
      <c r="B24" t="s">
        <v>13</v>
      </c>
      <c r="D24" s="1">
        <v>0.4826388888888889</v>
      </c>
      <c r="E24" s="1">
        <v>0.5659722222222222</v>
      </c>
      <c r="F24" s="21" t="s">
        <v>479</v>
      </c>
      <c r="G24" s="18">
        <v>4274.65</v>
      </c>
      <c r="H24" s="18">
        <v>4288.45</v>
      </c>
      <c r="I24" s="19">
        <f t="shared" si="1"/>
        <v>13.800000000000182</v>
      </c>
      <c r="J24" s="18">
        <f>+I24-Blanks!$K$22</f>
        <v>14.275000000000318</v>
      </c>
      <c r="K24" s="17">
        <v>566</v>
      </c>
      <c r="L24" s="16">
        <f t="shared" si="0"/>
        <v>0.08333333333333331</v>
      </c>
      <c r="M24" s="37">
        <v>120</v>
      </c>
      <c r="N24" s="19">
        <f t="shared" si="2"/>
        <v>0.21017373380448054</v>
      </c>
    </row>
    <row r="25" spans="1:13" ht="12.75">
      <c r="A25" t="s">
        <v>472</v>
      </c>
      <c r="B25" t="s">
        <v>47</v>
      </c>
      <c r="C25" t="s">
        <v>65</v>
      </c>
      <c r="D25" s="1"/>
      <c r="E25" s="1"/>
      <c r="F25" s="20"/>
      <c r="G25" s="18"/>
      <c r="H25" s="18"/>
      <c r="I25" s="19"/>
      <c r="J25" s="18"/>
      <c r="K25" s="17"/>
      <c r="L25" s="16"/>
      <c r="M25" s="37"/>
    </row>
    <row r="26" spans="1:14" ht="12.75">
      <c r="A26" t="s">
        <v>472</v>
      </c>
      <c r="B26" t="s">
        <v>17</v>
      </c>
      <c r="D26" s="1">
        <v>0.4826388888888889</v>
      </c>
      <c r="E26" s="1">
        <v>0.5659722222222222</v>
      </c>
      <c r="F26" s="21" t="s">
        <v>481</v>
      </c>
      <c r="G26" s="18">
        <v>929.75</v>
      </c>
      <c r="H26" s="18">
        <v>931.8</v>
      </c>
      <c r="I26" s="19">
        <f t="shared" si="1"/>
        <v>2.0499999999999545</v>
      </c>
      <c r="J26" s="18">
        <f>I26-Blanks!$I$75</f>
        <v>2.027551020408122</v>
      </c>
      <c r="K26" s="17">
        <v>566</v>
      </c>
      <c r="L26" s="16">
        <f t="shared" si="0"/>
        <v>0.08333333333333331</v>
      </c>
      <c r="M26" s="37">
        <v>120</v>
      </c>
      <c r="N26" s="19">
        <f t="shared" si="2"/>
        <v>0.02985204682579685</v>
      </c>
    </row>
    <row r="27" spans="1:14" ht="12.75">
      <c r="A27" t="s">
        <v>472</v>
      </c>
      <c r="B27" t="s">
        <v>19</v>
      </c>
      <c r="D27" s="1">
        <v>0.4826388888888889</v>
      </c>
      <c r="E27" s="1">
        <v>0.5659722222222222</v>
      </c>
      <c r="F27" s="21" t="s">
        <v>480</v>
      </c>
      <c r="G27" s="18">
        <v>933.2</v>
      </c>
      <c r="H27" s="18">
        <v>943.85</v>
      </c>
      <c r="I27" s="19">
        <f t="shared" si="1"/>
        <v>10.649999999999977</v>
      </c>
      <c r="J27" s="18">
        <f>I27-Blanks!$I$75</f>
        <v>10.627551020408145</v>
      </c>
      <c r="K27" s="17">
        <v>566</v>
      </c>
      <c r="L27" s="16">
        <f t="shared" si="0"/>
        <v>0.08333333333333331</v>
      </c>
      <c r="M27" s="37">
        <v>120</v>
      </c>
      <c r="N27" s="19">
        <f t="shared" si="2"/>
        <v>0.1564715992404026</v>
      </c>
    </row>
    <row r="28" spans="1:15" ht="12.75">
      <c r="A28" t="s">
        <v>472</v>
      </c>
      <c r="B28" t="s">
        <v>18</v>
      </c>
      <c r="D28" s="1">
        <v>0.4826388888888889</v>
      </c>
      <c r="E28" s="1">
        <v>0.5659722222222222</v>
      </c>
      <c r="F28" s="21" t="s">
        <v>482</v>
      </c>
      <c r="G28" s="18">
        <v>930.1</v>
      </c>
      <c r="H28" s="18">
        <v>935.55</v>
      </c>
      <c r="I28" s="19">
        <f t="shared" si="1"/>
        <v>5.449999999999932</v>
      </c>
      <c r="J28" s="18">
        <f>I28-Blanks!$I$75</f>
        <v>5.4275510204080994</v>
      </c>
      <c r="K28" s="17">
        <v>566</v>
      </c>
      <c r="L28" s="16">
        <f t="shared" si="0"/>
        <v>0.08333333333333331</v>
      </c>
      <c r="M28" s="37">
        <v>120</v>
      </c>
      <c r="N28" s="19">
        <f t="shared" si="2"/>
        <v>0.07991093964087308</v>
      </c>
      <c r="O28" s="18">
        <f>J29/SUM(J27:J29)</f>
        <v>0.4392230241468524</v>
      </c>
    </row>
    <row r="29" spans="1:14" ht="12.75">
      <c r="A29" t="s">
        <v>472</v>
      </c>
      <c r="B29" t="s">
        <v>16</v>
      </c>
      <c r="D29" s="1">
        <v>0.4826388888888889</v>
      </c>
      <c r="E29" s="1">
        <v>0.5659722222222222</v>
      </c>
      <c r="F29" s="21" t="s">
        <v>483</v>
      </c>
      <c r="G29" s="18">
        <v>4271.65</v>
      </c>
      <c r="H29" s="18">
        <v>4283.75</v>
      </c>
      <c r="I29" s="19">
        <f t="shared" si="1"/>
        <v>12.100000000000364</v>
      </c>
      <c r="J29" s="18">
        <f>+I29-Blanks!$K$22</f>
        <v>12.5750000000005</v>
      </c>
      <c r="K29" s="17">
        <v>566</v>
      </c>
      <c r="L29" s="16">
        <f>E29-D29</f>
        <v>0.08333333333333331</v>
      </c>
      <c r="M29" s="37">
        <v>120</v>
      </c>
      <c r="N29" s="19">
        <f t="shared" si="2"/>
        <v>0.18514428739694494</v>
      </c>
    </row>
    <row r="30" spans="1:13" ht="12.75">
      <c r="A30" t="s">
        <v>472</v>
      </c>
      <c r="B30" t="s">
        <v>48</v>
      </c>
      <c r="C30" t="s">
        <v>65</v>
      </c>
      <c r="D30" s="1"/>
      <c r="E30" s="1"/>
      <c r="F30" s="13"/>
      <c r="H30" s="18"/>
      <c r="I30" s="18"/>
      <c r="L30" s="16"/>
      <c r="M30" s="16"/>
    </row>
    <row r="31" spans="1:6" ht="12.75">
      <c r="A31" s="17"/>
      <c r="D31" s="1"/>
      <c r="E31" s="1"/>
      <c r="F31" s="13"/>
    </row>
  </sheetData>
  <printOptions/>
  <pageMargins left="0.75" right="0.75" top="1" bottom="1" header="0.5" footer="0.5"/>
  <pageSetup horizontalDpi="600" verticalDpi="600" orientation="landscape" scale="80" r:id="rId3"/>
  <legacyDrawing r:id="rId2"/>
</worksheet>
</file>

<file path=xl/worksheets/sheet33.xml><?xml version="1.0" encoding="utf-8"?>
<worksheet xmlns="http://schemas.openxmlformats.org/spreadsheetml/2006/main" xmlns:r="http://schemas.openxmlformats.org/officeDocument/2006/relationships">
  <dimension ref="A1:O31"/>
  <sheetViews>
    <sheetView workbookViewId="0" topLeftCell="A1">
      <selection activeCell="H17" sqref="H17"/>
    </sheetView>
  </sheetViews>
  <sheetFormatPr defaultColWidth="9.140625" defaultRowHeight="12.75"/>
  <sheetData>
    <row r="1" spans="1:15" ht="12.75">
      <c r="A1" s="4" t="s">
        <v>423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6"/>
    </row>
    <row r="2" spans="1:15" ht="12.75">
      <c r="A2" s="7" t="s">
        <v>80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9"/>
    </row>
    <row r="3" spans="1:15" ht="12.75">
      <c r="A3" s="7" t="s">
        <v>1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9"/>
    </row>
    <row r="4" spans="1:15" ht="12.75">
      <c r="A4" s="7" t="s">
        <v>24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9"/>
    </row>
    <row r="5" spans="1:15" ht="12.75">
      <c r="A5" s="7" t="s">
        <v>84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9"/>
    </row>
    <row r="6" spans="1:15" ht="12.75">
      <c r="A6" s="7" t="s">
        <v>331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9"/>
    </row>
    <row r="7" spans="1:15" ht="12.75">
      <c r="A7" s="7" t="s">
        <v>353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9"/>
    </row>
    <row r="8" spans="1:15" ht="14.25">
      <c r="A8" s="7" t="s">
        <v>332</v>
      </c>
      <c r="B8" s="8"/>
      <c r="C8" s="27"/>
      <c r="D8" s="27" t="s">
        <v>357</v>
      </c>
      <c r="E8" s="8"/>
      <c r="F8" s="8"/>
      <c r="G8" s="8"/>
      <c r="H8" s="8"/>
      <c r="I8" s="8"/>
      <c r="J8" s="8"/>
      <c r="K8" s="8"/>
      <c r="L8" s="8"/>
      <c r="M8" s="8"/>
      <c r="N8" s="8"/>
      <c r="O8" s="9"/>
    </row>
    <row r="9" spans="1:15" ht="12.75">
      <c r="A9" s="7" t="s">
        <v>85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9"/>
    </row>
    <row r="10" spans="1:15" ht="12.75">
      <c r="A10" s="7" t="s">
        <v>83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9"/>
    </row>
    <row r="11" spans="1:15" ht="13.5" thickBot="1">
      <c r="A11" s="10" t="s">
        <v>333</v>
      </c>
      <c r="B11" s="11"/>
      <c r="C11" s="11" t="s">
        <v>347</v>
      </c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2"/>
    </row>
    <row r="12" spans="1:15" ht="12.75">
      <c r="A12" s="24"/>
      <c r="B12" s="25"/>
      <c r="C12" s="25"/>
      <c r="D12" s="25"/>
      <c r="E12" s="25"/>
      <c r="F12" s="25"/>
      <c r="G12" s="25"/>
      <c r="H12" s="25"/>
      <c r="I12" s="25"/>
      <c r="J12" s="25"/>
      <c r="K12" s="8"/>
      <c r="L12" s="8"/>
      <c r="M12" s="8"/>
      <c r="N12" s="8"/>
      <c r="O12" s="8"/>
    </row>
    <row r="15" spans="1:15" ht="38.25">
      <c r="A15" s="3" t="s">
        <v>5</v>
      </c>
      <c r="B15" s="3" t="s">
        <v>8</v>
      </c>
      <c r="C15" s="15" t="s">
        <v>62</v>
      </c>
      <c r="D15" s="3" t="s">
        <v>6</v>
      </c>
      <c r="E15" s="3" t="s">
        <v>7</v>
      </c>
      <c r="F15" s="3" t="s">
        <v>20</v>
      </c>
      <c r="G15" s="3" t="s">
        <v>22</v>
      </c>
      <c r="H15" s="3" t="s">
        <v>23</v>
      </c>
      <c r="I15" s="3" t="s">
        <v>40</v>
      </c>
      <c r="J15" s="15" t="s">
        <v>43</v>
      </c>
      <c r="K15" s="15" t="s">
        <v>41</v>
      </c>
      <c r="L15" s="15" t="s">
        <v>381</v>
      </c>
      <c r="M15" s="15" t="s">
        <v>42</v>
      </c>
      <c r="N15" s="22" t="s">
        <v>46</v>
      </c>
      <c r="O15" s="22" t="s">
        <v>66</v>
      </c>
    </row>
    <row r="16" spans="1:15" ht="12.75">
      <c r="A16" t="s">
        <v>484</v>
      </c>
      <c r="B16" t="s">
        <v>512</v>
      </c>
      <c r="C16" t="s">
        <v>64</v>
      </c>
      <c r="D16" s="1">
        <v>0.5729166666666666</v>
      </c>
      <c r="E16" s="1">
        <v>0.65625</v>
      </c>
      <c r="F16" s="2" t="s">
        <v>26</v>
      </c>
      <c r="G16" s="2" t="s">
        <v>26</v>
      </c>
      <c r="H16" s="2" t="s">
        <v>26</v>
      </c>
      <c r="I16" s="2" t="s">
        <v>26</v>
      </c>
      <c r="J16" s="2" t="s">
        <v>26</v>
      </c>
      <c r="K16" s="17">
        <v>1.7</v>
      </c>
      <c r="L16" s="16">
        <f>E16-D16</f>
        <v>0.08333333333333337</v>
      </c>
      <c r="M16" s="37">
        <v>120</v>
      </c>
      <c r="N16" s="2">
        <v>0.219</v>
      </c>
      <c r="O16" s="2" t="s">
        <v>26</v>
      </c>
    </row>
    <row r="17" spans="1:15" ht="12.75">
      <c r="A17" t="s">
        <v>484</v>
      </c>
      <c r="B17" t="s">
        <v>513</v>
      </c>
      <c r="C17" t="s">
        <v>63</v>
      </c>
      <c r="D17" s="1">
        <v>0.5729166666666666</v>
      </c>
      <c r="E17" s="1">
        <v>0.65625</v>
      </c>
      <c r="F17" s="2" t="s">
        <v>26</v>
      </c>
      <c r="G17" s="2" t="s">
        <v>26</v>
      </c>
      <c r="H17" s="2" t="s">
        <v>26</v>
      </c>
      <c r="I17" s="2" t="s">
        <v>26</v>
      </c>
      <c r="J17" s="2" t="s">
        <v>26</v>
      </c>
      <c r="K17" s="17">
        <v>1.7</v>
      </c>
      <c r="L17" s="16">
        <f aca="true" t="shared" si="0" ref="L17:L28">E17-D17</f>
        <v>0.08333333333333337</v>
      </c>
      <c r="M17" s="37">
        <v>120</v>
      </c>
      <c r="N17" s="2">
        <v>0.464</v>
      </c>
      <c r="O17" s="32">
        <f>N16/N17</f>
        <v>0.4719827586206896</v>
      </c>
    </row>
    <row r="18" spans="1:15" ht="12.75">
      <c r="A18" t="s">
        <v>484</v>
      </c>
      <c r="B18" t="s">
        <v>10</v>
      </c>
      <c r="C18" t="s">
        <v>64</v>
      </c>
      <c r="D18" s="1">
        <v>0.5729166666666666</v>
      </c>
      <c r="E18" s="1">
        <v>0.65625</v>
      </c>
      <c r="F18" s="21" t="s">
        <v>485</v>
      </c>
      <c r="G18" s="19">
        <v>144.06</v>
      </c>
      <c r="H18" s="19">
        <v>144.156</v>
      </c>
      <c r="I18" s="19">
        <f>H18-G18</f>
        <v>0.09600000000000364</v>
      </c>
      <c r="J18" s="19">
        <f>I18-Blanks!$J$106</f>
        <v>0.2426666666666648</v>
      </c>
      <c r="K18" s="17">
        <v>16.7</v>
      </c>
      <c r="L18" s="16">
        <f t="shared" si="0"/>
        <v>0.08333333333333337</v>
      </c>
      <c r="M18" s="37">
        <v>120</v>
      </c>
      <c r="N18" s="19">
        <f>1000*J18/(M18*K18)</f>
        <v>0.12109115103126987</v>
      </c>
      <c r="O18" s="18">
        <f>N18/N20</f>
        <v>0.211997670355272</v>
      </c>
    </row>
    <row r="19" spans="1:15" ht="12.75">
      <c r="A19" t="s">
        <v>484</v>
      </c>
      <c r="B19" t="s">
        <v>11</v>
      </c>
      <c r="C19" t="s">
        <v>64</v>
      </c>
      <c r="D19" s="1">
        <v>0.5729166666666666</v>
      </c>
      <c r="E19" s="1">
        <v>0.65625</v>
      </c>
      <c r="F19" s="21" t="s">
        <v>486</v>
      </c>
      <c r="G19" s="19">
        <v>148.047</v>
      </c>
      <c r="H19" s="19">
        <v>148.183</v>
      </c>
      <c r="I19" s="19">
        <f aca="true" t="shared" si="1" ref="I19:I29">H19-G19</f>
        <v>0.13599999999999568</v>
      </c>
      <c r="J19" s="19">
        <f>I19-Blanks!$J$106</f>
        <v>0.28266666666665685</v>
      </c>
      <c r="K19" s="17">
        <v>16.7</v>
      </c>
      <c r="L19" s="16">
        <f>E19-D19</f>
        <v>0.08333333333333337</v>
      </c>
      <c r="M19" s="37">
        <v>120</v>
      </c>
      <c r="N19" s="19">
        <f aca="true" t="shared" si="2" ref="N19:N29">1000*J19/(M19*K19)</f>
        <v>0.14105123087158525</v>
      </c>
      <c r="O19" s="18">
        <f>N19/N20</f>
        <v>0.2469423412929475</v>
      </c>
    </row>
    <row r="20" spans="1:15" ht="12.75">
      <c r="A20" t="s">
        <v>484</v>
      </c>
      <c r="B20" t="s">
        <v>97</v>
      </c>
      <c r="C20" t="s">
        <v>63</v>
      </c>
      <c r="D20" s="1">
        <v>0.5729166666666666</v>
      </c>
      <c r="E20" s="1">
        <v>0.65625</v>
      </c>
      <c r="F20" s="21" t="s">
        <v>487</v>
      </c>
      <c r="G20" s="19">
        <v>146.882</v>
      </c>
      <c r="H20" s="19">
        <v>147.88</v>
      </c>
      <c r="I20" s="19">
        <f t="shared" si="1"/>
        <v>0.9979999999999905</v>
      </c>
      <c r="J20" s="19">
        <f>I20-Blanks!$J$106</f>
        <v>1.1446666666666516</v>
      </c>
      <c r="K20" s="17">
        <v>16.7</v>
      </c>
      <c r="L20" s="16">
        <f>E20-D20</f>
        <v>0.08333333333333337</v>
      </c>
      <c r="M20" s="37">
        <v>120</v>
      </c>
      <c r="N20" s="19">
        <f t="shared" si="2"/>
        <v>0.5711909514304648</v>
      </c>
      <c r="O20" s="18"/>
    </row>
    <row r="21" spans="1:14" ht="12.75">
      <c r="A21" t="s">
        <v>484</v>
      </c>
      <c r="B21" t="s">
        <v>15</v>
      </c>
      <c r="D21" s="1">
        <v>0.5729166666666666</v>
      </c>
      <c r="E21" s="1">
        <v>0.65625</v>
      </c>
      <c r="F21" s="21" t="s">
        <v>488</v>
      </c>
      <c r="G21" s="18">
        <v>933.55</v>
      </c>
      <c r="H21" s="18">
        <v>937.1</v>
      </c>
      <c r="I21" s="19">
        <f t="shared" si="1"/>
        <v>3.550000000000068</v>
      </c>
      <c r="J21" s="18">
        <f>I21-Blanks!$I$75</f>
        <v>3.527551020408236</v>
      </c>
      <c r="K21" s="17">
        <v>566</v>
      </c>
      <c r="L21" s="16">
        <f t="shared" si="0"/>
        <v>0.08333333333333337</v>
      </c>
      <c r="M21" s="37">
        <v>120</v>
      </c>
      <c r="N21" s="19">
        <f t="shared" si="2"/>
        <v>0.05193685247950877</v>
      </c>
    </row>
    <row r="22" spans="1:14" ht="12.75">
      <c r="A22" t="s">
        <v>484</v>
      </c>
      <c r="B22" t="s">
        <v>14</v>
      </c>
      <c r="D22" s="1">
        <v>0.5729166666666666</v>
      </c>
      <c r="E22" s="1">
        <v>0.65625</v>
      </c>
      <c r="F22" s="21" t="s">
        <v>489</v>
      </c>
      <c r="G22" s="18">
        <v>930.2</v>
      </c>
      <c r="H22" s="18">
        <v>945</v>
      </c>
      <c r="I22" s="19">
        <f t="shared" si="1"/>
        <v>14.799999999999955</v>
      </c>
      <c r="J22" s="18">
        <f>I22-Blanks!$I$75</f>
        <v>14.777551020408122</v>
      </c>
      <c r="K22" s="17">
        <v>566</v>
      </c>
      <c r="L22" s="16">
        <f t="shared" si="0"/>
        <v>0.08333333333333337</v>
      </c>
      <c r="M22" s="37">
        <v>120</v>
      </c>
      <c r="N22" s="19">
        <f t="shared" si="2"/>
        <v>0.21757289488233394</v>
      </c>
    </row>
    <row r="23" spans="1:15" ht="12.75">
      <c r="A23" t="s">
        <v>484</v>
      </c>
      <c r="B23" t="s">
        <v>12</v>
      </c>
      <c r="D23" s="1">
        <v>0.5729166666666666</v>
      </c>
      <c r="E23" s="1">
        <v>0.65625</v>
      </c>
      <c r="F23" s="21" t="s">
        <v>490</v>
      </c>
      <c r="G23" s="18">
        <v>940.55</v>
      </c>
      <c r="H23" s="18">
        <v>953.45</v>
      </c>
      <c r="I23" s="19">
        <f t="shared" si="1"/>
        <v>12.900000000000091</v>
      </c>
      <c r="J23" s="18">
        <f>+I23-Blanks!$I$22</f>
        <v>13.042857142857136</v>
      </c>
      <c r="K23" s="17">
        <v>566</v>
      </c>
      <c r="L23" s="16">
        <f t="shared" si="0"/>
        <v>0.08333333333333337</v>
      </c>
      <c r="M23" s="37">
        <v>120</v>
      </c>
      <c r="N23" s="19">
        <f t="shared" si="2"/>
        <v>0.1920326434460709</v>
      </c>
      <c r="O23" s="18">
        <f>J24/SUM(J22:J24)</f>
        <v>0.3810177880194767</v>
      </c>
    </row>
    <row r="24" spans="1:14" ht="12.75">
      <c r="A24" t="s">
        <v>484</v>
      </c>
      <c r="B24" t="s">
        <v>13</v>
      </c>
      <c r="D24" s="1">
        <v>0.5729166666666666</v>
      </c>
      <c r="E24" s="1">
        <v>0.65625</v>
      </c>
      <c r="F24" s="21" t="s">
        <v>491</v>
      </c>
      <c r="G24" s="18">
        <v>4324.85</v>
      </c>
      <c r="H24" s="18">
        <v>4341.5</v>
      </c>
      <c r="I24" s="19">
        <f t="shared" si="1"/>
        <v>16.649999999999636</v>
      </c>
      <c r="J24" s="18">
        <f>+I24-Blanks!$K$22</f>
        <v>17.124999999999773</v>
      </c>
      <c r="K24" s="17">
        <v>566</v>
      </c>
      <c r="L24" s="16">
        <f t="shared" si="0"/>
        <v>0.08333333333333337</v>
      </c>
      <c r="M24" s="37">
        <v>120</v>
      </c>
      <c r="N24" s="19">
        <f t="shared" si="2"/>
        <v>0.252134864546522</v>
      </c>
    </row>
    <row r="25" spans="1:13" ht="12.75">
      <c r="A25" t="s">
        <v>484</v>
      </c>
      <c r="B25" t="s">
        <v>47</v>
      </c>
      <c r="C25" t="s">
        <v>65</v>
      </c>
      <c r="D25" s="1">
        <v>0.5729166666666666</v>
      </c>
      <c r="E25" s="1">
        <v>0.65625</v>
      </c>
      <c r="F25" s="20"/>
      <c r="G25" s="18"/>
      <c r="H25" s="18"/>
      <c r="I25" s="19"/>
      <c r="J25" s="18"/>
      <c r="K25" s="17"/>
      <c r="L25" s="16"/>
      <c r="M25" s="37"/>
    </row>
    <row r="26" spans="1:14" ht="12.75">
      <c r="A26" t="s">
        <v>484</v>
      </c>
      <c r="B26" t="s">
        <v>17</v>
      </c>
      <c r="D26" s="1">
        <v>0.5729166666666666</v>
      </c>
      <c r="E26" s="1">
        <v>0.65625</v>
      </c>
      <c r="F26" s="21" t="s">
        <v>492</v>
      </c>
      <c r="G26" s="18">
        <v>938.85</v>
      </c>
      <c r="H26" s="18">
        <v>942.8</v>
      </c>
      <c r="I26" s="19">
        <f t="shared" si="1"/>
        <v>3.949999999999932</v>
      </c>
      <c r="J26" s="18">
        <f>I26-Blanks!$I$75</f>
        <v>3.9275510204080994</v>
      </c>
      <c r="K26" s="17">
        <v>566</v>
      </c>
      <c r="L26" s="16">
        <f t="shared" si="0"/>
        <v>0.08333333333333337</v>
      </c>
      <c r="M26" s="37">
        <v>120</v>
      </c>
      <c r="N26" s="19">
        <f t="shared" si="2"/>
        <v>0.057826133987162825</v>
      </c>
    </row>
    <row r="27" spans="1:14" ht="12.75">
      <c r="A27" t="s">
        <v>484</v>
      </c>
      <c r="B27" t="s">
        <v>19</v>
      </c>
      <c r="D27" s="1">
        <v>0.5729166666666666</v>
      </c>
      <c r="E27" s="1">
        <v>0.65625</v>
      </c>
      <c r="F27" s="21" t="s">
        <v>493</v>
      </c>
      <c r="G27" s="18">
        <v>937.75</v>
      </c>
      <c r="H27" s="18">
        <v>952</v>
      </c>
      <c r="I27" s="19">
        <f t="shared" si="1"/>
        <v>14.25</v>
      </c>
      <c r="J27" s="18">
        <f>I27-Blanks!$I$75</f>
        <v>14.227551020408168</v>
      </c>
      <c r="K27" s="17">
        <v>566</v>
      </c>
      <c r="L27" s="16">
        <f t="shared" si="0"/>
        <v>0.08333333333333337</v>
      </c>
      <c r="M27" s="37">
        <v>120</v>
      </c>
      <c r="N27" s="19">
        <f t="shared" si="2"/>
        <v>0.20947513280930752</v>
      </c>
    </row>
    <row r="28" spans="1:15" ht="12.75">
      <c r="A28" t="s">
        <v>484</v>
      </c>
      <c r="B28" t="s">
        <v>18</v>
      </c>
      <c r="D28" s="1">
        <v>0.5729166666666666</v>
      </c>
      <c r="E28" s="1">
        <v>0.65625</v>
      </c>
      <c r="F28" s="21" t="s">
        <v>494</v>
      </c>
      <c r="G28" s="18">
        <v>926.65</v>
      </c>
      <c r="H28" s="18">
        <v>938.4</v>
      </c>
      <c r="I28" s="19">
        <f t="shared" si="1"/>
        <v>11.75</v>
      </c>
      <c r="J28" s="18">
        <f>I28-Blanks!$I$75</f>
        <v>11.727551020408168</v>
      </c>
      <c r="K28" s="17">
        <v>566</v>
      </c>
      <c r="L28" s="16">
        <f t="shared" si="0"/>
        <v>0.08333333333333337</v>
      </c>
      <c r="M28" s="37">
        <v>120</v>
      </c>
      <c r="N28" s="19">
        <f t="shared" si="2"/>
        <v>0.17266712338645712</v>
      </c>
      <c r="O28" s="18">
        <f>J29/SUM(J27:J29)</f>
        <v>0.3772783469819955</v>
      </c>
    </row>
    <row r="29" spans="1:14" ht="12.75">
      <c r="A29" t="s">
        <v>484</v>
      </c>
      <c r="B29" t="s">
        <v>16</v>
      </c>
      <c r="D29" s="1">
        <v>0.572916666666667</v>
      </c>
      <c r="E29" s="1">
        <v>0.65625</v>
      </c>
      <c r="F29" s="21" t="s">
        <v>495</v>
      </c>
      <c r="G29" s="18">
        <v>4309.5</v>
      </c>
      <c r="H29" s="18">
        <v>4324.75</v>
      </c>
      <c r="I29" s="19">
        <f t="shared" si="1"/>
        <v>15.25</v>
      </c>
      <c r="J29" s="18">
        <f>+I29-Blanks!$K$22</f>
        <v>15.725000000000136</v>
      </c>
      <c r="K29" s="17">
        <v>566</v>
      </c>
      <c r="L29" s="16">
        <f>E29-D29</f>
        <v>0.08333333333333304</v>
      </c>
      <c r="M29" s="37">
        <v>120</v>
      </c>
      <c r="N29" s="19">
        <f t="shared" si="2"/>
        <v>0.2315223792697311</v>
      </c>
    </row>
    <row r="30" spans="1:13" ht="12.75">
      <c r="A30" t="s">
        <v>484</v>
      </c>
      <c r="B30" t="s">
        <v>48</v>
      </c>
      <c r="C30" t="s">
        <v>65</v>
      </c>
      <c r="D30" s="1"/>
      <c r="E30" s="1"/>
      <c r="F30" s="13"/>
      <c r="H30" s="18"/>
      <c r="I30" s="18"/>
      <c r="L30" s="16"/>
      <c r="M30" s="16"/>
    </row>
    <row r="31" spans="1:6" ht="12.75">
      <c r="A31" s="17"/>
      <c r="D31" s="1"/>
      <c r="E31" s="1"/>
      <c r="F31" s="13"/>
    </row>
  </sheetData>
  <printOptions/>
  <pageMargins left="0.75" right="0.75" top="1" bottom="1" header="0.5" footer="0.5"/>
  <pageSetup horizontalDpi="600" verticalDpi="600" orientation="landscape" scale="80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H17" sqref="H17"/>
    </sheetView>
  </sheetViews>
  <sheetFormatPr defaultColWidth="9.140625" defaultRowHeight="12.75"/>
  <sheetData>
    <row r="1" ht="12.75">
      <c r="A1" t="s">
        <v>515</v>
      </c>
    </row>
  </sheetData>
  <printOptions/>
  <pageMargins left="0.75" right="0.75" top="1" bottom="1" header="0.5" footer="0.5"/>
  <pageSetup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1:K107"/>
  <sheetViews>
    <sheetView workbookViewId="0" topLeftCell="A1">
      <selection activeCell="L14" sqref="L14"/>
    </sheetView>
  </sheetViews>
  <sheetFormatPr defaultColWidth="9.140625" defaultRowHeight="12.75"/>
  <cols>
    <col min="1" max="1" width="17.8515625" style="39" customWidth="1"/>
    <col min="2" max="2" width="9.140625" style="39" customWidth="1"/>
    <col min="3" max="3" width="9.28125" style="39" bestFit="1" customWidth="1"/>
    <col min="4" max="7" width="9.140625" style="39" customWidth="1"/>
    <col min="8" max="8" width="10.8515625" style="39" customWidth="1"/>
    <col min="9" max="9" width="9.140625" style="39" customWidth="1"/>
    <col min="10" max="10" width="11.28125" style="39" customWidth="1"/>
    <col min="11" max="16384" width="9.140625" style="39" customWidth="1"/>
  </cols>
  <sheetData>
    <row r="1" spans="1:5" ht="12.75">
      <c r="A1" s="49"/>
      <c r="B1" s="49"/>
      <c r="C1" s="14"/>
      <c r="D1" s="50"/>
      <c r="E1" s="50"/>
    </row>
    <row r="2" spans="1:5" ht="12.75">
      <c r="A2" s="14"/>
      <c r="B2" s="14"/>
      <c r="C2" s="14" t="s">
        <v>358</v>
      </c>
      <c r="D2" s="50"/>
      <c r="E2" s="50"/>
    </row>
    <row r="3" spans="1:9" ht="12.75">
      <c r="A3" s="34" t="s">
        <v>361</v>
      </c>
      <c r="B3" s="34" t="s">
        <v>32</v>
      </c>
      <c r="C3" s="35">
        <v>38414</v>
      </c>
      <c r="D3" s="51"/>
      <c r="E3" s="51"/>
      <c r="F3" s="52" t="s">
        <v>49</v>
      </c>
      <c r="G3" s="53">
        <v>2747.25</v>
      </c>
      <c r="H3" s="54">
        <v>2747.05</v>
      </c>
      <c r="I3" s="53">
        <f aca="true" t="shared" si="0" ref="I3:I8">H3-G3</f>
        <v>-0.1999999999998181</v>
      </c>
    </row>
    <row r="4" spans="1:9" ht="12.75">
      <c r="A4" s="14" t="s">
        <v>379</v>
      </c>
      <c r="B4" s="14" t="s">
        <v>32</v>
      </c>
      <c r="C4" s="28">
        <v>38414</v>
      </c>
      <c r="D4" s="50"/>
      <c r="E4" s="50"/>
      <c r="F4" s="55" t="s">
        <v>50</v>
      </c>
      <c r="G4" s="29">
        <v>2750.1</v>
      </c>
      <c r="H4" s="29">
        <v>2749.55</v>
      </c>
      <c r="I4" s="29">
        <f t="shared" si="0"/>
        <v>-0.5499999999997272</v>
      </c>
    </row>
    <row r="5" spans="1:9" ht="12.75">
      <c r="A5" s="14" t="s">
        <v>379</v>
      </c>
      <c r="B5" s="14" t="s">
        <v>32</v>
      </c>
      <c r="C5" s="28">
        <v>38414</v>
      </c>
      <c r="D5" s="50"/>
      <c r="E5" s="50"/>
      <c r="F5" s="56" t="s">
        <v>51</v>
      </c>
      <c r="G5" s="29">
        <v>2721.85</v>
      </c>
      <c r="H5" s="29">
        <v>2721.3</v>
      </c>
      <c r="I5" s="29">
        <f t="shared" si="0"/>
        <v>-0.5499999999997272</v>
      </c>
    </row>
    <row r="6" spans="1:9" ht="12.75">
      <c r="A6" s="14" t="s">
        <v>379</v>
      </c>
      <c r="B6" s="14" t="s">
        <v>32</v>
      </c>
      <c r="C6" s="28">
        <v>38414</v>
      </c>
      <c r="D6" s="50"/>
      <c r="E6" s="50"/>
      <c r="F6" s="55" t="s">
        <v>52</v>
      </c>
      <c r="G6" s="29">
        <v>2727.8</v>
      </c>
      <c r="H6" s="29">
        <v>2727.55</v>
      </c>
      <c r="I6" s="29">
        <f t="shared" si="0"/>
        <v>-0.25</v>
      </c>
    </row>
    <row r="7" spans="1:9" ht="12.75">
      <c r="A7" s="14" t="s">
        <v>379</v>
      </c>
      <c r="B7" s="14" t="s">
        <v>32</v>
      </c>
      <c r="C7" s="28">
        <v>38414</v>
      </c>
      <c r="F7" s="56" t="s">
        <v>53</v>
      </c>
      <c r="G7" s="29">
        <v>2734.85</v>
      </c>
      <c r="H7" s="29">
        <v>2734.75</v>
      </c>
      <c r="I7" s="29">
        <f t="shared" si="0"/>
        <v>-0.09999999999990905</v>
      </c>
    </row>
    <row r="8" spans="1:9" ht="12.75">
      <c r="A8" s="14" t="s">
        <v>379</v>
      </c>
      <c r="B8" s="14" t="s">
        <v>32</v>
      </c>
      <c r="C8" s="28">
        <v>38414</v>
      </c>
      <c r="F8" s="55" t="s">
        <v>54</v>
      </c>
      <c r="G8" s="29">
        <v>2747.2</v>
      </c>
      <c r="H8" s="29">
        <v>2747</v>
      </c>
      <c r="I8" s="29">
        <f t="shared" si="0"/>
        <v>-0.1999999999998181</v>
      </c>
    </row>
    <row r="9" spans="1:9" ht="12.75">
      <c r="A9" s="14" t="s">
        <v>361</v>
      </c>
      <c r="B9" s="14" t="s">
        <v>32</v>
      </c>
      <c r="C9" s="28">
        <v>38440</v>
      </c>
      <c r="F9" s="55" t="s">
        <v>146</v>
      </c>
      <c r="G9" s="29">
        <v>2748</v>
      </c>
      <c r="H9" s="29">
        <v>2748.15</v>
      </c>
      <c r="I9" s="29">
        <f aca="true" t="shared" si="1" ref="I9:I20">H9-G9</f>
        <v>0.15000000000009095</v>
      </c>
    </row>
    <row r="10" spans="1:9" ht="12.75">
      <c r="A10" s="14" t="s">
        <v>361</v>
      </c>
      <c r="B10" s="14" t="s">
        <v>32</v>
      </c>
      <c r="C10" s="28">
        <v>38440</v>
      </c>
      <c r="F10" s="55" t="s">
        <v>142</v>
      </c>
      <c r="G10" s="29">
        <v>2744.45</v>
      </c>
      <c r="H10" s="29">
        <v>2744.6</v>
      </c>
      <c r="I10" s="29">
        <f t="shared" si="1"/>
        <v>0.15000000000009095</v>
      </c>
    </row>
    <row r="11" spans="1:9" ht="12.75">
      <c r="A11" s="14" t="s">
        <v>362</v>
      </c>
      <c r="B11" s="14" t="s">
        <v>32</v>
      </c>
      <c r="C11" s="28">
        <v>38441</v>
      </c>
      <c r="F11" s="55" t="s">
        <v>363</v>
      </c>
      <c r="G11" s="29">
        <v>2747.15</v>
      </c>
      <c r="H11" s="29">
        <v>2747.45</v>
      </c>
      <c r="I11" s="29">
        <f t="shared" si="1"/>
        <v>0.29999999999972715</v>
      </c>
    </row>
    <row r="12" spans="1:9" ht="12.75">
      <c r="A12" s="14" t="s">
        <v>362</v>
      </c>
      <c r="B12" s="14" t="s">
        <v>32</v>
      </c>
      <c r="C12" s="28">
        <v>38441</v>
      </c>
      <c r="F12" s="55" t="s">
        <v>364</v>
      </c>
      <c r="G12" s="29">
        <v>2729.2</v>
      </c>
      <c r="H12" s="29">
        <v>2728.85</v>
      </c>
      <c r="I12" s="29">
        <f t="shared" si="1"/>
        <v>-0.34999999999990905</v>
      </c>
    </row>
    <row r="13" spans="1:9" ht="12.75">
      <c r="A13" s="14" t="s">
        <v>362</v>
      </c>
      <c r="B13" s="14" t="s">
        <v>32</v>
      </c>
      <c r="C13" s="28">
        <v>38443</v>
      </c>
      <c r="F13" s="55" t="s">
        <v>231</v>
      </c>
      <c r="G13" s="29">
        <v>2738.75</v>
      </c>
      <c r="H13" s="29">
        <v>2738.9</v>
      </c>
      <c r="I13" s="29">
        <f t="shared" si="1"/>
        <v>0.15000000000009095</v>
      </c>
    </row>
    <row r="14" spans="1:9" ht="12.75">
      <c r="A14" s="14" t="s">
        <v>362</v>
      </c>
      <c r="B14" s="14" t="s">
        <v>32</v>
      </c>
      <c r="C14" s="28">
        <v>38443</v>
      </c>
      <c r="F14" s="55" t="s">
        <v>235</v>
      </c>
      <c r="G14" s="29">
        <v>2750.85</v>
      </c>
      <c r="H14" s="29">
        <v>2750.65</v>
      </c>
      <c r="I14" s="29">
        <f t="shared" si="1"/>
        <v>-0.1999999999998181</v>
      </c>
    </row>
    <row r="15" spans="1:9" ht="12.75">
      <c r="A15" s="14" t="s">
        <v>361</v>
      </c>
      <c r="B15" s="14" t="s">
        <v>32</v>
      </c>
      <c r="C15" s="28">
        <v>38448</v>
      </c>
      <c r="F15" s="55" t="s">
        <v>284</v>
      </c>
      <c r="G15" s="29">
        <v>2753</v>
      </c>
      <c r="H15" s="29">
        <v>2752.95</v>
      </c>
      <c r="I15" s="29">
        <f t="shared" si="1"/>
        <v>-0.0500000000001819</v>
      </c>
    </row>
    <row r="16" spans="1:9" ht="12.75">
      <c r="A16" s="14" t="s">
        <v>362</v>
      </c>
      <c r="B16" s="14" t="s">
        <v>32</v>
      </c>
      <c r="C16" s="28">
        <v>38449</v>
      </c>
      <c r="F16" s="55" t="s">
        <v>330</v>
      </c>
      <c r="G16" s="29">
        <v>2760.95</v>
      </c>
      <c r="H16" s="29">
        <v>2760.65</v>
      </c>
      <c r="I16" s="29">
        <f t="shared" si="1"/>
        <v>-0.29999999999972715</v>
      </c>
    </row>
    <row r="17" spans="1:9" ht="12.75">
      <c r="A17" s="14" t="s">
        <v>362</v>
      </c>
      <c r="B17" s="14" t="s">
        <v>32</v>
      </c>
      <c r="C17" s="28">
        <v>38463</v>
      </c>
      <c r="F17" s="55" t="s">
        <v>522</v>
      </c>
      <c r="G17" s="29">
        <v>4286.15</v>
      </c>
      <c r="H17" s="29">
        <v>4286.2</v>
      </c>
      <c r="I17" s="29">
        <f t="shared" si="1"/>
        <v>0.0500000000001819</v>
      </c>
    </row>
    <row r="18" spans="1:10" ht="12.75">
      <c r="A18" s="14" t="s">
        <v>362</v>
      </c>
      <c r="B18" s="14" t="s">
        <v>32</v>
      </c>
      <c r="C18" s="28">
        <v>38463</v>
      </c>
      <c r="F18" s="55" t="s">
        <v>523</v>
      </c>
      <c r="G18" s="29">
        <v>4268.5</v>
      </c>
      <c r="H18" s="29">
        <v>4268.2</v>
      </c>
      <c r="I18" s="29">
        <f t="shared" si="1"/>
        <v>-0.3000000000001819</v>
      </c>
      <c r="J18" s="39" t="s">
        <v>546</v>
      </c>
    </row>
    <row r="19" spans="1:9" ht="12.75">
      <c r="A19" s="14" t="s">
        <v>361</v>
      </c>
      <c r="B19" s="14" t="s">
        <v>32</v>
      </c>
      <c r="C19" s="28">
        <v>38464</v>
      </c>
      <c r="F19" s="55" t="s">
        <v>533</v>
      </c>
      <c r="G19" s="29">
        <v>4305.3</v>
      </c>
      <c r="H19" s="29">
        <v>4304.4</v>
      </c>
      <c r="I19" s="29">
        <f t="shared" si="1"/>
        <v>-0.9000000000005457</v>
      </c>
    </row>
    <row r="20" spans="1:9" ht="12.75">
      <c r="A20" s="14" t="s">
        <v>361</v>
      </c>
      <c r="B20" s="14" t="s">
        <v>32</v>
      </c>
      <c r="C20" s="28">
        <v>38464</v>
      </c>
      <c r="F20" s="55" t="s">
        <v>534</v>
      </c>
      <c r="G20" s="29">
        <v>4336.3</v>
      </c>
      <c r="H20" s="29">
        <v>4335.55</v>
      </c>
      <c r="I20" s="29">
        <f t="shared" si="1"/>
        <v>-0.75</v>
      </c>
    </row>
    <row r="21" spans="1:9" ht="12.75">
      <c r="A21" s="14"/>
      <c r="B21" s="14"/>
      <c r="C21" s="28"/>
      <c r="F21" s="55"/>
      <c r="G21" s="29"/>
      <c r="H21" s="29"/>
      <c r="I21" s="29"/>
    </row>
    <row r="22" spans="1:11" ht="12.75">
      <c r="A22" s="14"/>
      <c r="B22" s="14"/>
      <c r="C22" s="28"/>
      <c r="F22" s="55"/>
      <c r="G22" s="39" t="s">
        <v>545</v>
      </c>
      <c r="H22" s="39" t="s">
        <v>67</v>
      </c>
      <c r="I22" s="29">
        <f>AVERAGE(I3:I16)</f>
        <v>-0.1428571428570454</v>
      </c>
      <c r="J22" s="39" t="s">
        <v>544</v>
      </c>
      <c r="K22" s="29">
        <f>AVERAGE(I17:I20)</f>
        <v>-0.4750000000001364</v>
      </c>
    </row>
    <row r="23" spans="1:9" ht="12.75">
      <c r="A23" s="14"/>
      <c r="B23" s="14"/>
      <c r="C23" s="28"/>
      <c r="F23" s="55"/>
      <c r="H23" s="39" t="s">
        <v>70</v>
      </c>
      <c r="I23" s="39" t="s">
        <v>71</v>
      </c>
    </row>
    <row r="24" spans="1:6" ht="12.75">
      <c r="A24" s="14"/>
      <c r="B24" s="14"/>
      <c r="C24" s="28"/>
      <c r="F24" s="55"/>
    </row>
    <row r="25" spans="1:9" ht="12.75">
      <c r="A25" s="14" t="s">
        <v>361</v>
      </c>
      <c r="B25" s="14" t="s">
        <v>33</v>
      </c>
      <c r="C25" s="28">
        <v>38414</v>
      </c>
      <c r="F25" s="55" t="s">
        <v>76</v>
      </c>
      <c r="G25" s="29">
        <v>946.3</v>
      </c>
      <c r="H25" s="29">
        <v>946.3</v>
      </c>
      <c r="I25" s="29">
        <f aca="true" t="shared" si="2" ref="I25:I73">H25-G25</f>
        <v>0</v>
      </c>
    </row>
    <row r="26" spans="1:9" ht="12.75">
      <c r="A26" s="39" t="s">
        <v>361</v>
      </c>
      <c r="B26" s="14" t="s">
        <v>33</v>
      </c>
      <c r="C26" s="28">
        <v>38414</v>
      </c>
      <c r="F26" s="55" t="s">
        <v>77</v>
      </c>
      <c r="G26" s="29">
        <v>947</v>
      </c>
      <c r="H26" s="29">
        <v>946.65</v>
      </c>
      <c r="I26" s="29">
        <f t="shared" si="2"/>
        <v>-0.35000000000002274</v>
      </c>
    </row>
    <row r="27" spans="1:9" ht="12.75">
      <c r="A27" s="39" t="s">
        <v>361</v>
      </c>
      <c r="B27" s="14" t="s">
        <v>33</v>
      </c>
      <c r="C27" s="28">
        <v>38414</v>
      </c>
      <c r="F27" s="55" t="s">
        <v>78</v>
      </c>
      <c r="G27" s="29">
        <v>943.85</v>
      </c>
      <c r="H27" s="29">
        <v>943.85</v>
      </c>
      <c r="I27" s="29">
        <f t="shared" si="2"/>
        <v>0</v>
      </c>
    </row>
    <row r="28" spans="1:9" ht="12.75">
      <c r="A28" s="39" t="s">
        <v>361</v>
      </c>
      <c r="B28" s="14" t="s">
        <v>33</v>
      </c>
      <c r="C28" s="28">
        <v>38414</v>
      </c>
      <c r="F28" s="55" t="s">
        <v>75</v>
      </c>
      <c r="G28" s="29">
        <v>945.1</v>
      </c>
      <c r="H28" s="29">
        <v>944.85</v>
      </c>
      <c r="I28" s="29">
        <f t="shared" si="2"/>
        <v>-0.25</v>
      </c>
    </row>
    <row r="29" spans="1:9" ht="12.75">
      <c r="A29" s="39" t="s">
        <v>361</v>
      </c>
      <c r="B29" s="14" t="s">
        <v>33</v>
      </c>
      <c r="C29" s="28">
        <v>38440</v>
      </c>
      <c r="F29" s="55" t="s">
        <v>139</v>
      </c>
      <c r="G29" s="29">
        <v>945.55</v>
      </c>
      <c r="H29" s="29">
        <v>945.25</v>
      </c>
      <c r="I29" s="29">
        <f t="shared" si="2"/>
        <v>-0.2999999999999545</v>
      </c>
    </row>
    <row r="30" spans="1:9" ht="12.75">
      <c r="A30" s="39" t="s">
        <v>361</v>
      </c>
      <c r="B30" s="14" t="s">
        <v>33</v>
      </c>
      <c r="C30" s="28">
        <v>38440</v>
      </c>
      <c r="F30" s="55" t="s">
        <v>140</v>
      </c>
      <c r="G30" s="29">
        <v>943.4</v>
      </c>
      <c r="H30" s="29">
        <v>943.65</v>
      </c>
      <c r="I30" s="29">
        <f t="shared" si="2"/>
        <v>0.25</v>
      </c>
    </row>
    <row r="31" spans="1:9" ht="12.75">
      <c r="A31" s="39" t="s">
        <v>361</v>
      </c>
      <c r="B31" s="14" t="s">
        <v>33</v>
      </c>
      <c r="C31" s="28">
        <v>38440</v>
      </c>
      <c r="F31" s="55" t="s">
        <v>141</v>
      </c>
      <c r="G31" s="29">
        <v>946.15</v>
      </c>
      <c r="H31" s="29">
        <v>946.25</v>
      </c>
      <c r="I31" s="29">
        <f t="shared" si="2"/>
        <v>0.10000000000002274</v>
      </c>
    </row>
    <row r="32" spans="1:9" ht="12.75">
      <c r="A32" s="39" t="s">
        <v>361</v>
      </c>
      <c r="B32" s="14" t="s">
        <v>33</v>
      </c>
      <c r="C32" s="28">
        <v>38440</v>
      </c>
      <c r="F32" s="55" t="s">
        <v>143</v>
      </c>
      <c r="G32" s="29">
        <v>945.85</v>
      </c>
      <c r="H32" s="29">
        <v>946.05</v>
      </c>
      <c r="I32" s="29">
        <f t="shared" si="2"/>
        <v>0.1999999999999318</v>
      </c>
    </row>
    <row r="33" spans="1:9" ht="12.75">
      <c r="A33" s="39" t="s">
        <v>361</v>
      </c>
      <c r="B33" s="14" t="s">
        <v>33</v>
      </c>
      <c r="C33" s="28">
        <v>38440</v>
      </c>
      <c r="F33" s="55" t="s">
        <v>144</v>
      </c>
      <c r="G33" s="29">
        <v>943.65</v>
      </c>
      <c r="H33" s="29">
        <v>944</v>
      </c>
      <c r="I33" s="29">
        <f t="shared" si="2"/>
        <v>0.35000000000002274</v>
      </c>
    </row>
    <row r="34" spans="1:9" ht="12.75">
      <c r="A34" s="39" t="s">
        <v>361</v>
      </c>
      <c r="B34" s="14" t="s">
        <v>33</v>
      </c>
      <c r="C34" s="28">
        <v>38440</v>
      </c>
      <c r="F34" s="55" t="s">
        <v>145</v>
      </c>
      <c r="G34" s="29">
        <v>944.35</v>
      </c>
      <c r="H34" s="29">
        <v>944.6</v>
      </c>
      <c r="I34" s="29">
        <f t="shared" si="2"/>
        <v>0.25</v>
      </c>
    </row>
    <row r="35" spans="1:9" ht="12.75">
      <c r="A35" s="39" t="s">
        <v>362</v>
      </c>
      <c r="B35" s="14" t="s">
        <v>33</v>
      </c>
      <c r="C35" s="28">
        <v>38441</v>
      </c>
      <c r="F35" s="55" t="s">
        <v>365</v>
      </c>
      <c r="G35" s="29">
        <v>939.05</v>
      </c>
      <c r="H35" s="29">
        <v>939.15</v>
      </c>
      <c r="I35" s="29">
        <f t="shared" si="2"/>
        <v>0.10000000000002274</v>
      </c>
    </row>
    <row r="36" spans="1:9" ht="12.75">
      <c r="A36" s="39" t="s">
        <v>362</v>
      </c>
      <c r="B36" s="14" t="s">
        <v>33</v>
      </c>
      <c r="C36" s="28">
        <v>38441</v>
      </c>
      <c r="F36" s="55" t="s">
        <v>366</v>
      </c>
      <c r="G36" s="29">
        <v>945.2</v>
      </c>
      <c r="H36" s="29">
        <v>945.3</v>
      </c>
      <c r="I36" s="29">
        <f t="shared" si="2"/>
        <v>0.09999999999990905</v>
      </c>
    </row>
    <row r="37" spans="1:9" ht="12.75">
      <c r="A37" s="39" t="s">
        <v>362</v>
      </c>
      <c r="B37" s="14" t="s">
        <v>33</v>
      </c>
      <c r="C37" s="28">
        <v>38441</v>
      </c>
      <c r="F37" s="55" t="s">
        <v>367</v>
      </c>
      <c r="G37" s="29">
        <v>938.45</v>
      </c>
      <c r="H37" s="29">
        <v>938.8</v>
      </c>
      <c r="I37" s="29">
        <f t="shared" si="2"/>
        <v>0.34999999999990905</v>
      </c>
    </row>
    <row r="38" spans="1:9" ht="12.75">
      <c r="A38" s="39" t="s">
        <v>362</v>
      </c>
      <c r="B38" s="14" t="s">
        <v>33</v>
      </c>
      <c r="C38" s="28">
        <v>38441</v>
      </c>
      <c r="F38" s="55" t="s">
        <v>368</v>
      </c>
      <c r="G38" s="29">
        <v>935.15</v>
      </c>
      <c r="H38" s="29">
        <v>935.45</v>
      </c>
      <c r="I38" s="29">
        <f t="shared" si="2"/>
        <v>0.3000000000000682</v>
      </c>
    </row>
    <row r="39" spans="1:9" ht="12.75">
      <c r="A39" s="39" t="s">
        <v>362</v>
      </c>
      <c r="B39" s="14" t="s">
        <v>33</v>
      </c>
      <c r="C39" s="28">
        <v>38441</v>
      </c>
      <c r="F39" s="55" t="s">
        <v>369</v>
      </c>
      <c r="G39" s="29">
        <v>938.6</v>
      </c>
      <c r="H39" s="29">
        <v>938.6</v>
      </c>
      <c r="I39" s="29">
        <f t="shared" si="2"/>
        <v>0</v>
      </c>
    </row>
    <row r="40" spans="1:9" ht="12.75">
      <c r="A40" s="39" t="s">
        <v>362</v>
      </c>
      <c r="B40" s="14" t="s">
        <v>33</v>
      </c>
      <c r="C40" s="28">
        <v>38441</v>
      </c>
      <c r="F40" s="55" t="s">
        <v>370</v>
      </c>
      <c r="G40" s="29">
        <v>942.35</v>
      </c>
      <c r="H40" s="29">
        <v>942.95</v>
      </c>
      <c r="I40" s="29">
        <f t="shared" si="2"/>
        <v>0.6000000000000227</v>
      </c>
    </row>
    <row r="41" spans="1:9" ht="12.75">
      <c r="A41" s="39" t="s">
        <v>379</v>
      </c>
      <c r="B41" s="14" t="s">
        <v>33</v>
      </c>
      <c r="C41" s="28">
        <v>38441</v>
      </c>
      <c r="F41" s="55" t="s">
        <v>377</v>
      </c>
      <c r="G41" s="29">
        <v>939</v>
      </c>
      <c r="H41" s="29">
        <v>939.25</v>
      </c>
      <c r="I41" s="29">
        <f t="shared" si="2"/>
        <v>0.25</v>
      </c>
    </row>
    <row r="42" spans="1:9" ht="12.75">
      <c r="A42" s="39" t="s">
        <v>379</v>
      </c>
      <c r="B42" s="14" t="s">
        <v>33</v>
      </c>
      <c r="C42" s="28">
        <v>38441</v>
      </c>
      <c r="F42" s="55" t="s">
        <v>378</v>
      </c>
      <c r="G42" s="29">
        <v>938</v>
      </c>
      <c r="H42" s="29">
        <v>937.95</v>
      </c>
      <c r="I42" s="29">
        <f t="shared" si="2"/>
        <v>-0.049999999999954525</v>
      </c>
    </row>
    <row r="43" spans="1:9" ht="12.75">
      <c r="A43" s="39" t="s">
        <v>362</v>
      </c>
      <c r="B43" s="14" t="s">
        <v>33</v>
      </c>
      <c r="C43" s="28">
        <v>38443</v>
      </c>
      <c r="F43" s="55" t="s">
        <v>230</v>
      </c>
      <c r="G43" s="29">
        <v>946.5</v>
      </c>
      <c r="H43" s="29">
        <v>946.65</v>
      </c>
      <c r="I43" s="29">
        <f t="shared" si="2"/>
        <v>0.14999999999997726</v>
      </c>
    </row>
    <row r="44" spans="1:9" ht="12.75">
      <c r="A44" s="39" t="s">
        <v>362</v>
      </c>
      <c r="B44" s="14" t="s">
        <v>33</v>
      </c>
      <c r="C44" s="28">
        <v>38443</v>
      </c>
      <c r="F44" s="55" t="s">
        <v>229</v>
      </c>
      <c r="G44" s="29">
        <v>953.2</v>
      </c>
      <c r="H44" s="29">
        <v>953.35</v>
      </c>
      <c r="I44" s="29">
        <f t="shared" si="2"/>
        <v>0.14999999999997726</v>
      </c>
    </row>
    <row r="45" spans="1:9" ht="12.75">
      <c r="A45" s="39" t="s">
        <v>362</v>
      </c>
      <c r="B45" s="14" t="s">
        <v>33</v>
      </c>
      <c r="C45" s="28">
        <v>38443</v>
      </c>
      <c r="F45" s="55" t="s">
        <v>228</v>
      </c>
      <c r="G45" s="29">
        <v>956.3</v>
      </c>
      <c r="H45" s="29">
        <v>955.75</v>
      </c>
      <c r="I45" s="29">
        <f t="shared" si="2"/>
        <v>-0.5499999999999545</v>
      </c>
    </row>
    <row r="46" spans="1:9" ht="12.75">
      <c r="A46" s="39" t="s">
        <v>362</v>
      </c>
      <c r="B46" s="14" t="s">
        <v>33</v>
      </c>
      <c r="C46" s="28">
        <v>38443</v>
      </c>
      <c r="F46" s="55" t="s">
        <v>234</v>
      </c>
      <c r="G46" s="29">
        <v>955.45</v>
      </c>
      <c r="H46" s="29">
        <v>955.45</v>
      </c>
      <c r="I46" s="29">
        <f t="shared" si="2"/>
        <v>0</v>
      </c>
    </row>
    <row r="47" spans="1:9" ht="12.75">
      <c r="A47" s="39" t="s">
        <v>362</v>
      </c>
      <c r="B47" s="14" t="s">
        <v>33</v>
      </c>
      <c r="C47" s="28">
        <v>38443</v>
      </c>
      <c r="F47" s="55" t="s">
        <v>233</v>
      </c>
      <c r="G47" s="29">
        <v>947</v>
      </c>
      <c r="H47" s="29">
        <v>947.05</v>
      </c>
      <c r="I47" s="29">
        <f t="shared" si="2"/>
        <v>0.049999999999954525</v>
      </c>
    </row>
    <row r="48" spans="1:9" ht="12.75">
      <c r="A48" s="39" t="s">
        <v>362</v>
      </c>
      <c r="B48" s="14" t="s">
        <v>33</v>
      </c>
      <c r="C48" s="28">
        <v>38443</v>
      </c>
      <c r="F48" s="55" t="s">
        <v>232</v>
      </c>
      <c r="G48" s="29">
        <v>952.4</v>
      </c>
      <c r="H48" s="29">
        <v>952.35</v>
      </c>
      <c r="I48" s="29">
        <f t="shared" si="2"/>
        <v>-0.049999999999954525</v>
      </c>
    </row>
    <row r="49" spans="1:9" ht="12.75">
      <c r="A49" s="39" t="s">
        <v>361</v>
      </c>
      <c r="B49" s="14" t="s">
        <v>33</v>
      </c>
      <c r="C49" s="28">
        <v>38448</v>
      </c>
      <c r="F49" s="55" t="s">
        <v>287</v>
      </c>
      <c r="G49" s="29">
        <v>923.9</v>
      </c>
      <c r="H49" s="29">
        <v>923.65</v>
      </c>
      <c r="I49" s="29">
        <f t="shared" si="2"/>
        <v>-0.25</v>
      </c>
    </row>
    <row r="50" spans="1:9" ht="12.75">
      <c r="A50" s="39" t="s">
        <v>361</v>
      </c>
      <c r="B50" s="14" t="s">
        <v>33</v>
      </c>
      <c r="C50" s="28">
        <v>38448</v>
      </c>
      <c r="F50" s="55" t="s">
        <v>286</v>
      </c>
      <c r="G50" s="29">
        <v>934.7</v>
      </c>
      <c r="H50" s="29">
        <v>934.7</v>
      </c>
      <c r="I50" s="29">
        <f t="shared" si="2"/>
        <v>0</v>
      </c>
    </row>
    <row r="51" spans="1:9" ht="12.75">
      <c r="A51" s="39" t="s">
        <v>361</v>
      </c>
      <c r="B51" s="14" t="s">
        <v>33</v>
      </c>
      <c r="C51" s="28">
        <v>38448</v>
      </c>
      <c r="F51" s="55" t="s">
        <v>285</v>
      </c>
      <c r="G51" s="29">
        <v>939.15</v>
      </c>
      <c r="H51" s="29">
        <v>939</v>
      </c>
      <c r="I51" s="29">
        <f t="shared" si="2"/>
        <v>-0.14999999999997726</v>
      </c>
    </row>
    <row r="52" spans="1:9" ht="12.75">
      <c r="A52" s="39" t="s">
        <v>361</v>
      </c>
      <c r="B52" s="14" t="s">
        <v>33</v>
      </c>
      <c r="C52" s="28">
        <v>38448</v>
      </c>
      <c r="F52" s="55" t="s">
        <v>283</v>
      </c>
      <c r="G52" s="29">
        <v>938.75</v>
      </c>
      <c r="H52" s="29">
        <v>938.75</v>
      </c>
      <c r="I52" s="29">
        <f t="shared" si="2"/>
        <v>0</v>
      </c>
    </row>
    <row r="53" spans="1:9" ht="12.75">
      <c r="A53" s="39" t="s">
        <v>361</v>
      </c>
      <c r="B53" s="14" t="s">
        <v>33</v>
      </c>
      <c r="C53" s="28">
        <v>38448</v>
      </c>
      <c r="F53" s="55" t="s">
        <v>282</v>
      </c>
      <c r="G53" s="29">
        <v>933.7</v>
      </c>
      <c r="H53" s="29">
        <v>933.55</v>
      </c>
      <c r="I53" s="29">
        <f t="shared" si="2"/>
        <v>-0.15000000000009095</v>
      </c>
    </row>
    <row r="54" spans="1:9" ht="12.75">
      <c r="A54" s="39" t="s">
        <v>361</v>
      </c>
      <c r="B54" s="14" t="s">
        <v>33</v>
      </c>
      <c r="C54" s="28">
        <v>38448</v>
      </c>
      <c r="F54" s="55" t="s">
        <v>281</v>
      </c>
      <c r="G54" s="29">
        <v>922.55</v>
      </c>
      <c r="H54" s="29">
        <v>922.55</v>
      </c>
      <c r="I54" s="29">
        <f t="shared" si="2"/>
        <v>0</v>
      </c>
    </row>
    <row r="55" spans="1:9" ht="12.75">
      <c r="A55" s="39" t="s">
        <v>379</v>
      </c>
      <c r="B55" s="14" t="s">
        <v>33</v>
      </c>
      <c r="C55" s="28">
        <v>38448</v>
      </c>
      <c r="F55" s="55" t="s">
        <v>380</v>
      </c>
      <c r="G55" s="29">
        <v>951.55</v>
      </c>
      <c r="H55" s="29">
        <v>951.8</v>
      </c>
      <c r="I55" s="29">
        <f t="shared" si="2"/>
        <v>0.25</v>
      </c>
    </row>
    <row r="56" spans="1:9" ht="12.75">
      <c r="A56" s="39" t="s">
        <v>362</v>
      </c>
      <c r="B56" s="14" t="s">
        <v>33</v>
      </c>
      <c r="C56" s="28">
        <v>38449</v>
      </c>
      <c r="F56" s="55" t="s">
        <v>329</v>
      </c>
      <c r="G56" s="29">
        <v>919.35</v>
      </c>
      <c r="H56" s="29">
        <v>919.4</v>
      </c>
      <c r="I56" s="29">
        <f t="shared" si="2"/>
        <v>0.049999999999954525</v>
      </c>
    </row>
    <row r="57" spans="1:9" ht="12.75">
      <c r="A57" s="39" t="s">
        <v>362</v>
      </c>
      <c r="B57" s="14" t="s">
        <v>33</v>
      </c>
      <c r="C57" s="28">
        <v>38449</v>
      </c>
      <c r="F57" s="55" t="s">
        <v>328</v>
      </c>
      <c r="G57" s="29">
        <v>921.25</v>
      </c>
      <c r="H57" s="29">
        <v>921.4</v>
      </c>
      <c r="I57" s="29">
        <f t="shared" si="2"/>
        <v>0.14999999999997726</v>
      </c>
    </row>
    <row r="58" spans="1:9" ht="12.75">
      <c r="A58" s="39" t="s">
        <v>362</v>
      </c>
      <c r="B58" s="14" t="s">
        <v>33</v>
      </c>
      <c r="C58" s="28">
        <v>38449</v>
      </c>
      <c r="F58" s="55" t="s">
        <v>327</v>
      </c>
      <c r="G58" s="29">
        <v>930.85</v>
      </c>
      <c r="H58" s="29">
        <v>930.85</v>
      </c>
      <c r="I58" s="29">
        <f t="shared" si="2"/>
        <v>0</v>
      </c>
    </row>
    <row r="59" spans="1:9" ht="12.75">
      <c r="A59" s="39" t="s">
        <v>362</v>
      </c>
      <c r="B59" s="14" t="s">
        <v>33</v>
      </c>
      <c r="C59" s="28">
        <v>38449</v>
      </c>
      <c r="F59" s="55" t="s">
        <v>371</v>
      </c>
      <c r="G59" s="29">
        <v>941</v>
      </c>
      <c r="H59" s="29">
        <v>941.15</v>
      </c>
      <c r="I59" s="29">
        <f t="shared" si="2"/>
        <v>0.14999999999997726</v>
      </c>
    </row>
    <row r="60" spans="1:9" ht="12.75">
      <c r="A60" s="39" t="s">
        <v>362</v>
      </c>
      <c r="B60" s="14" t="s">
        <v>33</v>
      </c>
      <c r="C60" s="28">
        <v>38449</v>
      </c>
      <c r="F60" s="55" t="s">
        <v>372</v>
      </c>
      <c r="G60" s="29">
        <v>936.45</v>
      </c>
      <c r="H60" s="29">
        <v>936.2</v>
      </c>
      <c r="I60" s="29">
        <f t="shared" si="2"/>
        <v>-0.25</v>
      </c>
    </row>
    <row r="61" spans="1:9" ht="12.75">
      <c r="A61" s="39" t="s">
        <v>362</v>
      </c>
      <c r="B61" s="14" t="s">
        <v>33</v>
      </c>
      <c r="C61" s="28">
        <v>38449</v>
      </c>
      <c r="F61" s="55" t="s">
        <v>324</v>
      </c>
      <c r="G61" s="29">
        <v>949.15</v>
      </c>
      <c r="H61" s="29">
        <v>949</v>
      </c>
      <c r="I61" s="29">
        <f t="shared" si="2"/>
        <v>-0.14999999999997726</v>
      </c>
    </row>
    <row r="62" spans="1:9" ht="12.75">
      <c r="A62" s="39" t="s">
        <v>362</v>
      </c>
      <c r="B62" s="14" t="s">
        <v>33</v>
      </c>
      <c r="C62" s="28">
        <v>38463</v>
      </c>
      <c r="F62" s="55" t="s">
        <v>526</v>
      </c>
      <c r="G62" s="29">
        <v>958.6</v>
      </c>
      <c r="H62" s="29">
        <v>958.65</v>
      </c>
      <c r="I62" s="29">
        <f t="shared" si="2"/>
        <v>0.049999999999954525</v>
      </c>
    </row>
    <row r="63" spans="1:9" ht="12.75">
      <c r="A63" s="39" t="s">
        <v>362</v>
      </c>
      <c r="B63" s="14" t="s">
        <v>33</v>
      </c>
      <c r="C63" s="28">
        <v>38463</v>
      </c>
      <c r="F63" s="55" t="s">
        <v>524</v>
      </c>
      <c r="G63" s="29">
        <v>956.7</v>
      </c>
      <c r="H63" s="29">
        <v>956.8</v>
      </c>
      <c r="I63" s="29">
        <f t="shared" si="2"/>
        <v>0.09999999999990905</v>
      </c>
    </row>
    <row r="64" spans="1:9" ht="12.75">
      <c r="A64" s="39" t="s">
        <v>362</v>
      </c>
      <c r="B64" s="14" t="s">
        <v>33</v>
      </c>
      <c r="C64" s="28">
        <v>38463</v>
      </c>
      <c r="F64" s="55" t="s">
        <v>525</v>
      </c>
      <c r="G64" s="29">
        <v>955.95</v>
      </c>
      <c r="H64" s="29">
        <v>955.95</v>
      </c>
      <c r="I64" s="29">
        <f t="shared" si="2"/>
        <v>0</v>
      </c>
    </row>
    <row r="65" spans="1:9" ht="12.75">
      <c r="A65" s="39" t="s">
        <v>362</v>
      </c>
      <c r="B65" s="14" t="s">
        <v>33</v>
      </c>
      <c r="C65" s="28">
        <v>38463</v>
      </c>
      <c r="F65" s="55" t="s">
        <v>527</v>
      </c>
      <c r="G65" s="29">
        <v>970.2</v>
      </c>
      <c r="H65" s="29">
        <v>969.8</v>
      </c>
      <c r="I65" s="29">
        <f t="shared" si="2"/>
        <v>-0.40000000000009095</v>
      </c>
    </row>
    <row r="66" spans="1:9" ht="12.75">
      <c r="A66" s="39" t="s">
        <v>362</v>
      </c>
      <c r="B66" s="14" t="s">
        <v>33</v>
      </c>
      <c r="C66" s="28">
        <v>38463</v>
      </c>
      <c r="F66" s="55" t="s">
        <v>528</v>
      </c>
      <c r="G66" s="29">
        <v>961.1</v>
      </c>
      <c r="H66" s="29">
        <v>961.15</v>
      </c>
      <c r="I66" s="29">
        <f t="shared" si="2"/>
        <v>0.049999999999954525</v>
      </c>
    </row>
    <row r="67" spans="1:9" ht="12.75">
      <c r="A67" s="39" t="s">
        <v>362</v>
      </c>
      <c r="B67" s="14" t="s">
        <v>33</v>
      </c>
      <c r="C67" s="28">
        <v>38463</v>
      </c>
      <c r="F67" s="55" t="s">
        <v>529</v>
      </c>
      <c r="G67" s="29">
        <v>957.7</v>
      </c>
      <c r="H67" s="29">
        <v>957.95</v>
      </c>
      <c r="I67" s="29">
        <f t="shared" si="2"/>
        <v>0.25</v>
      </c>
    </row>
    <row r="68" spans="1:9" ht="12.75">
      <c r="A68" s="39" t="s">
        <v>361</v>
      </c>
      <c r="B68" s="14" t="s">
        <v>33</v>
      </c>
      <c r="C68" s="28">
        <v>38464</v>
      </c>
      <c r="F68" s="55" t="s">
        <v>535</v>
      </c>
      <c r="G68" s="29">
        <v>934.25</v>
      </c>
      <c r="H68" s="29">
        <v>934.1</v>
      </c>
      <c r="I68" s="29">
        <f t="shared" si="2"/>
        <v>-0.14999999999997726</v>
      </c>
    </row>
    <row r="69" spans="1:9" ht="12.75">
      <c r="A69" s="39" t="s">
        <v>361</v>
      </c>
      <c r="B69" s="14" t="s">
        <v>33</v>
      </c>
      <c r="C69" s="28">
        <v>38464</v>
      </c>
      <c r="F69" s="55" t="s">
        <v>536</v>
      </c>
      <c r="G69" s="29">
        <v>934.1</v>
      </c>
      <c r="H69" s="29">
        <v>934.1</v>
      </c>
      <c r="I69" s="29">
        <f t="shared" si="2"/>
        <v>0</v>
      </c>
    </row>
    <row r="70" spans="1:9" ht="12.75">
      <c r="A70" s="39" t="s">
        <v>361</v>
      </c>
      <c r="B70" s="14" t="s">
        <v>33</v>
      </c>
      <c r="C70" s="28">
        <v>38464</v>
      </c>
      <c r="F70" s="55" t="s">
        <v>537</v>
      </c>
      <c r="G70" s="29">
        <v>956.55</v>
      </c>
      <c r="H70" s="29">
        <v>956.5</v>
      </c>
      <c r="I70" s="29">
        <f t="shared" si="2"/>
        <v>-0.049999999999954525</v>
      </c>
    </row>
    <row r="71" spans="1:9" ht="12.75">
      <c r="A71" s="39" t="s">
        <v>361</v>
      </c>
      <c r="B71" s="14" t="s">
        <v>33</v>
      </c>
      <c r="C71" s="28">
        <v>38464</v>
      </c>
      <c r="F71" s="55" t="s">
        <v>538</v>
      </c>
      <c r="G71" s="29">
        <v>944.15</v>
      </c>
      <c r="H71" s="29">
        <v>944.1</v>
      </c>
      <c r="I71" s="29">
        <f t="shared" si="2"/>
        <v>-0.049999999999954525</v>
      </c>
    </row>
    <row r="72" spans="1:9" ht="12.75">
      <c r="A72" s="39" t="s">
        <v>361</v>
      </c>
      <c r="B72" s="14" t="s">
        <v>33</v>
      </c>
      <c r="C72" s="28">
        <v>38464</v>
      </c>
      <c r="F72" s="55" t="s">
        <v>539</v>
      </c>
      <c r="G72" s="29">
        <v>942.3</v>
      </c>
      <c r="H72" s="29">
        <v>942.35</v>
      </c>
      <c r="I72" s="29">
        <f t="shared" si="2"/>
        <v>0.05000000000006821</v>
      </c>
    </row>
    <row r="73" spans="1:9" ht="12.75">
      <c r="A73" s="39" t="s">
        <v>361</v>
      </c>
      <c r="B73" s="14" t="s">
        <v>33</v>
      </c>
      <c r="C73" s="28">
        <v>38464</v>
      </c>
      <c r="F73" s="55" t="s">
        <v>540</v>
      </c>
      <c r="G73" s="29">
        <v>933.15</v>
      </c>
      <c r="H73" s="29">
        <v>933.1</v>
      </c>
      <c r="I73" s="29">
        <f t="shared" si="2"/>
        <v>-0.049999999999954525</v>
      </c>
    </row>
    <row r="74" spans="2:9" ht="12.75">
      <c r="B74" s="14"/>
      <c r="C74" s="28"/>
      <c r="F74" s="55"/>
      <c r="G74" s="29"/>
      <c r="H74" s="29"/>
      <c r="I74" s="29"/>
    </row>
    <row r="75" spans="2:9" ht="12.75">
      <c r="B75" s="14"/>
      <c r="C75" s="28"/>
      <c r="F75" s="55"/>
      <c r="H75" s="39" t="s">
        <v>68</v>
      </c>
      <c r="I75" s="29">
        <f>AVERAGE(I25:I73)</f>
        <v>0.02244897959183256</v>
      </c>
    </row>
    <row r="76" spans="2:9" ht="12.75">
      <c r="B76" s="14"/>
      <c r="C76" s="28"/>
      <c r="F76" s="55"/>
      <c r="H76" s="39" t="s">
        <v>72</v>
      </c>
      <c r="I76" s="39" t="s">
        <v>71</v>
      </c>
    </row>
    <row r="77" spans="3:6" ht="12.75">
      <c r="C77" s="28"/>
      <c r="F77" s="55"/>
    </row>
    <row r="78" spans="1:9" ht="12.75">
      <c r="A78" s="39" t="s">
        <v>361</v>
      </c>
      <c r="B78" s="39" t="s">
        <v>55</v>
      </c>
      <c r="C78" s="28">
        <v>38414</v>
      </c>
      <c r="F78" s="55" t="s">
        <v>57</v>
      </c>
      <c r="G78" s="39">
        <v>147.875</v>
      </c>
      <c r="H78" s="57">
        <v>147.806</v>
      </c>
      <c r="I78" s="39">
        <f aca="true" t="shared" si="3" ref="I78:I104">H78-G78</f>
        <v>-0.0689999999999884</v>
      </c>
    </row>
    <row r="79" spans="1:9" ht="12.75">
      <c r="A79" s="39" t="s">
        <v>361</v>
      </c>
      <c r="B79" s="39" t="s">
        <v>55</v>
      </c>
      <c r="C79" s="28">
        <v>38414</v>
      </c>
      <c r="F79" s="55" t="s">
        <v>56</v>
      </c>
      <c r="G79" s="39">
        <v>149.371</v>
      </c>
      <c r="H79" s="57">
        <v>149.317</v>
      </c>
      <c r="I79" s="39">
        <f t="shared" si="3"/>
        <v>-0.054000000000002046</v>
      </c>
    </row>
    <row r="80" spans="1:9" ht="12.75">
      <c r="A80" s="39" t="s">
        <v>379</v>
      </c>
      <c r="B80" s="39" t="s">
        <v>55</v>
      </c>
      <c r="C80" s="28">
        <v>38414</v>
      </c>
      <c r="F80" s="55" t="s">
        <v>58</v>
      </c>
      <c r="G80" s="39">
        <v>150.887</v>
      </c>
      <c r="H80" s="57">
        <v>150.858</v>
      </c>
      <c r="I80" s="39">
        <f t="shared" si="3"/>
        <v>-0.028999999999996362</v>
      </c>
    </row>
    <row r="81" spans="1:9" ht="12.75">
      <c r="A81" s="39" t="s">
        <v>379</v>
      </c>
      <c r="B81" s="39" t="s">
        <v>55</v>
      </c>
      <c r="C81" s="28">
        <v>38414</v>
      </c>
      <c r="F81" s="55" t="s">
        <v>59</v>
      </c>
      <c r="G81" s="39">
        <v>148.844</v>
      </c>
      <c r="H81" s="57">
        <v>148.799</v>
      </c>
      <c r="I81" s="39">
        <f t="shared" si="3"/>
        <v>-0.044999999999987494</v>
      </c>
    </row>
    <row r="82" spans="1:9" ht="12.75">
      <c r="A82" s="39" t="s">
        <v>379</v>
      </c>
      <c r="B82" s="39" t="s">
        <v>55</v>
      </c>
      <c r="C82" s="28">
        <v>38414</v>
      </c>
      <c r="F82" s="55" t="s">
        <v>60</v>
      </c>
      <c r="G82" s="39">
        <v>149.092</v>
      </c>
      <c r="H82" s="57">
        <v>149.045</v>
      </c>
      <c r="I82" s="39">
        <f t="shared" si="3"/>
        <v>-0.047000000000025466</v>
      </c>
    </row>
    <row r="83" spans="1:9" ht="12.75">
      <c r="A83" s="39" t="s">
        <v>379</v>
      </c>
      <c r="B83" s="39" t="s">
        <v>55</v>
      </c>
      <c r="C83" s="28">
        <v>38414</v>
      </c>
      <c r="F83" s="55" t="s">
        <v>61</v>
      </c>
      <c r="G83" s="39">
        <v>149.406</v>
      </c>
      <c r="H83" s="57">
        <v>149.356</v>
      </c>
      <c r="I83" s="57">
        <f t="shared" si="3"/>
        <v>-0.05000000000001137</v>
      </c>
    </row>
    <row r="84" spans="1:9" ht="12.75">
      <c r="A84" s="39" t="s">
        <v>373</v>
      </c>
      <c r="B84" s="39" t="s">
        <v>55</v>
      </c>
      <c r="C84" s="28">
        <v>38435</v>
      </c>
      <c r="F84" s="55" t="s">
        <v>98</v>
      </c>
      <c r="G84" s="39">
        <v>151.362</v>
      </c>
      <c r="H84" s="57">
        <v>151.3</v>
      </c>
      <c r="I84" s="57">
        <f t="shared" si="3"/>
        <v>-0.0619999999999834</v>
      </c>
    </row>
    <row r="85" spans="1:9" ht="12.75">
      <c r="A85" s="39" t="s">
        <v>373</v>
      </c>
      <c r="B85" s="39" t="s">
        <v>55</v>
      </c>
      <c r="C85" s="28">
        <v>38435</v>
      </c>
      <c r="F85" s="55" t="s">
        <v>374</v>
      </c>
      <c r="G85" s="39">
        <v>149.926</v>
      </c>
      <c r="H85" s="57">
        <v>149.862</v>
      </c>
      <c r="I85" s="57">
        <f t="shared" si="3"/>
        <v>-0.06399999999999295</v>
      </c>
    </row>
    <row r="86" spans="1:9" ht="12.75">
      <c r="A86" s="39" t="s">
        <v>361</v>
      </c>
      <c r="B86" s="39" t="s">
        <v>55</v>
      </c>
      <c r="C86" s="28">
        <v>38440</v>
      </c>
      <c r="F86" s="55" t="s">
        <v>102</v>
      </c>
      <c r="G86" s="39">
        <v>152.014</v>
      </c>
      <c r="H86" s="57">
        <v>151.957</v>
      </c>
      <c r="I86" s="57">
        <f t="shared" si="3"/>
        <v>-0.05700000000001637</v>
      </c>
    </row>
    <row r="87" spans="1:9" ht="12.75">
      <c r="A87" s="39" t="s">
        <v>361</v>
      </c>
      <c r="B87" s="39" t="s">
        <v>55</v>
      </c>
      <c r="C87" s="28">
        <v>38440</v>
      </c>
      <c r="F87" s="55" t="s">
        <v>138</v>
      </c>
      <c r="G87" s="39">
        <v>148.163</v>
      </c>
      <c r="H87" s="57">
        <v>148.066</v>
      </c>
      <c r="I87" s="57">
        <f t="shared" si="3"/>
        <v>-0.09700000000000841</v>
      </c>
    </row>
    <row r="88" spans="1:9" ht="12.75">
      <c r="A88" s="39" t="s">
        <v>373</v>
      </c>
      <c r="B88" s="39" t="s">
        <v>55</v>
      </c>
      <c r="C88" s="28">
        <v>38441</v>
      </c>
      <c r="F88" s="55" t="s">
        <v>375</v>
      </c>
      <c r="G88" s="39">
        <v>147.744</v>
      </c>
      <c r="H88" s="57">
        <v>147.703</v>
      </c>
      <c r="I88" s="57">
        <f t="shared" si="3"/>
        <v>-0.04099999999999682</v>
      </c>
    </row>
    <row r="89" spans="1:9" ht="12.75">
      <c r="A89" s="39" t="s">
        <v>373</v>
      </c>
      <c r="B89" s="39" t="s">
        <v>55</v>
      </c>
      <c r="C89" s="28">
        <v>38441</v>
      </c>
      <c r="F89" s="55" t="s">
        <v>376</v>
      </c>
      <c r="G89" s="39">
        <v>151.514</v>
      </c>
      <c r="H89" s="57">
        <v>151.465</v>
      </c>
      <c r="I89" s="57">
        <f t="shared" si="3"/>
        <v>-0.049000000000006594</v>
      </c>
    </row>
    <row r="90" spans="1:9" ht="12.75">
      <c r="A90" s="39" t="s">
        <v>373</v>
      </c>
      <c r="B90" s="39" t="s">
        <v>55</v>
      </c>
      <c r="C90" s="28">
        <v>38443</v>
      </c>
      <c r="F90" s="55" t="s">
        <v>225</v>
      </c>
      <c r="G90" s="39">
        <v>149.828</v>
      </c>
      <c r="H90" s="57">
        <v>149.783</v>
      </c>
      <c r="I90" s="57">
        <f t="shared" si="3"/>
        <v>-0.045000000000015916</v>
      </c>
    </row>
    <row r="91" spans="1:9" ht="12.75">
      <c r="A91" s="39" t="s">
        <v>373</v>
      </c>
      <c r="B91" s="39" t="s">
        <v>55</v>
      </c>
      <c r="C91" s="28">
        <v>38443</v>
      </c>
      <c r="F91" s="55" t="s">
        <v>226</v>
      </c>
      <c r="G91" s="39">
        <v>151.128</v>
      </c>
      <c r="H91" s="57">
        <v>151.045</v>
      </c>
      <c r="I91" s="57">
        <f t="shared" si="3"/>
        <v>-0.08299999999999841</v>
      </c>
    </row>
    <row r="92" spans="1:9" ht="12.75">
      <c r="A92" s="39" t="s">
        <v>373</v>
      </c>
      <c r="B92" s="39" t="s">
        <v>55</v>
      </c>
      <c r="C92" s="28">
        <v>38443</v>
      </c>
      <c r="F92" s="55" t="s">
        <v>227</v>
      </c>
      <c r="G92" s="39">
        <v>147.503</v>
      </c>
      <c r="H92" s="57">
        <v>147.451</v>
      </c>
      <c r="I92" s="57">
        <f t="shared" si="3"/>
        <v>-0.0519999999999925</v>
      </c>
    </row>
    <row r="93" spans="1:9" ht="12.75">
      <c r="A93" s="39" t="s">
        <v>361</v>
      </c>
      <c r="B93" s="39" t="s">
        <v>55</v>
      </c>
      <c r="C93" s="28">
        <v>38448</v>
      </c>
      <c r="F93" s="55" t="s">
        <v>278</v>
      </c>
      <c r="G93" s="57">
        <v>148.859</v>
      </c>
      <c r="H93" s="57">
        <v>148.833</v>
      </c>
      <c r="I93" s="57">
        <f t="shared" si="3"/>
        <v>-0.02600000000001046</v>
      </c>
    </row>
    <row r="94" spans="1:9" ht="12.75">
      <c r="A94" s="39" t="s">
        <v>361</v>
      </c>
      <c r="B94" s="39" t="s">
        <v>55</v>
      </c>
      <c r="C94" s="28">
        <v>38448</v>
      </c>
      <c r="F94" s="55" t="s">
        <v>279</v>
      </c>
      <c r="G94" s="39">
        <v>150.231</v>
      </c>
      <c r="H94" s="57">
        <v>150.181</v>
      </c>
      <c r="I94" s="57">
        <f t="shared" si="3"/>
        <v>-0.04999999999998295</v>
      </c>
    </row>
    <row r="95" spans="1:9" ht="12.75">
      <c r="A95" s="39" t="s">
        <v>361</v>
      </c>
      <c r="B95" s="39" t="s">
        <v>55</v>
      </c>
      <c r="C95" s="28">
        <v>38448</v>
      </c>
      <c r="F95" s="55" t="s">
        <v>280</v>
      </c>
      <c r="G95" s="39">
        <v>147.598</v>
      </c>
      <c r="H95" s="57">
        <v>147.547</v>
      </c>
      <c r="I95" s="57">
        <f t="shared" si="3"/>
        <v>-0.051000000000016144</v>
      </c>
    </row>
    <row r="96" spans="1:9" ht="12.75">
      <c r="A96" s="39" t="s">
        <v>373</v>
      </c>
      <c r="B96" s="39" t="s">
        <v>55</v>
      </c>
      <c r="C96" s="28">
        <v>38449</v>
      </c>
      <c r="F96" s="55" t="s">
        <v>321</v>
      </c>
      <c r="G96" s="39">
        <v>148.756</v>
      </c>
      <c r="H96" s="57">
        <v>148.706</v>
      </c>
      <c r="I96" s="57">
        <f t="shared" si="3"/>
        <v>-0.05000000000001137</v>
      </c>
    </row>
    <row r="97" spans="1:9" ht="12.75">
      <c r="A97" s="39" t="s">
        <v>373</v>
      </c>
      <c r="B97" s="39" t="s">
        <v>55</v>
      </c>
      <c r="C97" s="28">
        <v>38449</v>
      </c>
      <c r="F97" s="55" t="s">
        <v>322</v>
      </c>
      <c r="G97" s="39">
        <v>150.995</v>
      </c>
      <c r="H97" s="57">
        <v>150.958</v>
      </c>
      <c r="I97" s="57">
        <f t="shared" si="3"/>
        <v>-0.03700000000000614</v>
      </c>
    </row>
    <row r="98" spans="1:9" ht="12.75">
      <c r="A98" s="39" t="s">
        <v>373</v>
      </c>
      <c r="B98" s="39" t="s">
        <v>55</v>
      </c>
      <c r="C98" s="58">
        <v>38449</v>
      </c>
      <c r="F98" s="55" t="s">
        <v>323</v>
      </c>
      <c r="G98" s="57">
        <v>143.88</v>
      </c>
      <c r="H98" s="57">
        <v>143.823</v>
      </c>
      <c r="I98" s="57">
        <f t="shared" si="3"/>
        <v>-0.05699999999998795</v>
      </c>
    </row>
    <row r="99" spans="1:9" ht="12.75">
      <c r="A99" s="39" t="s">
        <v>373</v>
      </c>
      <c r="B99" s="39" t="s">
        <v>55</v>
      </c>
      <c r="C99" s="58">
        <v>38463</v>
      </c>
      <c r="F99" s="55" t="s">
        <v>530</v>
      </c>
      <c r="G99" s="57">
        <v>146.48</v>
      </c>
      <c r="H99" s="57">
        <v>146.328</v>
      </c>
      <c r="I99" s="40">
        <f t="shared" si="3"/>
        <v>-0.1519999999999868</v>
      </c>
    </row>
    <row r="100" spans="1:9" ht="12.75">
      <c r="A100" s="39" t="s">
        <v>373</v>
      </c>
      <c r="B100" s="39" t="s">
        <v>55</v>
      </c>
      <c r="C100" s="58">
        <v>38463</v>
      </c>
      <c r="F100" s="55" t="s">
        <v>531</v>
      </c>
      <c r="G100" s="57">
        <v>144.487</v>
      </c>
      <c r="H100" s="57">
        <v>144.351</v>
      </c>
      <c r="I100" s="40">
        <f t="shared" si="3"/>
        <v>-0.13599999999999568</v>
      </c>
    </row>
    <row r="101" spans="1:9" ht="12.75">
      <c r="A101" s="39" t="s">
        <v>373</v>
      </c>
      <c r="B101" s="39" t="s">
        <v>55</v>
      </c>
      <c r="C101" s="58">
        <v>38463</v>
      </c>
      <c r="F101" s="55" t="s">
        <v>532</v>
      </c>
      <c r="G101" s="57">
        <v>146.511</v>
      </c>
      <c r="H101" s="57">
        <v>146.371</v>
      </c>
      <c r="I101" s="40">
        <f t="shared" si="3"/>
        <v>-0.13999999999998636</v>
      </c>
    </row>
    <row r="102" spans="1:9" ht="12.75">
      <c r="A102" s="39" t="s">
        <v>361</v>
      </c>
      <c r="B102" s="39" t="s">
        <v>55</v>
      </c>
      <c r="C102" s="58">
        <v>38464</v>
      </c>
      <c r="F102" s="55" t="s">
        <v>541</v>
      </c>
      <c r="G102" s="57">
        <v>141.128</v>
      </c>
      <c r="H102" s="57">
        <v>140.953</v>
      </c>
      <c r="I102" s="40">
        <f t="shared" si="3"/>
        <v>-0.17499999999998295</v>
      </c>
    </row>
    <row r="103" spans="1:9" ht="12.75">
      <c r="A103" s="39" t="s">
        <v>361</v>
      </c>
      <c r="B103" s="39" t="s">
        <v>55</v>
      </c>
      <c r="C103" s="58">
        <v>38464</v>
      </c>
      <c r="F103" s="55" t="s">
        <v>542</v>
      </c>
      <c r="G103" s="57">
        <v>143.079</v>
      </c>
      <c r="H103" s="57">
        <v>142.909</v>
      </c>
      <c r="I103" s="40">
        <f t="shared" si="3"/>
        <v>-0.17000000000001592</v>
      </c>
    </row>
    <row r="104" spans="1:9" ht="12.75">
      <c r="A104" s="39" t="s">
        <v>361</v>
      </c>
      <c r="B104" s="39" t="s">
        <v>55</v>
      </c>
      <c r="C104" s="58">
        <v>38464</v>
      </c>
      <c r="F104" s="55" t="s">
        <v>543</v>
      </c>
      <c r="G104" s="57">
        <v>148.362</v>
      </c>
      <c r="H104" s="57">
        <v>148.255</v>
      </c>
      <c r="I104" s="40">
        <f t="shared" si="3"/>
        <v>-0.10699999999999932</v>
      </c>
    </row>
    <row r="105" ht="12.75"/>
    <row r="106" spans="8:10" ht="12.75">
      <c r="H106" s="39" t="s">
        <v>69</v>
      </c>
      <c r="I106" s="57">
        <f>AVERAGE(I78:I98)</f>
        <v>-0.05309523809523988</v>
      </c>
      <c r="J106" s="57">
        <f>AVERAGE(I99:I104)</f>
        <v>-0.14666666666666117</v>
      </c>
    </row>
    <row r="107" spans="8:9" ht="12.75">
      <c r="H107" s="39" t="s">
        <v>73</v>
      </c>
      <c r="I107" s="39" t="s">
        <v>74</v>
      </c>
    </row>
    <row r="108" ht="12.75"/>
  </sheetData>
  <printOptions/>
  <pageMargins left="0.75" right="0.75" top="1" bottom="1" header="0.5" footer="0.5"/>
  <pageSetup horizontalDpi="600" verticalDpi="600" orientation="portrait" scale="90" r:id="rId3"/>
  <legacyDrawing r:id="rId2"/>
</worksheet>
</file>

<file path=xl/worksheets/sheet36.xml><?xml version="1.0" encoding="utf-8"?>
<worksheet xmlns="http://schemas.openxmlformats.org/spreadsheetml/2006/main" xmlns:r="http://schemas.openxmlformats.org/officeDocument/2006/relationships">
  <dimension ref="A1:J84"/>
  <sheetViews>
    <sheetView workbookViewId="0" topLeftCell="A1">
      <selection activeCell="N26" sqref="N26"/>
    </sheetView>
  </sheetViews>
  <sheetFormatPr defaultColWidth="9.140625" defaultRowHeight="12.75"/>
  <cols>
    <col min="1" max="1" width="17.8515625" style="39" customWidth="1"/>
    <col min="2" max="2" width="15.00390625" style="39" customWidth="1"/>
    <col min="3" max="7" width="9.140625" style="39" customWidth="1"/>
    <col min="8" max="8" width="10.8515625" style="39" customWidth="1"/>
    <col min="9" max="9" width="9.140625" style="39" customWidth="1"/>
    <col min="10" max="10" width="10.421875" style="39" bestFit="1" customWidth="1"/>
    <col min="11" max="16384" width="9.140625" style="39" customWidth="1"/>
  </cols>
  <sheetData>
    <row r="1" spans="1:5" ht="12.75">
      <c r="A1" s="14"/>
      <c r="B1" s="14"/>
      <c r="C1" s="14"/>
      <c r="D1" s="50"/>
      <c r="E1" s="50"/>
    </row>
    <row r="2" spans="1:10" ht="45.75" thickBot="1">
      <c r="A2" s="59" t="s">
        <v>516</v>
      </c>
      <c r="B2" s="59" t="s">
        <v>517</v>
      </c>
      <c r="C2" s="59" t="s">
        <v>358</v>
      </c>
      <c r="D2" s="60"/>
      <c r="E2" s="60"/>
      <c r="F2" s="38" t="s">
        <v>20</v>
      </c>
      <c r="G2" s="38" t="s">
        <v>518</v>
      </c>
      <c r="H2" s="38" t="s">
        <v>519</v>
      </c>
      <c r="I2" s="38" t="s">
        <v>520</v>
      </c>
      <c r="J2" s="38" t="s">
        <v>521</v>
      </c>
    </row>
    <row r="3" spans="1:9" ht="12.75">
      <c r="A3" s="34" t="s">
        <v>361</v>
      </c>
      <c r="B3" s="34" t="s">
        <v>32</v>
      </c>
      <c r="C3" s="35">
        <v>38414</v>
      </c>
      <c r="D3" s="51"/>
      <c r="E3" s="51"/>
      <c r="F3" s="52" t="s">
        <v>49</v>
      </c>
      <c r="G3" s="53">
        <v>2747.25</v>
      </c>
      <c r="H3" s="54">
        <v>2747.05</v>
      </c>
      <c r="I3" s="53">
        <f aca="true" t="shared" si="0" ref="I3:I16">H3-G3</f>
        <v>-0.1999999999998181</v>
      </c>
    </row>
    <row r="4" spans="1:9" ht="12.75">
      <c r="A4" s="14" t="s">
        <v>361</v>
      </c>
      <c r="B4" s="14" t="s">
        <v>32</v>
      </c>
      <c r="C4" s="28">
        <v>38440</v>
      </c>
      <c r="F4" s="55" t="s">
        <v>146</v>
      </c>
      <c r="G4" s="29">
        <v>2748</v>
      </c>
      <c r="H4" s="29">
        <v>2748.15</v>
      </c>
      <c r="I4" s="29">
        <f t="shared" si="0"/>
        <v>0.15000000000009095</v>
      </c>
    </row>
    <row r="5" spans="1:9" ht="12.75">
      <c r="A5" s="14" t="s">
        <v>361</v>
      </c>
      <c r="B5" s="14" t="s">
        <v>32</v>
      </c>
      <c r="C5" s="28">
        <v>38440</v>
      </c>
      <c r="F5" s="55" t="s">
        <v>142</v>
      </c>
      <c r="G5" s="29">
        <v>2744.45</v>
      </c>
      <c r="H5" s="29">
        <v>2744.6</v>
      </c>
      <c r="I5" s="29">
        <f t="shared" si="0"/>
        <v>0.15000000000009095</v>
      </c>
    </row>
    <row r="6" spans="1:10" ht="12.75">
      <c r="A6" s="14" t="s">
        <v>361</v>
      </c>
      <c r="B6" s="14" t="s">
        <v>32</v>
      </c>
      <c r="C6" s="28">
        <v>38448</v>
      </c>
      <c r="F6" s="55" t="s">
        <v>284</v>
      </c>
      <c r="G6" s="29">
        <v>2753</v>
      </c>
      <c r="H6" s="29">
        <v>2752.95</v>
      </c>
      <c r="I6" s="29">
        <f t="shared" si="0"/>
        <v>-0.0500000000001819</v>
      </c>
      <c r="J6" s="61">
        <f>AVERAGE(I3:I6)</f>
        <v>0.012500000000045475</v>
      </c>
    </row>
    <row r="7" spans="1:9" ht="12.75">
      <c r="A7" s="14" t="s">
        <v>362</v>
      </c>
      <c r="B7" s="14" t="s">
        <v>32</v>
      </c>
      <c r="C7" s="28">
        <v>38441</v>
      </c>
      <c r="F7" s="55" t="s">
        <v>363</v>
      </c>
      <c r="G7" s="29">
        <v>2747.15</v>
      </c>
      <c r="H7" s="29">
        <v>2747.45</v>
      </c>
      <c r="I7" s="29">
        <f t="shared" si="0"/>
        <v>0.29999999999972715</v>
      </c>
    </row>
    <row r="8" spans="1:9" ht="12.75">
      <c r="A8" s="14" t="s">
        <v>362</v>
      </c>
      <c r="B8" s="14" t="s">
        <v>32</v>
      </c>
      <c r="C8" s="28">
        <v>38441</v>
      </c>
      <c r="F8" s="55" t="s">
        <v>364</v>
      </c>
      <c r="G8" s="29">
        <v>2729.2</v>
      </c>
      <c r="H8" s="29">
        <v>2728.85</v>
      </c>
      <c r="I8" s="29">
        <f t="shared" si="0"/>
        <v>-0.34999999999990905</v>
      </c>
    </row>
    <row r="9" spans="1:9" ht="12.75">
      <c r="A9" s="14" t="s">
        <v>362</v>
      </c>
      <c r="B9" s="14" t="s">
        <v>32</v>
      </c>
      <c r="C9" s="28">
        <v>38443</v>
      </c>
      <c r="F9" s="55" t="s">
        <v>231</v>
      </c>
      <c r="G9" s="29">
        <v>2738.75</v>
      </c>
      <c r="H9" s="29">
        <v>2738.9</v>
      </c>
      <c r="I9" s="29">
        <f t="shared" si="0"/>
        <v>0.15000000000009095</v>
      </c>
    </row>
    <row r="10" spans="1:9" ht="12.75">
      <c r="A10" s="14" t="s">
        <v>362</v>
      </c>
      <c r="B10" s="14" t="s">
        <v>32</v>
      </c>
      <c r="C10" s="28">
        <v>38443</v>
      </c>
      <c r="F10" s="55" t="s">
        <v>235</v>
      </c>
      <c r="G10" s="29">
        <v>2750.85</v>
      </c>
      <c r="H10" s="29">
        <v>2750.65</v>
      </c>
      <c r="I10" s="29">
        <f t="shared" si="0"/>
        <v>-0.1999999999998181</v>
      </c>
    </row>
    <row r="11" spans="1:10" ht="12.75">
      <c r="A11" s="14" t="s">
        <v>362</v>
      </c>
      <c r="B11" s="14" t="s">
        <v>32</v>
      </c>
      <c r="C11" s="28">
        <v>38449</v>
      </c>
      <c r="F11" s="55" t="s">
        <v>330</v>
      </c>
      <c r="G11" s="29">
        <v>2760.95</v>
      </c>
      <c r="H11" s="29">
        <v>2760.65</v>
      </c>
      <c r="I11" s="29">
        <f t="shared" si="0"/>
        <v>-0.29999999999972715</v>
      </c>
      <c r="J11" s="61">
        <f>AVERAGE(I7:I11)</f>
        <v>-0.07999999999992724</v>
      </c>
    </row>
    <row r="12" spans="1:9" ht="12.75">
      <c r="A12" s="14" t="s">
        <v>379</v>
      </c>
      <c r="B12" s="14" t="s">
        <v>32</v>
      </c>
      <c r="C12" s="28">
        <v>38414</v>
      </c>
      <c r="D12" s="50"/>
      <c r="E12" s="50"/>
      <c r="F12" s="55" t="s">
        <v>50</v>
      </c>
      <c r="G12" s="29">
        <v>2750.1</v>
      </c>
      <c r="H12" s="29">
        <v>2749.55</v>
      </c>
      <c r="I12" s="29">
        <f t="shared" si="0"/>
        <v>-0.5499999999997272</v>
      </c>
    </row>
    <row r="13" spans="1:9" ht="12.75">
      <c r="A13" s="14" t="s">
        <v>379</v>
      </c>
      <c r="B13" s="14" t="s">
        <v>32</v>
      </c>
      <c r="C13" s="28">
        <v>38414</v>
      </c>
      <c r="D13" s="50"/>
      <c r="E13" s="50"/>
      <c r="F13" s="56" t="s">
        <v>51</v>
      </c>
      <c r="G13" s="29">
        <v>2721.85</v>
      </c>
      <c r="H13" s="29">
        <v>2721.3</v>
      </c>
      <c r="I13" s="29">
        <f t="shared" si="0"/>
        <v>-0.5499999999997272</v>
      </c>
    </row>
    <row r="14" spans="1:9" ht="12.75">
      <c r="A14" s="14" t="s">
        <v>379</v>
      </c>
      <c r="B14" s="14" t="s">
        <v>32</v>
      </c>
      <c r="C14" s="28">
        <v>38414</v>
      </c>
      <c r="D14" s="50"/>
      <c r="E14" s="50"/>
      <c r="F14" s="55" t="s">
        <v>52</v>
      </c>
      <c r="G14" s="29">
        <v>2727.8</v>
      </c>
      <c r="H14" s="29">
        <v>2727.55</v>
      </c>
      <c r="I14" s="29">
        <f t="shared" si="0"/>
        <v>-0.25</v>
      </c>
    </row>
    <row r="15" spans="1:9" ht="12.75">
      <c r="A15" s="14" t="s">
        <v>379</v>
      </c>
      <c r="B15" s="14" t="s">
        <v>32</v>
      </c>
      <c r="C15" s="28">
        <v>38414</v>
      </c>
      <c r="F15" s="56" t="s">
        <v>53</v>
      </c>
      <c r="G15" s="29">
        <v>2734.85</v>
      </c>
      <c r="H15" s="29">
        <v>2734.75</v>
      </c>
      <c r="I15" s="29">
        <f t="shared" si="0"/>
        <v>-0.09999999999990905</v>
      </c>
    </row>
    <row r="16" spans="1:10" ht="12.75">
      <c r="A16" s="14" t="s">
        <v>379</v>
      </c>
      <c r="B16" s="14" t="s">
        <v>32</v>
      </c>
      <c r="C16" s="28">
        <v>38414</v>
      </c>
      <c r="F16" s="55" t="s">
        <v>54</v>
      </c>
      <c r="G16" s="29">
        <v>2747.2</v>
      </c>
      <c r="H16" s="29">
        <v>2747</v>
      </c>
      <c r="I16" s="29">
        <f t="shared" si="0"/>
        <v>-0.1999999999998181</v>
      </c>
      <c r="J16" s="61">
        <f>AVERAGE(I12:I16)</f>
        <v>-0.3299999999998363</v>
      </c>
    </row>
    <row r="17" spans="1:9" ht="12.75">
      <c r="A17" s="14"/>
      <c r="B17" s="14"/>
      <c r="C17" s="28"/>
      <c r="F17" s="55"/>
      <c r="G17" s="29"/>
      <c r="H17" s="29"/>
      <c r="I17" s="29"/>
    </row>
    <row r="18" spans="1:9" ht="12.75">
      <c r="A18" s="14"/>
      <c r="B18" s="14"/>
      <c r="C18" s="28"/>
      <c r="F18" s="55"/>
      <c r="H18" s="39" t="s">
        <v>67</v>
      </c>
      <c r="I18" s="29">
        <f>AVERAGE(I3:I16)</f>
        <v>-0.1428571428570454</v>
      </c>
    </row>
    <row r="19" spans="1:9" ht="12.75">
      <c r="A19" s="14"/>
      <c r="B19" s="14"/>
      <c r="C19" s="28"/>
      <c r="F19" s="55"/>
      <c r="H19" s="39" t="s">
        <v>70</v>
      </c>
      <c r="I19" s="39" t="s">
        <v>71</v>
      </c>
    </row>
    <row r="20" spans="1:6" ht="12.75">
      <c r="A20" s="14"/>
      <c r="B20" s="14"/>
      <c r="C20" s="28"/>
      <c r="F20" s="55"/>
    </row>
    <row r="21" spans="1:9" ht="12.75">
      <c r="A21" s="14" t="s">
        <v>361</v>
      </c>
      <c r="B21" s="14" t="s">
        <v>33</v>
      </c>
      <c r="C21" s="28">
        <v>38414</v>
      </c>
      <c r="F21" s="55" t="s">
        <v>76</v>
      </c>
      <c r="G21" s="29">
        <v>946.3</v>
      </c>
      <c r="H21" s="29">
        <v>946.3</v>
      </c>
      <c r="I21" s="29">
        <f aca="true" t="shared" si="1" ref="I21:I57">H21-G21</f>
        <v>0</v>
      </c>
    </row>
    <row r="22" spans="1:9" ht="12.75">
      <c r="A22" s="39" t="s">
        <v>361</v>
      </c>
      <c r="B22" s="14" t="s">
        <v>33</v>
      </c>
      <c r="C22" s="28">
        <v>38414</v>
      </c>
      <c r="F22" s="55" t="s">
        <v>77</v>
      </c>
      <c r="G22" s="29">
        <v>947</v>
      </c>
      <c r="H22" s="29">
        <v>946.65</v>
      </c>
      <c r="I22" s="29">
        <f t="shared" si="1"/>
        <v>-0.35000000000002274</v>
      </c>
    </row>
    <row r="23" spans="1:9" ht="12.75">
      <c r="A23" s="39" t="s">
        <v>361</v>
      </c>
      <c r="B23" s="14" t="s">
        <v>33</v>
      </c>
      <c r="C23" s="28">
        <v>38414</v>
      </c>
      <c r="F23" s="55" t="s">
        <v>78</v>
      </c>
      <c r="G23" s="29">
        <v>943.85</v>
      </c>
      <c r="H23" s="29">
        <v>943.85</v>
      </c>
      <c r="I23" s="29">
        <f t="shared" si="1"/>
        <v>0</v>
      </c>
    </row>
    <row r="24" spans="1:9" ht="12.75">
      <c r="A24" s="39" t="s">
        <v>361</v>
      </c>
      <c r="B24" s="14" t="s">
        <v>33</v>
      </c>
      <c r="C24" s="28">
        <v>38414</v>
      </c>
      <c r="F24" s="55" t="s">
        <v>75</v>
      </c>
      <c r="G24" s="29">
        <v>945.1</v>
      </c>
      <c r="H24" s="29">
        <v>944.85</v>
      </c>
      <c r="I24" s="29">
        <f t="shared" si="1"/>
        <v>-0.25</v>
      </c>
    </row>
    <row r="25" spans="1:9" ht="12.75">
      <c r="A25" s="39" t="s">
        <v>361</v>
      </c>
      <c r="B25" s="14" t="s">
        <v>33</v>
      </c>
      <c r="C25" s="28">
        <v>38440</v>
      </c>
      <c r="F25" s="55" t="s">
        <v>139</v>
      </c>
      <c r="G25" s="29">
        <v>945.55</v>
      </c>
      <c r="H25" s="29">
        <v>945.25</v>
      </c>
      <c r="I25" s="29">
        <f t="shared" si="1"/>
        <v>-0.2999999999999545</v>
      </c>
    </row>
    <row r="26" spans="1:9" ht="12.75">
      <c r="A26" s="39" t="s">
        <v>361</v>
      </c>
      <c r="B26" s="14" t="s">
        <v>33</v>
      </c>
      <c r="C26" s="28">
        <v>38440</v>
      </c>
      <c r="F26" s="55" t="s">
        <v>140</v>
      </c>
      <c r="G26" s="29">
        <v>943.4</v>
      </c>
      <c r="H26" s="29">
        <v>943.65</v>
      </c>
      <c r="I26" s="29">
        <f t="shared" si="1"/>
        <v>0.25</v>
      </c>
    </row>
    <row r="27" spans="1:9" ht="12.75">
      <c r="A27" s="39" t="s">
        <v>361</v>
      </c>
      <c r="B27" s="14" t="s">
        <v>33</v>
      </c>
      <c r="C27" s="28">
        <v>38440</v>
      </c>
      <c r="F27" s="55" t="s">
        <v>141</v>
      </c>
      <c r="G27" s="29">
        <v>946.15</v>
      </c>
      <c r="H27" s="29">
        <v>946.25</v>
      </c>
      <c r="I27" s="29">
        <f t="shared" si="1"/>
        <v>0.10000000000002274</v>
      </c>
    </row>
    <row r="28" spans="1:9" ht="12.75">
      <c r="A28" s="39" t="s">
        <v>361</v>
      </c>
      <c r="B28" s="14" t="s">
        <v>33</v>
      </c>
      <c r="C28" s="28">
        <v>38440</v>
      </c>
      <c r="F28" s="55" t="s">
        <v>143</v>
      </c>
      <c r="G28" s="29">
        <v>945.85</v>
      </c>
      <c r="H28" s="29">
        <v>946.05</v>
      </c>
      <c r="I28" s="29">
        <f t="shared" si="1"/>
        <v>0.1999999999999318</v>
      </c>
    </row>
    <row r="29" spans="1:9" ht="12.75">
      <c r="A29" s="39" t="s">
        <v>361</v>
      </c>
      <c r="B29" s="14" t="s">
        <v>33</v>
      </c>
      <c r="C29" s="28">
        <v>38440</v>
      </c>
      <c r="F29" s="55" t="s">
        <v>144</v>
      </c>
      <c r="G29" s="29">
        <v>943.65</v>
      </c>
      <c r="H29" s="29">
        <v>944</v>
      </c>
      <c r="I29" s="29">
        <f t="shared" si="1"/>
        <v>0.35000000000002274</v>
      </c>
    </row>
    <row r="30" spans="1:10" ht="12.75">
      <c r="A30" s="39" t="s">
        <v>361</v>
      </c>
      <c r="B30" s="14" t="s">
        <v>33</v>
      </c>
      <c r="C30" s="28">
        <v>38440</v>
      </c>
      <c r="F30" s="55" t="s">
        <v>145</v>
      </c>
      <c r="G30" s="29">
        <v>944.35</v>
      </c>
      <c r="H30" s="29">
        <v>944.6</v>
      </c>
      <c r="I30" s="29">
        <f t="shared" si="1"/>
        <v>0.25</v>
      </c>
      <c r="J30" s="61"/>
    </row>
    <row r="31" spans="1:9" ht="12.75">
      <c r="A31" s="39" t="s">
        <v>361</v>
      </c>
      <c r="B31" s="14" t="s">
        <v>33</v>
      </c>
      <c r="C31" s="28">
        <v>38448</v>
      </c>
      <c r="F31" s="55" t="s">
        <v>287</v>
      </c>
      <c r="G31" s="29">
        <v>923.9</v>
      </c>
      <c r="H31" s="29">
        <v>923.65</v>
      </c>
      <c r="I31" s="29">
        <f t="shared" si="1"/>
        <v>-0.25</v>
      </c>
    </row>
    <row r="32" spans="1:9" ht="12.75">
      <c r="A32" s="39" t="s">
        <v>361</v>
      </c>
      <c r="B32" s="14" t="s">
        <v>33</v>
      </c>
      <c r="C32" s="28">
        <v>38448</v>
      </c>
      <c r="F32" s="55" t="s">
        <v>286</v>
      </c>
      <c r="G32" s="29">
        <v>934.7</v>
      </c>
      <c r="H32" s="29">
        <v>934.7</v>
      </c>
      <c r="I32" s="29">
        <f t="shared" si="1"/>
        <v>0</v>
      </c>
    </row>
    <row r="33" spans="1:9" ht="12.75">
      <c r="A33" s="39" t="s">
        <v>361</v>
      </c>
      <c r="B33" s="14" t="s">
        <v>33</v>
      </c>
      <c r="C33" s="28">
        <v>38448</v>
      </c>
      <c r="F33" s="55" t="s">
        <v>285</v>
      </c>
      <c r="G33" s="29">
        <v>939.15</v>
      </c>
      <c r="H33" s="29">
        <v>939</v>
      </c>
      <c r="I33" s="29">
        <f t="shared" si="1"/>
        <v>-0.14999999999997726</v>
      </c>
    </row>
    <row r="34" spans="1:9" ht="12.75">
      <c r="A34" s="39" t="s">
        <v>361</v>
      </c>
      <c r="B34" s="14" t="s">
        <v>33</v>
      </c>
      <c r="C34" s="28">
        <v>38448</v>
      </c>
      <c r="F34" s="55" t="s">
        <v>283</v>
      </c>
      <c r="G34" s="29">
        <v>938.75</v>
      </c>
      <c r="H34" s="29">
        <v>938.75</v>
      </c>
      <c r="I34" s="29">
        <f t="shared" si="1"/>
        <v>0</v>
      </c>
    </row>
    <row r="35" spans="1:9" ht="12.75">
      <c r="A35" s="39" t="s">
        <v>361</v>
      </c>
      <c r="B35" s="14" t="s">
        <v>33</v>
      </c>
      <c r="C35" s="28">
        <v>38448</v>
      </c>
      <c r="F35" s="55" t="s">
        <v>282</v>
      </c>
      <c r="G35" s="29">
        <v>933.7</v>
      </c>
      <c r="H35" s="29">
        <v>933.55</v>
      </c>
      <c r="I35" s="29">
        <f t="shared" si="1"/>
        <v>-0.15000000000009095</v>
      </c>
    </row>
    <row r="36" spans="1:10" ht="12.75">
      <c r="A36" s="39" t="s">
        <v>361</v>
      </c>
      <c r="B36" s="14" t="s">
        <v>33</v>
      </c>
      <c r="C36" s="28">
        <v>38448</v>
      </c>
      <c r="F36" s="55" t="s">
        <v>281</v>
      </c>
      <c r="G36" s="29">
        <v>922.55</v>
      </c>
      <c r="H36" s="29">
        <v>922.55</v>
      </c>
      <c r="I36" s="29">
        <f t="shared" si="1"/>
        <v>0</v>
      </c>
      <c r="J36" s="29">
        <f>AVERAGE(I21:I36)</f>
        <v>-0.018750000000004263</v>
      </c>
    </row>
    <row r="37" spans="1:9" ht="12.75">
      <c r="A37" s="39" t="s">
        <v>362</v>
      </c>
      <c r="B37" s="14" t="s">
        <v>33</v>
      </c>
      <c r="C37" s="28">
        <v>38441</v>
      </c>
      <c r="F37" s="55" t="s">
        <v>365</v>
      </c>
      <c r="G37" s="29">
        <v>939.05</v>
      </c>
      <c r="H37" s="29">
        <v>939.15</v>
      </c>
      <c r="I37" s="29">
        <f t="shared" si="1"/>
        <v>0.10000000000002274</v>
      </c>
    </row>
    <row r="38" spans="1:9" ht="12.75">
      <c r="A38" s="39" t="s">
        <v>362</v>
      </c>
      <c r="B38" s="14" t="s">
        <v>33</v>
      </c>
      <c r="C38" s="28">
        <v>38441</v>
      </c>
      <c r="F38" s="55" t="s">
        <v>366</v>
      </c>
      <c r="G38" s="29">
        <v>945.2</v>
      </c>
      <c r="H38" s="29">
        <v>945.3</v>
      </c>
      <c r="I38" s="29">
        <f t="shared" si="1"/>
        <v>0.09999999999990905</v>
      </c>
    </row>
    <row r="39" spans="1:9" ht="12.75">
      <c r="A39" s="39" t="s">
        <v>362</v>
      </c>
      <c r="B39" s="14" t="s">
        <v>33</v>
      </c>
      <c r="C39" s="28">
        <v>38441</v>
      </c>
      <c r="F39" s="55" t="s">
        <v>367</v>
      </c>
      <c r="G39" s="29">
        <v>938.45</v>
      </c>
      <c r="H39" s="29">
        <v>938.8</v>
      </c>
      <c r="I39" s="29">
        <f t="shared" si="1"/>
        <v>0.34999999999990905</v>
      </c>
    </row>
    <row r="40" spans="1:9" ht="12.75">
      <c r="A40" s="39" t="s">
        <v>362</v>
      </c>
      <c r="B40" s="14" t="s">
        <v>33</v>
      </c>
      <c r="C40" s="28">
        <v>38441</v>
      </c>
      <c r="F40" s="55" t="s">
        <v>368</v>
      </c>
      <c r="G40" s="29">
        <v>935.15</v>
      </c>
      <c r="H40" s="29">
        <v>935.45</v>
      </c>
      <c r="I40" s="29">
        <f t="shared" si="1"/>
        <v>0.3000000000000682</v>
      </c>
    </row>
    <row r="41" spans="1:9" ht="12.75">
      <c r="A41" s="39" t="s">
        <v>362</v>
      </c>
      <c r="B41" s="14" t="s">
        <v>33</v>
      </c>
      <c r="C41" s="28">
        <v>38441</v>
      </c>
      <c r="F41" s="55" t="s">
        <v>369</v>
      </c>
      <c r="G41" s="29">
        <v>938.6</v>
      </c>
      <c r="H41" s="29">
        <v>938.6</v>
      </c>
      <c r="I41" s="29">
        <f t="shared" si="1"/>
        <v>0</v>
      </c>
    </row>
    <row r="42" spans="1:9" ht="12.75">
      <c r="A42" s="39" t="s">
        <v>362</v>
      </c>
      <c r="B42" s="14" t="s">
        <v>33</v>
      </c>
      <c r="C42" s="28">
        <v>38441</v>
      </c>
      <c r="F42" s="55" t="s">
        <v>370</v>
      </c>
      <c r="G42" s="29">
        <v>942.35</v>
      </c>
      <c r="H42" s="29">
        <v>942.95</v>
      </c>
      <c r="I42" s="29">
        <f t="shared" si="1"/>
        <v>0.6000000000000227</v>
      </c>
    </row>
    <row r="43" spans="1:9" ht="12.75">
      <c r="A43" s="39" t="s">
        <v>362</v>
      </c>
      <c r="B43" s="14" t="s">
        <v>33</v>
      </c>
      <c r="C43" s="28">
        <v>38443</v>
      </c>
      <c r="F43" s="55" t="s">
        <v>230</v>
      </c>
      <c r="G43" s="29">
        <v>946.5</v>
      </c>
      <c r="H43" s="29">
        <v>946.65</v>
      </c>
      <c r="I43" s="29">
        <f t="shared" si="1"/>
        <v>0.14999999999997726</v>
      </c>
    </row>
    <row r="44" spans="1:9" ht="12.75">
      <c r="A44" s="39" t="s">
        <v>362</v>
      </c>
      <c r="B44" s="14" t="s">
        <v>33</v>
      </c>
      <c r="C44" s="28">
        <v>38443</v>
      </c>
      <c r="F44" s="55" t="s">
        <v>229</v>
      </c>
      <c r="G44" s="29">
        <v>953.2</v>
      </c>
      <c r="H44" s="29">
        <v>953.35</v>
      </c>
      <c r="I44" s="29">
        <f t="shared" si="1"/>
        <v>0.14999999999997726</v>
      </c>
    </row>
    <row r="45" spans="1:9" ht="12.75">
      <c r="A45" s="39" t="s">
        <v>362</v>
      </c>
      <c r="B45" s="14" t="s">
        <v>33</v>
      </c>
      <c r="C45" s="28">
        <v>38443</v>
      </c>
      <c r="F45" s="55" t="s">
        <v>228</v>
      </c>
      <c r="G45" s="29">
        <v>956.3</v>
      </c>
      <c r="H45" s="29">
        <v>955.75</v>
      </c>
      <c r="I45" s="29">
        <f t="shared" si="1"/>
        <v>-0.5499999999999545</v>
      </c>
    </row>
    <row r="46" spans="1:9" ht="12.75">
      <c r="A46" s="39" t="s">
        <v>362</v>
      </c>
      <c r="B46" s="14" t="s">
        <v>33</v>
      </c>
      <c r="C46" s="28">
        <v>38443</v>
      </c>
      <c r="F46" s="55" t="s">
        <v>234</v>
      </c>
      <c r="G46" s="29">
        <v>955.45</v>
      </c>
      <c r="H46" s="29">
        <v>955.45</v>
      </c>
      <c r="I46" s="29">
        <f t="shared" si="1"/>
        <v>0</v>
      </c>
    </row>
    <row r="47" spans="1:9" ht="12.75">
      <c r="A47" s="39" t="s">
        <v>362</v>
      </c>
      <c r="B47" s="14" t="s">
        <v>33</v>
      </c>
      <c r="C47" s="28">
        <v>38443</v>
      </c>
      <c r="F47" s="55" t="s">
        <v>233</v>
      </c>
      <c r="G47" s="29">
        <v>947</v>
      </c>
      <c r="H47" s="29">
        <v>947.05</v>
      </c>
      <c r="I47" s="29">
        <f t="shared" si="1"/>
        <v>0.049999999999954525</v>
      </c>
    </row>
    <row r="48" spans="1:9" ht="12.75">
      <c r="A48" s="39" t="s">
        <v>362</v>
      </c>
      <c r="B48" s="14" t="s">
        <v>33</v>
      </c>
      <c r="C48" s="28">
        <v>38443</v>
      </c>
      <c r="F48" s="55" t="s">
        <v>232</v>
      </c>
      <c r="G48" s="29">
        <v>952.4</v>
      </c>
      <c r="H48" s="29">
        <v>952.35</v>
      </c>
      <c r="I48" s="29">
        <f t="shared" si="1"/>
        <v>-0.049999999999954525</v>
      </c>
    </row>
    <row r="49" spans="1:9" ht="12.75">
      <c r="A49" s="39" t="s">
        <v>362</v>
      </c>
      <c r="B49" s="14" t="s">
        <v>33</v>
      </c>
      <c r="C49" s="28">
        <v>38449</v>
      </c>
      <c r="F49" s="55" t="s">
        <v>329</v>
      </c>
      <c r="G49" s="29">
        <v>919.35</v>
      </c>
      <c r="H49" s="29">
        <v>919.4</v>
      </c>
      <c r="I49" s="29">
        <f t="shared" si="1"/>
        <v>0.049999999999954525</v>
      </c>
    </row>
    <row r="50" spans="1:9" ht="12.75">
      <c r="A50" s="39" t="s">
        <v>362</v>
      </c>
      <c r="B50" s="14" t="s">
        <v>33</v>
      </c>
      <c r="C50" s="28">
        <v>38449</v>
      </c>
      <c r="F50" s="55" t="s">
        <v>328</v>
      </c>
      <c r="G50" s="29">
        <v>921.25</v>
      </c>
      <c r="H50" s="29">
        <v>921.4</v>
      </c>
      <c r="I50" s="29">
        <f t="shared" si="1"/>
        <v>0.14999999999997726</v>
      </c>
    </row>
    <row r="51" spans="1:9" ht="12.75">
      <c r="A51" s="39" t="s">
        <v>362</v>
      </c>
      <c r="B51" s="14" t="s">
        <v>33</v>
      </c>
      <c r="C51" s="28">
        <v>38449</v>
      </c>
      <c r="F51" s="55" t="s">
        <v>327</v>
      </c>
      <c r="G51" s="29">
        <v>930.85</v>
      </c>
      <c r="H51" s="29">
        <v>930.85</v>
      </c>
      <c r="I51" s="29">
        <f t="shared" si="1"/>
        <v>0</v>
      </c>
    </row>
    <row r="52" spans="1:9" ht="12.75">
      <c r="A52" s="39" t="s">
        <v>362</v>
      </c>
      <c r="B52" s="14" t="s">
        <v>33</v>
      </c>
      <c r="C52" s="28">
        <v>38449</v>
      </c>
      <c r="F52" s="55" t="s">
        <v>371</v>
      </c>
      <c r="G52" s="29">
        <v>941</v>
      </c>
      <c r="H52" s="29">
        <v>941.15</v>
      </c>
      <c r="I52" s="29">
        <f t="shared" si="1"/>
        <v>0.14999999999997726</v>
      </c>
    </row>
    <row r="53" spans="1:9" ht="12.75">
      <c r="A53" s="39" t="s">
        <v>362</v>
      </c>
      <c r="B53" s="14" t="s">
        <v>33</v>
      </c>
      <c r="C53" s="28">
        <v>38449</v>
      </c>
      <c r="F53" s="55" t="s">
        <v>372</v>
      </c>
      <c r="G53" s="29">
        <v>936.45</v>
      </c>
      <c r="H53" s="29">
        <v>936.2</v>
      </c>
      <c r="I53" s="29">
        <f t="shared" si="1"/>
        <v>-0.25</v>
      </c>
    </row>
    <row r="54" spans="1:10" ht="12.75">
      <c r="A54" s="39" t="s">
        <v>362</v>
      </c>
      <c r="B54" s="14" t="s">
        <v>33</v>
      </c>
      <c r="C54" s="28">
        <v>38449</v>
      </c>
      <c r="F54" s="55" t="s">
        <v>324</v>
      </c>
      <c r="G54" s="29">
        <v>949.15</v>
      </c>
      <c r="H54" s="29">
        <v>949</v>
      </c>
      <c r="I54" s="29">
        <f t="shared" si="1"/>
        <v>-0.14999999999997726</v>
      </c>
      <c r="J54" s="29">
        <f>AVERAGE(I37:I54)</f>
        <v>0.0638888888888813</v>
      </c>
    </row>
    <row r="55" spans="1:9" ht="12.75">
      <c r="A55" s="39" t="s">
        <v>379</v>
      </c>
      <c r="B55" s="14" t="s">
        <v>33</v>
      </c>
      <c r="C55" s="28">
        <v>38441</v>
      </c>
      <c r="F55" s="55" t="s">
        <v>377</v>
      </c>
      <c r="G55" s="29">
        <v>939</v>
      </c>
      <c r="H55" s="29">
        <v>939.25</v>
      </c>
      <c r="I55" s="29">
        <f t="shared" si="1"/>
        <v>0.25</v>
      </c>
    </row>
    <row r="56" spans="1:9" ht="12.75">
      <c r="A56" s="39" t="s">
        <v>379</v>
      </c>
      <c r="B56" s="14" t="s">
        <v>33</v>
      </c>
      <c r="C56" s="28">
        <v>38441</v>
      </c>
      <c r="F56" s="55" t="s">
        <v>378</v>
      </c>
      <c r="G56" s="29">
        <v>938</v>
      </c>
      <c r="H56" s="29">
        <v>937.95</v>
      </c>
      <c r="I56" s="29">
        <f t="shared" si="1"/>
        <v>-0.049999999999954525</v>
      </c>
    </row>
    <row r="57" spans="1:10" ht="12.75">
      <c r="A57" s="39" t="s">
        <v>379</v>
      </c>
      <c r="B57" s="14" t="s">
        <v>33</v>
      </c>
      <c r="C57" s="28">
        <v>38448</v>
      </c>
      <c r="F57" s="55" t="s">
        <v>380</v>
      </c>
      <c r="G57" s="29">
        <v>951.55</v>
      </c>
      <c r="H57" s="29">
        <v>951.8</v>
      </c>
      <c r="I57" s="29">
        <f t="shared" si="1"/>
        <v>0.25</v>
      </c>
      <c r="J57" s="29">
        <f>AVERAGE(I55:I57)</f>
        <v>0.15000000000001515</v>
      </c>
    </row>
    <row r="58" spans="2:9" ht="12.75">
      <c r="B58" s="14"/>
      <c r="C58" s="28"/>
      <c r="F58" s="55"/>
      <c r="H58" s="39" t="s">
        <v>68</v>
      </c>
      <c r="I58" s="29">
        <f>AVERAGE(I21:I57)</f>
        <v>0.035135135135130835</v>
      </c>
    </row>
    <row r="59" spans="2:9" ht="12.75">
      <c r="B59" s="14"/>
      <c r="C59" s="28"/>
      <c r="F59" s="55"/>
      <c r="H59" s="39" t="s">
        <v>72</v>
      </c>
      <c r="I59" s="39" t="s">
        <v>71</v>
      </c>
    </row>
    <row r="60" spans="3:6" ht="12.75">
      <c r="C60" s="28"/>
      <c r="F60" s="55"/>
    </row>
    <row r="61" spans="1:9" ht="12.75">
      <c r="A61" s="39" t="s">
        <v>361</v>
      </c>
      <c r="B61" s="39" t="s">
        <v>55</v>
      </c>
      <c r="C61" s="28">
        <v>38414</v>
      </c>
      <c r="F61" s="55" t="s">
        <v>57</v>
      </c>
      <c r="G61" s="39">
        <v>147.875</v>
      </c>
      <c r="H61" s="57">
        <v>147.806</v>
      </c>
      <c r="I61" s="39">
        <f aca="true" t="shared" si="2" ref="I61:I81">H61-G61</f>
        <v>-0.0689999999999884</v>
      </c>
    </row>
    <row r="62" spans="1:9" ht="12.75">
      <c r="A62" s="39" t="s">
        <v>361</v>
      </c>
      <c r="B62" s="39" t="s">
        <v>55</v>
      </c>
      <c r="C62" s="28">
        <v>38414</v>
      </c>
      <c r="F62" s="55" t="s">
        <v>56</v>
      </c>
      <c r="G62" s="39">
        <v>149.371</v>
      </c>
      <c r="H62" s="57">
        <v>149.317</v>
      </c>
      <c r="I62" s="39">
        <f t="shared" si="2"/>
        <v>-0.054000000000002046</v>
      </c>
    </row>
    <row r="63" spans="1:9" ht="12.75">
      <c r="A63" s="39" t="s">
        <v>361</v>
      </c>
      <c r="B63" s="39" t="s">
        <v>55</v>
      </c>
      <c r="C63" s="28">
        <v>38440</v>
      </c>
      <c r="F63" s="55" t="s">
        <v>102</v>
      </c>
      <c r="G63" s="39">
        <v>152.014</v>
      </c>
      <c r="H63" s="57">
        <v>151.957</v>
      </c>
      <c r="I63" s="57">
        <f t="shared" si="2"/>
        <v>-0.05700000000001637</v>
      </c>
    </row>
    <row r="64" spans="1:9" ht="12.75">
      <c r="A64" s="39" t="s">
        <v>361</v>
      </c>
      <c r="B64" s="39" t="s">
        <v>55</v>
      </c>
      <c r="C64" s="28">
        <v>38440</v>
      </c>
      <c r="F64" s="55" t="s">
        <v>138</v>
      </c>
      <c r="G64" s="39">
        <v>148.163</v>
      </c>
      <c r="H64" s="57">
        <v>148.066</v>
      </c>
      <c r="I64" s="57">
        <f t="shared" si="2"/>
        <v>-0.09700000000000841</v>
      </c>
    </row>
    <row r="65" spans="1:9" ht="12.75">
      <c r="A65" s="39" t="s">
        <v>361</v>
      </c>
      <c r="B65" s="39" t="s">
        <v>55</v>
      </c>
      <c r="C65" s="28">
        <v>38448</v>
      </c>
      <c r="F65" s="55" t="s">
        <v>278</v>
      </c>
      <c r="G65" s="57">
        <v>148.859</v>
      </c>
      <c r="H65" s="57">
        <v>148.833</v>
      </c>
      <c r="I65" s="57">
        <f t="shared" si="2"/>
        <v>-0.02600000000001046</v>
      </c>
    </row>
    <row r="66" spans="1:9" ht="12.75">
      <c r="A66" s="39" t="s">
        <v>361</v>
      </c>
      <c r="B66" s="39" t="s">
        <v>55</v>
      </c>
      <c r="C66" s="28">
        <v>38448</v>
      </c>
      <c r="F66" s="55" t="s">
        <v>279</v>
      </c>
      <c r="G66" s="39">
        <v>150.231</v>
      </c>
      <c r="H66" s="57">
        <v>150.181</v>
      </c>
      <c r="I66" s="57">
        <f t="shared" si="2"/>
        <v>-0.04999999999998295</v>
      </c>
    </row>
    <row r="67" spans="1:10" ht="12.75">
      <c r="A67" s="39" t="s">
        <v>361</v>
      </c>
      <c r="B67" s="39" t="s">
        <v>55</v>
      </c>
      <c r="C67" s="28">
        <v>38448</v>
      </c>
      <c r="F67" s="55" t="s">
        <v>280</v>
      </c>
      <c r="G67" s="39">
        <v>147.598</v>
      </c>
      <c r="H67" s="57">
        <v>147.547</v>
      </c>
      <c r="I67" s="57">
        <f t="shared" si="2"/>
        <v>-0.051000000000016144</v>
      </c>
      <c r="J67" s="57">
        <f>AVERAGE(I61:I67)</f>
        <v>-0.05771428571428926</v>
      </c>
    </row>
    <row r="68" spans="1:9" ht="12.75">
      <c r="A68" s="39" t="s">
        <v>373</v>
      </c>
      <c r="B68" s="39" t="s">
        <v>55</v>
      </c>
      <c r="C68" s="28">
        <v>38435</v>
      </c>
      <c r="F68" s="55" t="s">
        <v>98</v>
      </c>
      <c r="G68" s="39">
        <v>151.362</v>
      </c>
      <c r="H68" s="57">
        <v>151.3</v>
      </c>
      <c r="I68" s="57">
        <f t="shared" si="2"/>
        <v>-0.0619999999999834</v>
      </c>
    </row>
    <row r="69" spans="1:9" ht="12.75">
      <c r="A69" s="39" t="s">
        <v>373</v>
      </c>
      <c r="B69" s="39" t="s">
        <v>55</v>
      </c>
      <c r="C69" s="28">
        <v>38435</v>
      </c>
      <c r="F69" s="55" t="s">
        <v>374</v>
      </c>
      <c r="G69" s="39">
        <v>149.926</v>
      </c>
      <c r="H69" s="57">
        <v>149.862</v>
      </c>
      <c r="I69" s="57">
        <f t="shared" si="2"/>
        <v>-0.06399999999999295</v>
      </c>
    </row>
    <row r="70" spans="1:9" ht="12.75">
      <c r="A70" s="39" t="s">
        <v>373</v>
      </c>
      <c r="B70" s="39" t="s">
        <v>55</v>
      </c>
      <c r="C70" s="28">
        <v>38441</v>
      </c>
      <c r="F70" s="55" t="s">
        <v>375</v>
      </c>
      <c r="G70" s="39">
        <v>147.744</v>
      </c>
      <c r="H70" s="57">
        <v>147.703</v>
      </c>
      <c r="I70" s="57">
        <f t="shared" si="2"/>
        <v>-0.04099999999999682</v>
      </c>
    </row>
    <row r="71" spans="1:9" ht="12.75">
      <c r="A71" s="39" t="s">
        <v>373</v>
      </c>
      <c r="B71" s="39" t="s">
        <v>55</v>
      </c>
      <c r="C71" s="28">
        <v>38441</v>
      </c>
      <c r="F71" s="55" t="s">
        <v>376</v>
      </c>
      <c r="G71" s="39">
        <v>151.514</v>
      </c>
      <c r="H71" s="57">
        <v>151.465</v>
      </c>
      <c r="I71" s="57">
        <f t="shared" si="2"/>
        <v>-0.049000000000006594</v>
      </c>
    </row>
    <row r="72" spans="1:9" ht="12.75">
      <c r="A72" s="39" t="s">
        <v>373</v>
      </c>
      <c r="B72" s="39" t="s">
        <v>55</v>
      </c>
      <c r="C72" s="28">
        <v>38443</v>
      </c>
      <c r="F72" s="55" t="s">
        <v>225</v>
      </c>
      <c r="G72" s="39">
        <v>149.828</v>
      </c>
      <c r="H72" s="57">
        <v>149.783</v>
      </c>
      <c r="I72" s="57">
        <f t="shared" si="2"/>
        <v>-0.045000000000015916</v>
      </c>
    </row>
    <row r="73" spans="1:9" ht="12.75">
      <c r="A73" s="39" t="s">
        <v>373</v>
      </c>
      <c r="B73" s="39" t="s">
        <v>55</v>
      </c>
      <c r="C73" s="28">
        <v>38443</v>
      </c>
      <c r="F73" s="55" t="s">
        <v>226</v>
      </c>
      <c r="G73" s="39">
        <v>151.128</v>
      </c>
      <c r="H73" s="57">
        <v>151.045</v>
      </c>
      <c r="I73" s="57">
        <f t="shared" si="2"/>
        <v>-0.08299999999999841</v>
      </c>
    </row>
    <row r="74" spans="1:9" ht="12.75">
      <c r="A74" s="39" t="s">
        <v>373</v>
      </c>
      <c r="B74" s="39" t="s">
        <v>55</v>
      </c>
      <c r="C74" s="28">
        <v>38443</v>
      </c>
      <c r="F74" s="55" t="s">
        <v>227</v>
      </c>
      <c r="G74" s="39">
        <v>147.503</v>
      </c>
      <c r="H74" s="57">
        <v>147.451</v>
      </c>
      <c r="I74" s="57">
        <f t="shared" si="2"/>
        <v>-0.0519999999999925</v>
      </c>
    </row>
    <row r="75" spans="1:9" ht="12.75">
      <c r="A75" s="39" t="s">
        <v>373</v>
      </c>
      <c r="B75" s="39" t="s">
        <v>55</v>
      </c>
      <c r="C75" s="28">
        <v>38449</v>
      </c>
      <c r="F75" s="55" t="s">
        <v>321</v>
      </c>
      <c r="G75" s="39">
        <v>148.756</v>
      </c>
      <c r="H75" s="57">
        <v>148.706</v>
      </c>
      <c r="I75" s="57">
        <f t="shared" si="2"/>
        <v>-0.05000000000001137</v>
      </c>
    </row>
    <row r="76" spans="1:9" ht="12.75">
      <c r="A76" s="39" t="s">
        <v>373</v>
      </c>
      <c r="B76" s="39" t="s">
        <v>55</v>
      </c>
      <c r="C76" s="28">
        <v>38449</v>
      </c>
      <c r="F76" s="55" t="s">
        <v>322</v>
      </c>
      <c r="G76" s="39">
        <v>150.995</v>
      </c>
      <c r="H76" s="57">
        <v>150.958</v>
      </c>
      <c r="I76" s="57">
        <f t="shared" si="2"/>
        <v>-0.03700000000000614</v>
      </c>
    </row>
    <row r="77" spans="1:10" ht="12.75">
      <c r="A77" s="39" t="s">
        <v>373</v>
      </c>
      <c r="B77" s="39" t="s">
        <v>55</v>
      </c>
      <c r="C77" s="58">
        <v>38449</v>
      </c>
      <c r="F77" s="55" t="s">
        <v>323</v>
      </c>
      <c r="G77" s="57">
        <v>143.88</v>
      </c>
      <c r="H77" s="57">
        <v>143.823</v>
      </c>
      <c r="I77" s="57">
        <f t="shared" si="2"/>
        <v>-0.05699999999998795</v>
      </c>
      <c r="J77" s="57">
        <f>AVERAGE(I68:I77)</f>
        <v>-0.0539999999999992</v>
      </c>
    </row>
    <row r="78" spans="1:9" ht="12.75">
      <c r="A78" s="39" t="s">
        <v>379</v>
      </c>
      <c r="B78" s="39" t="s">
        <v>55</v>
      </c>
      <c r="C78" s="28">
        <v>38414</v>
      </c>
      <c r="F78" s="55" t="s">
        <v>58</v>
      </c>
      <c r="G78" s="39">
        <v>150.887</v>
      </c>
      <c r="H78" s="57">
        <v>150.858</v>
      </c>
      <c r="I78" s="39">
        <f t="shared" si="2"/>
        <v>-0.028999999999996362</v>
      </c>
    </row>
    <row r="79" spans="1:9" ht="12.75">
      <c r="A79" s="39" t="s">
        <v>379</v>
      </c>
      <c r="B79" s="39" t="s">
        <v>55</v>
      </c>
      <c r="C79" s="28">
        <v>38414</v>
      </c>
      <c r="F79" s="55" t="s">
        <v>59</v>
      </c>
      <c r="G79" s="39">
        <v>148.844</v>
      </c>
      <c r="H79" s="57">
        <v>148.799</v>
      </c>
      <c r="I79" s="39">
        <f t="shared" si="2"/>
        <v>-0.044999999999987494</v>
      </c>
    </row>
    <row r="80" spans="1:9" ht="12.75">
      <c r="A80" s="39" t="s">
        <v>379</v>
      </c>
      <c r="B80" s="39" t="s">
        <v>55</v>
      </c>
      <c r="C80" s="28">
        <v>38414</v>
      </c>
      <c r="F80" s="55" t="s">
        <v>60</v>
      </c>
      <c r="G80" s="39">
        <v>149.092</v>
      </c>
      <c r="H80" s="57">
        <v>149.045</v>
      </c>
      <c r="I80" s="39">
        <f t="shared" si="2"/>
        <v>-0.047000000000025466</v>
      </c>
    </row>
    <row r="81" spans="1:10" ht="12.75">
      <c r="A81" s="39" t="s">
        <v>379</v>
      </c>
      <c r="B81" s="39" t="s">
        <v>55</v>
      </c>
      <c r="C81" s="28">
        <v>38414</v>
      </c>
      <c r="F81" s="55" t="s">
        <v>61</v>
      </c>
      <c r="G81" s="39">
        <v>149.406</v>
      </c>
      <c r="H81" s="57">
        <v>149.356</v>
      </c>
      <c r="I81" s="57">
        <f t="shared" si="2"/>
        <v>-0.05000000000001137</v>
      </c>
      <c r="J81" s="57">
        <f>AVERAGE(I78:I81)</f>
        <v>-0.04275000000000517</v>
      </c>
    </row>
    <row r="83" spans="8:9" ht="12.75">
      <c r="H83" s="39" t="s">
        <v>69</v>
      </c>
      <c r="I83" s="57">
        <f>AVERAGE(I61:I81)</f>
        <v>-0.05309523809523988</v>
      </c>
    </row>
    <row r="84" spans="8:9" ht="12.75">
      <c r="H84" s="39" t="s">
        <v>73</v>
      </c>
      <c r="I84" s="39" t="s">
        <v>74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4"/>
  <sheetViews>
    <sheetView workbookViewId="0" topLeftCell="A1">
      <selection activeCell="H17" sqref="H17"/>
    </sheetView>
  </sheetViews>
  <sheetFormatPr defaultColWidth="9.140625" defaultRowHeight="12.75"/>
  <cols>
    <col min="2" max="2" width="15.7109375" style="0" customWidth="1"/>
    <col min="3" max="3" width="9.00390625" style="0" customWidth="1"/>
    <col min="7" max="7" width="12.140625" style="0" customWidth="1"/>
    <col min="8" max="9" width="11.8515625" style="0" customWidth="1"/>
    <col min="10" max="10" width="11.57421875" style="0" customWidth="1"/>
    <col min="11" max="11" width="9.7109375" style="0" customWidth="1"/>
    <col min="12" max="13" width="11.8515625" style="0" customWidth="1"/>
  </cols>
  <sheetData>
    <row r="1" spans="1:15" ht="12.75">
      <c r="A1" s="4" t="s">
        <v>338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6"/>
    </row>
    <row r="2" spans="1:15" ht="12.75">
      <c r="A2" s="7" t="s">
        <v>80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9"/>
    </row>
    <row r="3" spans="1:15" ht="12.75">
      <c r="A3" s="7" t="s">
        <v>1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9"/>
    </row>
    <row r="4" spans="1:15" ht="12.75">
      <c r="A4" s="7" t="s">
        <v>24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9"/>
    </row>
    <row r="5" spans="1:15" ht="12.75">
      <c r="A5" s="7" t="s">
        <v>84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9"/>
    </row>
    <row r="6" spans="1:15" ht="12.75">
      <c r="A6" s="7" t="s">
        <v>331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9"/>
    </row>
    <row r="7" spans="1:15" ht="12.75">
      <c r="A7" s="7" t="s">
        <v>81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9"/>
    </row>
    <row r="8" spans="1:15" ht="14.25">
      <c r="A8" s="7" t="s">
        <v>332</v>
      </c>
      <c r="B8" s="8"/>
      <c r="C8" s="27"/>
      <c r="D8" s="27" t="s">
        <v>339</v>
      </c>
      <c r="E8" s="8"/>
      <c r="F8" s="8"/>
      <c r="G8" s="8"/>
      <c r="H8" s="8"/>
      <c r="I8" s="8"/>
      <c r="J8" s="8"/>
      <c r="K8" s="8"/>
      <c r="L8" s="8"/>
      <c r="M8" s="8"/>
      <c r="N8" s="8"/>
      <c r="O8" s="9"/>
    </row>
    <row r="9" spans="1:15" ht="12.75">
      <c r="A9" s="7" t="s">
        <v>85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9"/>
    </row>
    <row r="10" spans="1:15" ht="12.75">
      <c r="A10" s="7" t="s">
        <v>340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9"/>
    </row>
    <row r="11" spans="1:15" ht="13.5" thickBot="1">
      <c r="A11" s="10" t="s">
        <v>341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2"/>
    </row>
    <row r="12" spans="1:15" ht="12.75">
      <c r="A12" s="24" t="s">
        <v>342</v>
      </c>
      <c r="B12" s="25"/>
      <c r="C12" s="25"/>
      <c r="D12" s="25"/>
      <c r="E12" s="25"/>
      <c r="F12" s="25"/>
      <c r="G12" s="25"/>
      <c r="H12" s="25"/>
      <c r="I12" s="25"/>
      <c r="J12" s="25"/>
      <c r="K12" s="8"/>
      <c r="L12" s="8"/>
      <c r="M12" s="8"/>
      <c r="N12" s="8"/>
      <c r="O12" s="8"/>
    </row>
    <row r="15" spans="1:15" ht="38.25">
      <c r="A15" s="3" t="s">
        <v>5</v>
      </c>
      <c r="B15" s="3" t="s">
        <v>8</v>
      </c>
      <c r="C15" s="15" t="s">
        <v>62</v>
      </c>
      <c r="D15" s="3" t="s">
        <v>6</v>
      </c>
      <c r="E15" s="3" t="s">
        <v>7</v>
      </c>
      <c r="F15" s="3" t="s">
        <v>20</v>
      </c>
      <c r="G15" s="3" t="s">
        <v>22</v>
      </c>
      <c r="H15" s="3" t="s">
        <v>23</v>
      </c>
      <c r="I15" s="3" t="s">
        <v>40</v>
      </c>
      <c r="J15" s="15" t="s">
        <v>43</v>
      </c>
      <c r="K15" s="15" t="s">
        <v>41</v>
      </c>
      <c r="L15" s="15" t="s">
        <v>381</v>
      </c>
      <c r="M15" s="15" t="s">
        <v>42</v>
      </c>
      <c r="N15" s="22" t="s">
        <v>46</v>
      </c>
      <c r="O15" s="22" t="s">
        <v>66</v>
      </c>
    </row>
    <row r="16" spans="1:15" ht="12.75">
      <c r="A16" t="s">
        <v>114</v>
      </c>
      <c r="B16" t="s">
        <v>383</v>
      </c>
      <c r="C16" t="s">
        <v>64</v>
      </c>
      <c r="D16" s="1">
        <v>0.4472222222222222</v>
      </c>
      <c r="E16" s="1">
        <v>0.5305555555555556</v>
      </c>
      <c r="F16" s="2" t="s">
        <v>26</v>
      </c>
      <c r="G16" s="2" t="s">
        <v>26</v>
      </c>
      <c r="H16" s="2" t="s">
        <v>26</v>
      </c>
      <c r="I16" s="2" t="s">
        <v>26</v>
      </c>
      <c r="J16" s="2" t="s">
        <v>26</v>
      </c>
      <c r="K16" s="17">
        <v>1.7</v>
      </c>
      <c r="L16" s="16">
        <f>E16-D16</f>
        <v>0.08333333333333337</v>
      </c>
      <c r="M16" s="37">
        <v>120</v>
      </c>
      <c r="N16">
        <v>0.581</v>
      </c>
      <c r="O16" s="2" t="s">
        <v>26</v>
      </c>
    </row>
    <row r="17" spans="1:15" ht="12.75">
      <c r="A17" t="s">
        <v>114</v>
      </c>
      <c r="B17" t="s">
        <v>384</v>
      </c>
      <c r="C17" t="s">
        <v>63</v>
      </c>
      <c r="D17" s="1">
        <v>0.4472222222222222</v>
      </c>
      <c r="E17" s="1">
        <v>0.5305555555555556</v>
      </c>
      <c r="F17" s="2" t="s">
        <v>26</v>
      </c>
      <c r="G17" s="2" t="s">
        <v>26</v>
      </c>
      <c r="H17" s="2" t="s">
        <v>26</v>
      </c>
      <c r="I17" s="2" t="s">
        <v>26</v>
      </c>
      <c r="J17" s="2" t="s">
        <v>26</v>
      </c>
      <c r="K17" s="17">
        <v>1.7</v>
      </c>
      <c r="L17" s="16">
        <f aca="true" t="shared" si="0" ref="L17:L27">E17-D17</f>
        <v>0.08333333333333337</v>
      </c>
      <c r="M17" s="37">
        <v>120</v>
      </c>
      <c r="N17">
        <v>1.19</v>
      </c>
      <c r="O17" s="26">
        <f>N16/N17</f>
        <v>0.48823529411764705</v>
      </c>
    </row>
    <row r="18" spans="1:16" ht="12.75">
      <c r="A18" t="s">
        <v>114</v>
      </c>
      <c r="B18" t="s">
        <v>10</v>
      </c>
      <c r="C18" t="s">
        <v>64</v>
      </c>
      <c r="D18" s="1">
        <v>0.4472222222222222</v>
      </c>
      <c r="E18" s="1">
        <v>0.5305555555555556</v>
      </c>
      <c r="F18" s="21" t="s">
        <v>111</v>
      </c>
      <c r="G18" s="19">
        <v>150.04</v>
      </c>
      <c r="H18" s="19">
        <v>150.655</v>
      </c>
      <c r="I18" s="19">
        <f>H18-G18</f>
        <v>0.6150000000000091</v>
      </c>
      <c r="J18" s="19">
        <f>I18-Blanks!$I$106</f>
        <v>0.668095238095249</v>
      </c>
      <c r="K18" s="17">
        <v>16.7</v>
      </c>
      <c r="L18" s="16">
        <f t="shared" si="0"/>
        <v>0.08333333333333337</v>
      </c>
      <c r="M18" s="37">
        <v>120</v>
      </c>
      <c r="N18" s="19">
        <f>1000*J18/(M18*K18)</f>
        <v>0.3333808573329586</v>
      </c>
      <c r="O18" s="18">
        <f>N18/N17</f>
        <v>0.28015198095206606</v>
      </c>
      <c r="P18" t="s">
        <v>382</v>
      </c>
    </row>
    <row r="19" spans="1:16" ht="12.75">
      <c r="A19" t="s">
        <v>114</v>
      </c>
      <c r="B19" t="s">
        <v>11</v>
      </c>
      <c r="C19" t="s">
        <v>64</v>
      </c>
      <c r="D19" s="1">
        <v>0.4472222222222222</v>
      </c>
      <c r="E19" s="1">
        <v>0.5305555555555556</v>
      </c>
      <c r="F19" s="21" t="s">
        <v>112</v>
      </c>
      <c r="G19" s="19">
        <v>152.459</v>
      </c>
      <c r="H19" s="19">
        <v>153.012</v>
      </c>
      <c r="I19" s="19">
        <f aca="true" t="shared" si="1" ref="I19:I27">H19-G19</f>
        <v>0.5529999999999973</v>
      </c>
      <c r="J19" s="19">
        <f>I19-Blanks!$I$106</f>
        <v>0.6060952380952371</v>
      </c>
      <c r="K19" s="17">
        <v>16.7</v>
      </c>
      <c r="L19" s="16">
        <f t="shared" si="0"/>
        <v>0.08333333333333337</v>
      </c>
      <c r="M19" s="37">
        <v>120</v>
      </c>
      <c r="N19" s="19">
        <f aca="true" t="shared" si="2" ref="N19:N28">1000*J19/(M19*K19)</f>
        <v>0.30244273358045765</v>
      </c>
      <c r="O19" s="18">
        <f>N19/N17</f>
        <v>0.2541535576306367</v>
      </c>
      <c r="P19" t="s">
        <v>382</v>
      </c>
    </row>
    <row r="20" spans="1:14" ht="12.75">
      <c r="A20" t="s">
        <v>114</v>
      </c>
      <c r="B20" t="s">
        <v>15</v>
      </c>
      <c r="D20" s="1">
        <v>0.4472222222222222</v>
      </c>
      <c r="E20" s="1">
        <v>0.5305555555555556</v>
      </c>
      <c r="F20" s="21" t="s">
        <v>116</v>
      </c>
      <c r="G20" s="18">
        <v>949.25</v>
      </c>
      <c r="H20" s="18">
        <v>953.55</v>
      </c>
      <c r="I20" s="18">
        <f>H20-G20</f>
        <v>4.2999999999999545</v>
      </c>
      <c r="J20" s="18">
        <f>I20-Blanks!$I$75</f>
        <v>4.277551020408122</v>
      </c>
      <c r="K20" s="17">
        <v>566</v>
      </c>
      <c r="L20" s="16">
        <f t="shared" si="0"/>
        <v>0.08333333333333337</v>
      </c>
      <c r="M20" s="37">
        <v>120</v>
      </c>
      <c r="N20" s="19">
        <f t="shared" si="2"/>
        <v>0.06297925530636223</v>
      </c>
    </row>
    <row r="21" spans="1:14" ht="12.75">
      <c r="A21" t="s">
        <v>114</v>
      </c>
      <c r="B21" t="s">
        <v>14</v>
      </c>
      <c r="D21" s="1">
        <v>0.4472222222222222</v>
      </c>
      <c r="E21" s="1">
        <v>0.5305555555555556</v>
      </c>
      <c r="F21" s="21" t="s">
        <v>117</v>
      </c>
      <c r="G21" s="18">
        <v>947.15</v>
      </c>
      <c r="H21" s="18">
        <v>965.34</v>
      </c>
      <c r="I21" s="18">
        <f t="shared" si="1"/>
        <v>18.190000000000055</v>
      </c>
      <c r="J21" s="18">
        <f>I21-Blanks!$I$75</f>
        <v>18.167551020408222</v>
      </c>
      <c r="K21" s="17">
        <v>566</v>
      </c>
      <c r="L21" s="16">
        <f t="shared" si="0"/>
        <v>0.08333333333333337</v>
      </c>
      <c r="M21" s="37">
        <v>120</v>
      </c>
      <c r="N21" s="19">
        <f t="shared" si="2"/>
        <v>0.2674845556597206</v>
      </c>
    </row>
    <row r="22" spans="1:15" ht="12.75">
      <c r="A22" t="s">
        <v>114</v>
      </c>
      <c r="B22" t="s">
        <v>12</v>
      </c>
      <c r="D22" s="1">
        <v>0.4472222222222222</v>
      </c>
      <c r="E22" s="1">
        <v>0.5305555555555556</v>
      </c>
      <c r="F22" s="21" t="s">
        <v>118</v>
      </c>
      <c r="G22" s="18">
        <v>955.55</v>
      </c>
      <c r="H22" s="18">
        <v>972.75</v>
      </c>
      <c r="I22" s="18">
        <f t="shared" si="1"/>
        <v>17.200000000000045</v>
      </c>
      <c r="J22" s="18">
        <f>I22-Blanks!$I$75</f>
        <v>17.177551020408213</v>
      </c>
      <c r="K22" s="17">
        <v>566</v>
      </c>
      <c r="L22" s="16">
        <f t="shared" si="0"/>
        <v>0.08333333333333337</v>
      </c>
      <c r="M22" s="37">
        <v>120</v>
      </c>
      <c r="N22" s="19">
        <f t="shared" si="2"/>
        <v>0.2529085839282717</v>
      </c>
      <c r="O22" s="18">
        <f>J23/SUM(J21:J23)</f>
        <v>0.5020972225815804</v>
      </c>
    </row>
    <row r="23" spans="1:14" ht="12.75">
      <c r="A23" t="s">
        <v>114</v>
      </c>
      <c r="B23" t="s">
        <v>13</v>
      </c>
      <c r="D23" s="1">
        <v>0.4472222222222222</v>
      </c>
      <c r="E23" s="1">
        <v>0.5305555555555556</v>
      </c>
      <c r="F23" s="21" t="s">
        <v>119</v>
      </c>
      <c r="G23" s="18">
        <v>2745.2</v>
      </c>
      <c r="H23" s="18">
        <v>2780.7</v>
      </c>
      <c r="I23" s="18">
        <f>H23-G23</f>
        <v>35.5</v>
      </c>
      <c r="J23" s="18">
        <f>+I23-Blanks!$I$22</f>
        <v>35.642857142857046</v>
      </c>
      <c r="K23" s="17">
        <v>566</v>
      </c>
      <c r="L23" s="16">
        <f t="shared" si="0"/>
        <v>0.08333333333333337</v>
      </c>
      <c r="M23" s="37">
        <v>120</v>
      </c>
      <c r="N23" s="19">
        <f t="shared" si="2"/>
        <v>0.5247770486286373</v>
      </c>
    </row>
    <row r="24" spans="1:14" ht="12.75">
      <c r="A24" t="s">
        <v>114</v>
      </c>
      <c r="B24" t="s">
        <v>47</v>
      </c>
      <c r="C24" t="s">
        <v>65</v>
      </c>
      <c r="D24" s="1"/>
      <c r="E24" s="1"/>
      <c r="F24" s="20"/>
      <c r="G24" s="18"/>
      <c r="H24" s="18"/>
      <c r="I24" s="18"/>
      <c r="K24" s="17"/>
      <c r="L24" s="16"/>
      <c r="M24" s="37"/>
      <c r="N24" s="19"/>
    </row>
    <row r="25" spans="1:14" ht="12.75">
      <c r="A25" t="s">
        <v>114</v>
      </c>
      <c r="B25" t="s">
        <v>17</v>
      </c>
      <c r="D25" s="1">
        <v>0.4472222222222222</v>
      </c>
      <c r="E25" s="1">
        <v>0.5305555555555556</v>
      </c>
      <c r="F25" s="21" t="s">
        <v>120</v>
      </c>
      <c r="G25" s="18">
        <v>945.1</v>
      </c>
      <c r="H25" s="18">
        <v>950.65</v>
      </c>
      <c r="I25" s="18">
        <f t="shared" si="1"/>
        <v>5.5499999999999545</v>
      </c>
      <c r="J25" s="18">
        <f>I25-Blanks!$I$75</f>
        <v>5.527551020408122</v>
      </c>
      <c r="K25" s="17">
        <v>566</v>
      </c>
      <c r="L25" s="16">
        <f t="shared" si="0"/>
        <v>0.08333333333333337</v>
      </c>
      <c r="M25" s="37">
        <v>120</v>
      </c>
      <c r="N25" s="19">
        <f t="shared" si="2"/>
        <v>0.08138326001778742</v>
      </c>
    </row>
    <row r="26" spans="1:14" ht="12.75">
      <c r="A26" t="s">
        <v>114</v>
      </c>
      <c r="B26" t="s">
        <v>19</v>
      </c>
      <c r="D26" s="1">
        <v>0.4472222222222222</v>
      </c>
      <c r="E26" s="1">
        <v>0.5305555555555556</v>
      </c>
      <c r="F26" s="21" t="s">
        <v>121</v>
      </c>
      <c r="G26" s="18">
        <v>963.6</v>
      </c>
      <c r="H26" s="18">
        <v>982.2</v>
      </c>
      <c r="I26" s="18">
        <f t="shared" si="1"/>
        <v>18.600000000000023</v>
      </c>
      <c r="J26" s="18">
        <f>I26-Blanks!$I$75</f>
        <v>18.57755102040819</v>
      </c>
      <c r="K26" s="17">
        <v>566</v>
      </c>
      <c r="L26" s="16">
        <f t="shared" si="0"/>
        <v>0.08333333333333337</v>
      </c>
      <c r="M26" s="37">
        <v>120</v>
      </c>
      <c r="N26" s="19">
        <f t="shared" si="2"/>
        <v>0.2735210692050676</v>
      </c>
    </row>
    <row r="27" spans="1:15" ht="12.75">
      <c r="A27" t="s">
        <v>114</v>
      </c>
      <c r="B27" t="s">
        <v>18</v>
      </c>
      <c r="D27" s="1">
        <v>0.4472222222222222</v>
      </c>
      <c r="E27" s="1">
        <v>0.5305555555555556</v>
      </c>
      <c r="F27" s="21" t="s">
        <v>122</v>
      </c>
      <c r="G27" s="18">
        <v>964.3</v>
      </c>
      <c r="H27" s="18">
        <v>980.45</v>
      </c>
      <c r="I27" s="18">
        <f t="shared" si="1"/>
        <v>16.15000000000009</v>
      </c>
      <c r="J27" s="18">
        <f>I27-Blanks!$I$75</f>
        <v>16.12755102040826</v>
      </c>
      <c r="K27" s="17">
        <v>566</v>
      </c>
      <c r="L27" s="16">
        <f t="shared" si="0"/>
        <v>0.08333333333333337</v>
      </c>
      <c r="M27" s="37">
        <v>120</v>
      </c>
      <c r="N27" s="19">
        <f t="shared" si="2"/>
        <v>0.2374492199706752</v>
      </c>
      <c r="O27" s="18">
        <f>J28/SUM(J26:J28)</f>
        <v>0.5115257012365865</v>
      </c>
    </row>
    <row r="28" spans="1:14" ht="12.75">
      <c r="A28" t="s">
        <v>114</v>
      </c>
      <c r="B28" t="s">
        <v>16</v>
      </c>
      <c r="D28" s="1">
        <v>0.4472222222222222</v>
      </c>
      <c r="E28" s="1">
        <v>0.5305555555555556</v>
      </c>
      <c r="F28" s="21" t="s">
        <v>123</v>
      </c>
      <c r="G28" s="18">
        <v>2733</v>
      </c>
      <c r="H28" s="18">
        <v>2769.2</v>
      </c>
      <c r="I28" s="18">
        <f>H28-G28</f>
        <v>36.19999999999982</v>
      </c>
      <c r="J28" s="18">
        <f>+I28-Blanks!$I$22</f>
        <v>36.342857142856865</v>
      </c>
      <c r="K28" s="17">
        <v>566</v>
      </c>
      <c r="L28" s="16">
        <f>E28-D28</f>
        <v>0.08333333333333337</v>
      </c>
      <c r="M28" s="37">
        <v>120</v>
      </c>
      <c r="N28" s="19">
        <f t="shared" si="2"/>
        <v>0.5350832912670327</v>
      </c>
    </row>
    <row r="29" spans="1:13" ht="12.75">
      <c r="A29" t="s">
        <v>114</v>
      </c>
      <c r="B29" t="s">
        <v>48</v>
      </c>
      <c r="C29" t="s">
        <v>65</v>
      </c>
      <c r="D29" s="1"/>
      <c r="E29" s="1"/>
      <c r="F29" s="13"/>
      <c r="H29" s="18"/>
      <c r="I29" s="18"/>
      <c r="L29" s="16"/>
      <c r="M29" s="16"/>
    </row>
    <row r="30" spans="1:6" ht="12.75">
      <c r="A30" s="17"/>
      <c r="D30" s="1"/>
      <c r="E30" s="1"/>
      <c r="F30" s="13"/>
    </row>
    <row r="31" spans="4:5" ht="12.75">
      <c r="D31" s="1"/>
      <c r="E31" s="1"/>
    </row>
    <row r="32" spans="1:5" ht="12.75">
      <c r="A32" s="8"/>
      <c r="B32" s="8"/>
      <c r="C32" s="8"/>
      <c r="D32" s="1"/>
      <c r="E32" s="1"/>
    </row>
    <row r="33" spans="1:7" ht="12.75">
      <c r="A33" s="14"/>
      <c r="B33" s="14"/>
      <c r="C33" s="14"/>
      <c r="D33" s="1"/>
      <c r="E33" s="1"/>
      <c r="F33" s="20"/>
      <c r="G33" s="18"/>
    </row>
    <row r="34" spans="1:9" ht="12.75">
      <c r="A34" s="14"/>
      <c r="B34" s="14"/>
      <c r="C34" s="14"/>
      <c r="D34" s="1"/>
      <c r="E34" s="1"/>
      <c r="F34" s="21"/>
      <c r="G34" s="18"/>
      <c r="H34" s="18"/>
      <c r="I34" s="18"/>
    </row>
    <row r="35" spans="1:9" ht="12.75">
      <c r="A35" s="14"/>
      <c r="B35" s="14"/>
      <c r="C35" s="14"/>
      <c r="D35" s="1"/>
      <c r="E35" s="1"/>
      <c r="F35" s="20"/>
      <c r="G35" s="18"/>
      <c r="H35" s="18"/>
      <c r="I35" s="18"/>
    </row>
    <row r="36" spans="1:9" ht="12.75">
      <c r="A36" s="14"/>
      <c r="B36" s="14"/>
      <c r="C36" s="14"/>
      <c r="D36" s="1"/>
      <c r="E36" s="1"/>
      <c r="F36" s="21"/>
      <c r="G36" s="18"/>
      <c r="H36" s="18"/>
      <c r="I36" s="18"/>
    </row>
    <row r="37" spans="1:9" ht="12.75">
      <c r="A37" s="14"/>
      <c r="B37" s="14"/>
      <c r="C37" s="14"/>
      <c r="F37" s="20"/>
      <c r="G37" s="18"/>
      <c r="H37" s="18"/>
      <c r="I37" s="18"/>
    </row>
    <row r="38" spans="1:9" ht="12.75">
      <c r="A38" s="14"/>
      <c r="B38" s="14"/>
      <c r="C38" s="14"/>
      <c r="F38" s="21"/>
      <c r="G38" s="18"/>
      <c r="H38" s="18"/>
      <c r="I38" s="18"/>
    </row>
    <row r="39" spans="1:9" ht="12.75">
      <c r="A39" s="14"/>
      <c r="B39" s="14"/>
      <c r="C39" s="14"/>
      <c r="F39" s="21"/>
      <c r="I39" s="18"/>
    </row>
    <row r="40" spans="1:6" ht="12.75">
      <c r="A40" s="14"/>
      <c r="B40" s="14"/>
      <c r="C40" s="14"/>
      <c r="F40" s="21"/>
    </row>
    <row r="41" spans="1:6" ht="12.75">
      <c r="A41" s="14"/>
      <c r="B41" s="14"/>
      <c r="C41" s="14"/>
      <c r="F41" s="21"/>
    </row>
    <row r="42" spans="1:9" ht="12.75">
      <c r="A42" s="14"/>
      <c r="B42" s="14"/>
      <c r="C42" s="14"/>
      <c r="F42" s="21"/>
      <c r="G42" s="18"/>
      <c r="H42" s="18"/>
      <c r="I42" s="18"/>
    </row>
    <row r="43" spans="2:9" ht="12.75">
      <c r="B43" s="14"/>
      <c r="C43" s="14"/>
      <c r="F43" s="21"/>
      <c r="G43" s="18"/>
      <c r="H43" s="18"/>
      <c r="I43" s="18"/>
    </row>
    <row r="44" spans="2:9" ht="12.75">
      <c r="B44" s="14"/>
      <c r="C44" s="14"/>
      <c r="F44" s="21"/>
      <c r="G44" s="18"/>
      <c r="H44" s="18"/>
      <c r="I44" s="18"/>
    </row>
    <row r="45" spans="2:9" ht="12.75">
      <c r="B45" s="14"/>
      <c r="C45" s="14"/>
      <c r="F45" s="21"/>
      <c r="G45" s="18"/>
      <c r="H45" s="18"/>
      <c r="I45" s="18"/>
    </row>
    <row r="46" spans="2:9" ht="12.75">
      <c r="B46" s="14"/>
      <c r="C46" s="14"/>
      <c r="F46" s="21"/>
      <c r="I46" s="18"/>
    </row>
    <row r="47" spans="2:6" ht="12.75">
      <c r="B47" s="14"/>
      <c r="C47" s="14"/>
      <c r="F47" s="21"/>
    </row>
    <row r="48" ht="12.75">
      <c r="F48" s="21"/>
    </row>
    <row r="49" ht="12.75">
      <c r="F49" s="21"/>
    </row>
    <row r="50" ht="12.75">
      <c r="F50" s="21"/>
    </row>
    <row r="51" ht="12.75">
      <c r="F51" s="21"/>
    </row>
    <row r="52" ht="12.75">
      <c r="F52" s="21"/>
    </row>
    <row r="53" ht="12.75">
      <c r="F53" s="21"/>
    </row>
    <row r="54" spans="6:9" ht="12.75">
      <c r="F54" s="21"/>
      <c r="I54" s="19"/>
    </row>
  </sheetData>
  <printOptions/>
  <pageMargins left="0.75" right="0.75" top="1" bottom="1" header="0.5" footer="0.5"/>
  <pageSetup fitToHeight="1" fitToWidth="1" horizontalDpi="600" verticalDpi="600" orientation="landscape" scale="6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4"/>
  <sheetViews>
    <sheetView workbookViewId="0" topLeftCell="A1">
      <selection activeCell="H17" sqref="H17"/>
    </sheetView>
  </sheetViews>
  <sheetFormatPr defaultColWidth="9.140625" defaultRowHeight="12.75"/>
  <cols>
    <col min="2" max="2" width="15.7109375" style="0" customWidth="1"/>
    <col min="3" max="3" width="9.00390625" style="0" customWidth="1"/>
    <col min="7" max="7" width="12.140625" style="0" customWidth="1"/>
    <col min="8" max="9" width="11.8515625" style="0" customWidth="1"/>
    <col min="10" max="10" width="11.57421875" style="0" customWidth="1"/>
    <col min="11" max="11" width="9.7109375" style="0" customWidth="1"/>
    <col min="12" max="13" width="11.8515625" style="0" customWidth="1"/>
  </cols>
  <sheetData>
    <row r="1" spans="1:15" ht="12.75">
      <c r="A1" s="4" t="s">
        <v>338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6"/>
    </row>
    <row r="2" spans="1:15" ht="12.75">
      <c r="A2" s="7" t="s">
        <v>80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9"/>
    </row>
    <row r="3" spans="1:15" ht="12.75">
      <c r="A3" s="7" t="s">
        <v>1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9"/>
    </row>
    <row r="4" spans="1:15" ht="12.75">
      <c r="A4" s="7" t="s">
        <v>24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9"/>
    </row>
    <row r="5" spans="1:15" ht="12.75">
      <c r="A5" s="7" t="s">
        <v>84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9"/>
    </row>
    <row r="6" spans="1:15" ht="12.75">
      <c r="A6" s="7" t="s">
        <v>331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9"/>
    </row>
    <row r="7" spans="1:15" ht="12.75">
      <c r="A7" s="7" t="s">
        <v>81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9"/>
    </row>
    <row r="8" spans="1:15" ht="14.25">
      <c r="A8" s="7" t="s">
        <v>332</v>
      </c>
      <c r="B8" s="8"/>
      <c r="C8" s="27"/>
      <c r="D8" s="27" t="s">
        <v>339</v>
      </c>
      <c r="E8" s="8"/>
      <c r="F8" s="8"/>
      <c r="G8" s="8"/>
      <c r="H8" s="8"/>
      <c r="I8" s="8"/>
      <c r="J8" s="8"/>
      <c r="K8" s="8"/>
      <c r="L8" s="8"/>
      <c r="M8" s="8"/>
      <c r="N8" s="8"/>
      <c r="O8" s="9"/>
    </row>
    <row r="9" spans="1:15" ht="12.75">
      <c r="A9" s="7" t="s">
        <v>85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9"/>
    </row>
    <row r="10" spans="1:15" ht="12.75">
      <c r="A10" s="7" t="s">
        <v>343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9"/>
    </row>
    <row r="11" spans="1:15" ht="13.5" thickBot="1">
      <c r="A11" s="10" t="s">
        <v>341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2"/>
    </row>
    <row r="12" spans="1:15" ht="12.75">
      <c r="A12" s="24" t="s">
        <v>86</v>
      </c>
      <c r="B12" s="25"/>
      <c r="C12" s="25"/>
      <c r="D12" s="25"/>
      <c r="E12" s="25"/>
      <c r="F12" s="25"/>
      <c r="G12" s="25"/>
      <c r="H12" s="25"/>
      <c r="I12" s="25"/>
      <c r="J12" s="25"/>
      <c r="K12" s="8"/>
      <c r="L12" s="8"/>
      <c r="M12" s="8"/>
      <c r="N12" s="8"/>
      <c r="O12" s="8"/>
    </row>
    <row r="15" spans="1:15" ht="38.25">
      <c r="A15" s="3" t="s">
        <v>5</v>
      </c>
      <c r="B15" s="3" t="s">
        <v>8</v>
      </c>
      <c r="C15" s="15" t="s">
        <v>62</v>
      </c>
      <c r="D15" s="3" t="s">
        <v>6</v>
      </c>
      <c r="E15" s="3" t="s">
        <v>7</v>
      </c>
      <c r="F15" s="3" t="s">
        <v>20</v>
      </c>
      <c r="G15" s="3" t="s">
        <v>22</v>
      </c>
      <c r="H15" s="3" t="s">
        <v>23</v>
      </c>
      <c r="I15" s="3" t="s">
        <v>40</v>
      </c>
      <c r="J15" s="15" t="s">
        <v>43</v>
      </c>
      <c r="K15" s="15" t="s">
        <v>41</v>
      </c>
      <c r="L15" s="15" t="s">
        <v>381</v>
      </c>
      <c r="M15" s="15" t="s">
        <v>42</v>
      </c>
      <c r="N15" s="22" t="s">
        <v>46</v>
      </c>
      <c r="O15" s="22" t="s">
        <v>66</v>
      </c>
    </row>
    <row r="16" spans="1:15" ht="12.75">
      <c r="A16" t="s">
        <v>115</v>
      </c>
      <c r="B16" t="s">
        <v>383</v>
      </c>
      <c r="C16" t="s">
        <v>64</v>
      </c>
      <c r="D16" s="1">
        <v>0.5402777777777777</v>
      </c>
      <c r="E16" s="1">
        <v>0.6236111111111111</v>
      </c>
      <c r="F16" s="2" t="s">
        <v>26</v>
      </c>
      <c r="G16" s="2" t="s">
        <v>26</v>
      </c>
      <c r="H16" s="2" t="s">
        <v>26</v>
      </c>
      <c r="I16" s="2" t="s">
        <v>26</v>
      </c>
      <c r="J16" s="2" t="s">
        <v>26</v>
      </c>
      <c r="K16" s="17">
        <v>1.7</v>
      </c>
      <c r="L16" s="16">
        <f>E16-D16</f>
        <v>0.08333333333333337</v>
      </c>
      <c r="M16" s="37">
        <v>120</v>
      </c>
      <c r="N16">
        <v>0.385</v>
      </c>
      <c r="O16" s="2" t="s">
        <v>26</v>
      </c>
    </row>
    <row r="17" spans="1:15" ht="12.75">
      <c r="A17" t="s">
        <v>115</v>
      </c>
      <c r="B17" t="s">
        <v>384</v>
      </c>
      <c r="C17" t="s">
        <v>63</v>
      </c>
      <c r="D17" s="1">
        <v>0.5402777777777777</v>
      </c>
      <c r="E17" s="1">
        <v>0.6236111111111111</v>
      </c>
      <c r="F17" s="2" t="s">
        <v>26</v>
      </c>
      <c r="G17" s="2" t="s">
        <v>26</v>
      </c>
      <c r="H17" s="2" t="s">
        <v>26</v>
      </c>
      <c r="I17" s="2" t="s">
        <v>26</v>
      </c>
      <c r="J17" s="2" t="s">
        <v>26</v>
      </c>
      <c r="K17" s="17">
        <v>1.7</v>
      </c>
      <c r="L17" s="16">
        <f aca="true" t="shared" si="0" ref="L17:L27">E17-D17</f>
        <v>0.08333333333333337</v>
      </c>
      <c r="M17" s="37">
        <v>120</v>
      </c>
      <c r="N17">
        <v>1.12</v>
      </c>
      <c r="O17" s="26">
        <f>N16/N17</f>
        <v>0.34375</v>
      </c>
    </row>
    <row r="18" spans="1:16" ht="12.75">
      <c r="A18" t="s">
        <v>115</v>
      </c>
      <c r="B18" t="s">
        <v>10</v>
      </c>
      <c r="C18" t="s">
        <v>64</v>
      </c>
      <c r="D18" s="1">
        <v>0.5402777777777777</v>
      </c>
      <c r="E18" s="1">
        <v>0.6236111111111111</v>
      </c>
      <c r="F18" s="21" t="s">
        <v>124</v>
      </c>
      <c r="G18">
        <v>149.036</v>
      </c>
      <c r="H18" s="19">
        <v>149.648</v>
      </c>
      <c r="I18">
        <f>H18-G18</f>
        <v>0.6119999999999948</v>
      </c>
      <c r="J18" s="19">
        <f>I18-Blanks!$I$106</f>
        <v>0.6650952380952346</v>
      </c>
      <c r="K18" s="17">
        <v>16.7</v>
      </c>
      <c r="L18" s="16">
        <f t="shared" si="0"/>
        <v>0.08333333333333337</v>
      </c>
      <c r="M18" s="37">
        <v>120</v>
      </c>
      <c r="N18" s="19">
        <f>1000*J18/(M18*K18)</f>
        <v>0.3318838513449275</v>
      </c>
      <c r="O18" s="18">
        <f>N18/N17</f>
        <v>0.29632486727225665</v>
      </c>
      <c r="P18" t="s">
        <v>382</v>
      </c>
    </row>
    <row r="19" spans="1:16" ht="12.75">
      <c r="A19" t="s">
        <v>115</v>
      </c>
      <c r="B19" t="s">
        <v>11</v>
      </c>
      <c r="C19" t="s">
        <v>64</v>
      </c>
      <c r="D19" s="1">
        <v>0.5402777777777777</v>
      </c>
      <c r="E19" s="1">
        <v>0.6236111111111111</v>
      </c>
      <c r="F19" s="21" t="s">
        <v>125</v>
      </c>
      <c r="G19">
        <v>151.662</v>
      </c>
      <c r="H19" s="19">
        <v>152.129</v>
      </c>
      <c r="I19">
        <f aca="true" t="shared" si="1" ref="I19:I27">H19-G19</f>
        <v>0.46699999999998454</v>
      </c>
      <c r="J19" s="19">
        <f>I19-Blanks!$I$106</f>
        <v>0.5200952380952244</v>
      </c>
      <c r="K19" s="17">
        <v>16.7</v>
      </c>
      <c r="L19" s="16">
        <f t="shared" si="0"/>
        <v>0.08333333333333337</v>
      </c>
      <c r="M19" s="37">
        <v>120</v>
      </c>
      <c r="N19" s="19">
        <f aca="true" t="shared" si="2" ref="N19:N28">1000*J19/(M19*K19)</f>
        <v>0.25952856192376467</v>
      </c>
      <c r="O19" s="18">
        <f>N19/N17</f>
        <v>0.23172193028907556</v>
      </c>
      <c r="P19" t="s">
        <v>382</v>
      </c>
    </row>
    <row r="20" spans="1:14" ht="12.75">
      <c r="A20" t="s">
        <v>115</v>
      </c>
      <c r="B20" t="s">
        <v>15</v>
      </c>
      <c r="D20" s="1">
        <v>0.5402777777777777</v>
      </c>
      <c r="E20" s="1">
        <v>0.6236111111111111</v>
      </c>
      <c r="F20" s="21" t="s">
        <v>126</v>
      </c>
      <c r="G20" s="18">
        <v>949.6</v>
      </c>
      <c r="H20" s="18">
        <v>956.15</v>
      </c>
      <c r="I20" s="18">
        <f>H20-G20</f>
        <v>6.5499999999999545</v>
      </c>
      <c r="J20" s="18">
        <f>I20-Blanks!$I$75</f>
        <v>6.527551020408122</v>
      </c>
      <c r="K20" s="17">
        <v>566</v>
      </c>
      <c r="L20" s="16">
        <f t="shared" si="0"/>
        <v>0.08333333333333337</v>
      </c>
      <c r="M20" s="37">
        <v>120</v>
      </c>
      <c r="N20" s="19">
        <f t="shared" si="2"/>
        <v>0.0961064637869276</v>
      </c>
    </row>
    <row r="21" spans="1:14" ht="12.75">
      <c r="A21" t="s">
        <v>115</v>
      </c>
      <c r="B21" t="s">
        <v>14</v>
      </c>
      <c r="D21" s="1">
        <v>0.5402777777777777</v>
      </c>
      <c r="E21" s="1">
        <v>0.6236111111111111</v>
      </c>
      <c r="F21" s="21" t="s">
        <v>127</v>
      </c>
      <c r="G21" s="18">
        <v>957.5</v>
      </c>
      <c r="H21" s="18">
        <v>980.15</v>
      </c>
      <c r="I21" s="18">
        <f t="shared" si="1"/>
        <v>22.649999999999977</v>
      </c>
      <c r="J21" s="18">
        <f>I21-Blanks!$I$75</f>
        <v>22.627551020408145</v>
      </c>
      <c r="K21" s="17">
        <v>566</v>
      </c>
      <c r="L21" s="16">
        <f t="shared" si="0"/>
        <v>0.08333333333333337</v>
      </c>
      <c r="M21" s="37">
        <v>120</v>
      </c>
      <c r="N21" s="19">
        <f t="shared" si="2"/>
        <v>0.33315004447008456</v>
      </c>
    </row>
    <row r="22" spans="1:15" ht="12.75">
      <c r="A22" t="s">
        <v>115</v>
      </c>
      <c r="B22" t="s">
        <v>12</v>
      </c>
      <c r="D22" s="1">
        <v>0.5402777777777777</v>
      </c>
      <c r="E22" s="1">
        <v>0.6236111111111111</v>
      </c>
      <c r="F22" s="21" t="s">
        <v>128</v>
      </c>
      <c r="G22" s="18">
        <v>945.65</v>
      </c>
      <c r="H22" s="18">
        <v>967.25</v>
      </c>
      <c r="I22" s="18">
        <f t="shared" si="1"/>
        <v>21.600000000000023</v>
      </c>
      <c r="J22" s="18">
        <f>I22-Blanks!$I$75</f>
        <v>21.57755102040819</v>
      </c>
      <c r="K22" s="17">
        <v>566</v>
      </c>
      <c r="L22" s="16">
        <f t="shared" si="0"/>
        <v>0.08333333333333337</v>
      </c>
      <c r="M22" s="37">
        <v>120</v>
      </c>
      <c r="N22" s="19">
        <f t="shared" si="2"/>
        <v>0.3176906805124881</v>
      </c>
      <c r="O22" s="18">
        <f>J23/SUM(J21:J23)</f>
        <v>0.4625386151880202</v>
      </c>
    </row>
    <row r="23" spans="1:14" ht="12.75">
      <c r="A23" t="s">
        <v>115</v>
      </c>
      <c r="B23" t="s">
        <v>13</v>
      </c>
      <c r="D23" s="1">
        <v>0.5402777777777777</v>
      </c>
      <c r="E23" s="1">
        <v>0.6236111111111111</v>
      </c>
      <c r="F23" s="21" t="s">
        <v>129</v>
      </c>
      <c r="G23" s="18">
        <v>2741.35</v>
      </c>
      <c r="H23" s="18">
        <v>2779.25</v>
      </c>
      <c r="I23" s="18">
        <f>H23-G23</f>
        <v>37.90000000000009</v>
      </c>
      <c r="J23" s="18">
        <f>+I23-Blanks!$I$22</f>
        <v>38.04285714285714</v>
      </c>
      <c r="K23" s="17">
        <v>566</v>
      </c>
      <c r="L23" s="16">
        <f t="shared" si="0"/>
        <v>0.08333333333333337</v>
      </c>
      <c r="M23" s="37">
        <v>120</v>
      </c>
      <c r="N23" s="19">
        <f t="shared" si="2"/>
        <v>0.560112737674575</v>
      </c>
    </row>
    <row r="24" spans="1:14" ht="12.75">
      <c r="A24" t="s">
        <v>115</v>
      </c>
      <c r="B24" t="s">
        <v>47</v>
      </c>
      <c r="C24" t="s">
        <v>65</v>
      </c>
      <c r="D24" s="1"/>
      <c r="E24" s="1"/>
      <c r="F24" s="20"/>
      <c r="G24" s="18"/>
      <c r="H24" s="18"/>
      <c r="I24" s="18"/>
      <c r="K24" s="17"/>
      <c r="L24" s="16"/>
      <c r="M24" s="37"/>
      <c r="N24" s="19"/>
    </row>
    <row r="25" spans="1:14" ht="12.75">
      <c r="A25" t="s">
        <v>115</v>
      </c>
      <c r="B25" t="s">
        <v>17</v>
      </c>
      <c r="D25" s="1">
        <v>0.5402777777777777</v>
      </c>
      <c r="E25" s="1">
        <v>0.6236111111111111</v>
      </c>
      <c r="F25" s="21" t="s">
        <v>130</v>
      </c>
      <c r="G25" s="18">
        <v>946.7</v>
      </c>
      <c r="H25" s="18">
        <v>951.65</v>
      </c>
      <c r="I25" s="18">
        <f t="shared" si="1"/>
        <v>4.949999999999932</v>
      </c>
      <c r="J25" s="18">
        <f>I25-Blanks!$I$75</f>
        <v>4.9275510204080994</v>
      </c>
      <c r="K25" s="17">
        <v>566</v>
      </c>
      <c r="L25" s="16">
        <f t="shared" si="0"/>
        <v>0.08333333333333337</v>
      </c>
      <c r="M25" s="37">
        <v>120</v>
      </c>
      <c r="N25" s="19">
        <f t="shared" si="2"/>
        <v>0.072549337756303</v>
      </c>
    </row>
    <row r="26" spans="1:14" ht="12.75">
      <c r="A26" t="s">
        <v>115</v>
      </c>
      <c r="B26" t="s">
        <v>19</v>
      </c>
      <c r="D26" s="1">
        <v>0.5402777777777777</v>
      </c>
      <c r="E26" s="1">
        <v>0.6236111111111111</v>
      </c>
      <c r="F26" s="21" t="s">
        <v>131</v>
      </c>
      <c r="G26" s="18">
        <v>942.7</v>
      </c>
      <c r="H26" s="18">
        <v>964.4</v>
      </c>
      <c r="I26" s="18">
        <f t="shared" si="1"/>
        <v>21.699999999999932</v>
      </c>
      <c r="J26" s="18">
        <f>I26-Blanks!$I$75</f>
        <v>21.6775510204081</v>
      </c>
      <c r="K26" s="17">
        <v>566</v>
      </c>
      <c r="L26" s="16">
        <f t="shared" si="0"/>
        <v>0.08333333333333337</v>
      </c>
      <c r="M26" s="37">
        <v>120</v>
      </c>
      <c r="N26" s="19">
        <f t="shared" si="2"/>
        <v>0.31916300088940075</v>
      </c>
    </row>
    <row r="27" spans="1:15" ht="12.75">
      <c r="A27" t="s">
        <v>115</v>
      </c>
      <c r="B27" t="s">
        <v>18</v>
      </c>
      <c r="D27" s="1">
        <v>0.5402777777777777</v>
      </c>
      <c r="E27" s="1">
        <v>0.6236111111111111</v>
      </c>
      <c r="F27" s="21" t="s">
        <v>132</v>
      </c>
      <c r="G27" s="18">
        <v>949.3</v>
      </c>
      <c r="H27" s="18">
        <v>970.45</v>
      </c>
      <c r="I27" s="18">
        <f t="shared" si="1"/>
        <v>21.15000000000009</v>
      </c>
      <c r="J27" s="18">
        <f>I27-Blanks!$I$75</f>
        <v>21.12755102040826</v>
      </c>
      <c r="K27" s="17">
        <v>566</v>
      </c>
      <c r="L27" s="16">
        <f t="shared" si="0"/>
        <v>0.08333333333333337</v>
      </c>
      <c r="M27" s="37">
        <v>120</v>
      </c>
      <c r="N27" s="19">
        <f t="shared" si="2"/>
        <v>0.31106523881637604</v>
      </c>
      <c r="O27" s="18">
        <f>J28/SUM(J26:J28)</f>
        <v>0.4363890419057079</v>
      </c>
    </row>
    <row r="28" spans="1:14" ht="12.75">
      <c r="A28" t="s">
        <v>115</v>
      </c>
      <c r="B28" t="s">
        <v>16</v>
      </c>
      <c r="D28" s="1">
        <v>0.5402777777777777</v>
      </c>
      <c r="E28" s="1">
        <v>0.6236111111111111</v>
      </c>
      <c r="F28" s="21" t="s">
        <v>133</v>
      </c>
      <c r="G28" s="18">
        <v>2749.1</v>
      </c>
      <c r="H28" s="18">
        <v>2782.1</v>
      </c>
      <c r="I28" s="18">
        <f>H28-G28</f>
        <v>33</v>
      </c>
      <c r="J28" s="18">
        <f>+I28-Blanks!$I$22</f>
        <v>33.142857142857046</v>
      </c>
      <c r="K28" s="17">
        <v>566</v>
      </c>
      <c r="L28" s="16">
        <f>E28-D28</f>
        <v>0.08333333333333337</v>
      </c>
      <c r="M28" s="37">
        <v>120</v>
      </c>
      <c r="N28" s="19">
        <f t="shared" si="2"/>
        <v>0.4879690392057869</v>
      </c>
    </row>
    <row r="29" spans="1:13" ht="12.75">
      <c r="A29" t="s">
        <v>115</v>
      </c>
      <c r="B29" t="s">
        <v>48</v>
      </c>
      <c r="C29" t="s">
        <v>65</v>
      </c>
      <c r="D29" s="1"/>
      <c r="E29" s="1"/>
      <c r="F29" s="13"/>
      <c r="H29" s="18"/>
      <c r="I29" s="18"/>
      <c r="L29" s="16"/>
      <c r="M29" s="16"/>
    </row>
    <row r="30" spans="1:6" ht="12.75">
      <c r="A30" s="17"/>
      <c r="D30" s="1"/>
      <c r="E30" s="1"/>
      <c r="F30" s="13"/>
    </row>
    <row r="31" spans="4:5" ht="12.75">
      <c r="D31" s="1"/>
      <c r="E31" s="1"/>
    </row>
    <row r="32" spans="1:5" ht="12.75">
      <c r="A32" s="8"/>
      <c r="B32" s="8"/>
      <c r="C32" s="8"/>
      <c r="D32" s="1"/>
      <c r="E32" s="1"/>
    </row>
    <row r="33" spans="1:7" ht="12.75">
      <c r="A33" s="14"/>
      <c r="B33" s="14"/>
      <c r="C33" s="14"/>
      <c r="D33" s="1"/>
      <c r="E33" s="1"/>
      <c r="F33" s="20"/>
      <c r="G33" s="18"/>
    </row>
    <row r="34" spans="1:9" ht="12.75">
      <c r="A34" s="14"/>
      <c r="B34" s="14"/>
      <c r="C34" s="14"/>
      <c r="D34" s="1"/>
      <c r="E34" s="1"/>
      <c r="F34" s="21"/>
      <c r="G34" s="18"/>
      <c r="H34" s="18"/>
      <c r="I34" s="18"/>
    </row>
    <row r="35" spans="1:9" ht="12.75">
      <c r="A35" s="14"/>
      <c r="B35" s="14"/>
      <c r="C35" s="14"/>
      <c r="D35" s="1"/>
      <c r="E35" s="1"/>
      <c r="F35" s="20"/>
      <c r="G35" s="18"/>
      <c r="H35" s="18"/>
      <c r="I35" s="18"/>
    </row>
    <row r="36" spans="1:9" ht="12.75">
      <c r="A36" s="14"/>
      <c r="B36" s="14"/>
      <c r="C36" s="14"/>
      <c r="D36" s="1"/>
      <c r="E36" s="1"/>
      <c r="F36" s="21"/>
      <c r="G36" s="18"/>
      <c r="H36" s="18"/>
      <c r="I36" s="18"/>
    </row>
    <row r="37" spans="1:9" ht="12.75">
      <c r="A37" s="14"/>
      <c r="B37" s="14"/>
      <c r="C37" s="14"/>
      <c r="F37" s="20"/>
      <c r="G37" s="18"/>
      <c r="H37" s="18"/>
      <c r="I37" s="18"/>
    </row>
    <row r="38" spans="1:9" ht="12.75">
      <c r="A38" s="14"/>
      <c r="B38" s="14"/>
      <c r="C38" s="14"/>
      <c r="F38" s="21"/>
      <c r="G38" s="18"/>
      <c r="H38" s="18"/>
      <c r="I38" s="18"/>
    </row>
    <row r="39" spans="1:9" ht="12.75">
      <c r="A39" s="14"/>
      <c r="B39" s="14"/>
      <c r="C39" s="14"/>
      <c r="F39" s="21"/>
      <c r="I39" s="18"/>
    </row>
    <row r="40" spans="1:6" ht="12.75">
      <c r="A40" s="14"/>
      <c r="B40" s="14"/>
      <c r="C40" s="14"/>
      <c r="F40" s="21"/>
    </row>
    <row r="41" spans="1:6" ht="12.75">
      <c r="A41" s="14"/>
      <c r="B41" s="14"/>
      <c r="C41" s="14"/>
      <c r="F41" s="21"/>
    </row>
    <row r="42" spans="1:9" ht="12.75">
      <c r="A42" s="14"/>
      <c r="B42" s="14"/>
      <c r="C42" s="14"/>
      <c r="F42" s="21"/>
      <c r="G42" s="18"/>
      <c r="H42" s="18"/>
      <c r="I42" s="18"/>
    </row>
    <row r="43" spans="2:9" ht="12.75">
      <c r="B43" s="14"/>
      <c r="C43" s="14"/>
      <c r="F43" s="21"/>
      <c r="G43" s="18"/>
      <c r="H43" s="18"/>
      <c r="I43" s="18"/>
    </row>
    <row r="44" spans="2:9" ht="12.75">
      <c r="B44" s="14"/>
      <c r="C44" s="14"/>
      <c r="F44" s="21"/>
      <c r="G44" s="18"/>
      <c r="H44" s="18"/>
      <c r="I44" s="18"/>
    </row>
    <row r="45" spans="2:9" ht="12.75">
      <c r="B45" s="14"/>
      <c r="C45" s="14"/>
      <c r="F45" s="21"/>
      <c r="G45" s="18"/>
      <c r="H45" s="18"/>
      <c r="I45" s="18"/>
    </row>
    <row r="46" spans="2:9" ht="12.75">
      <c r="B46" s="14"/>
      <c r="C46" s="14"/>
      <c r="F46" s="21"/>
      <c r="I46" s="18"/>
    </row>
    <row r="47" spans="2:6" ht="12.75">
      <c r="B47" s="14"/>
      <c r="C47" s="14"/>
      <c r="F47" s="21"/>
    </row>
    <row r="48" ht="12.75">
      <c r="F48" s="21"/>
    </row>
    <row r="49" ht="12.75">
      <c r="F49" s="21"/>
    </row>
    <row r="50" ht="12.75">
      <c r="F50" s="21"/>
    </row>
    <row r="51" ht="12.75">
      <c r="F51" s="21"/>
    </row>
    <row r="52" ht="12.75">
      <c r="F52" s="21"/>
    </row>
    <row r="53" ht="12.75">
      <c r="F53" s="21"/>
    </row>
    <row r="54" spans="6:9" ht="12.75">
      <c r="F54" s="21"/>
      <c r="I54" s="19"/>
    </row>
  </sheetData>
  <printOptions/>
  <pageMargins left="0.75" right="0.75" top="1" bottom="1" header="0.5" footer="0.5"/>
  <pageSetup fitToHeight="1" fitToWidth="1" horizontalDpi="600" verticalDpi="600" orientation="landscape" scale="6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4"/>
  <sheetViews>
    <sheetView workbookViewId="0" topLeftCell="A1">
      <selection activeCell="H17" sqref="H17"/>
    </sheetView>
  </sheetViews>
  <sheetFormatPr defaultColWidth="9.140625" defaultRowHeight="12.75"/>
  <cols>
    <col min="2" max="2" width="15.7109375" style="0" customWidth="1"/>
    <col min="3" max="3" width="9.00390625" style="0" customWidth="1"/>
    <col min="7" max="7" width="12.140625" style="0" customWidth="1"/>
    <col min="8" max="9" width="11.8515625" style="0" customWidth="1"/>
    <col min="10" max="10" width="11.57421875" style="0" customWidth="1"/>
    <col min="11" max="11" width="9.7109375" style="0" customWidth="1"/>
    <col min="12" max="12" width="11.8515625" style="0" customWidth="1"/>
    <col min="13" max="13" width="9.421875" style="0" customWidth="1"/>
  </cols>
  <sheetData>
    <row r="1" spans="1:15" ht="12.75">
      <c r="A1" s="4" t="s">
        <v>338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6"/>
    </row>
    <row r="2" spans="1:15" ht="12.75">
      <c r="A2" s="7" t="s">
        <v>80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9"/>
    </row>
    <row r="3" spans="1:15" ht="12.75">
      <c r="A3" s="7" t="s">
        <v>1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9"/>
    </row>
    <row r="4" spans="1:15" ht="12.75">
      <c r="A4" s="7" t="s">
        <v>24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9"/>
    </row>
    <row r="5" spans="1:15" ht="12.75">
      <c r="A5" s="7" t="s">
        <v>84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9"/>
    </row>
    <row r="6" spans="1:15" ht="12.75">
      <c r="A6" s="7" t="s">
        <v>331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9"/>
    </row>
    <row r="7" spans="1:15" ht="12.75">
      <c r="A7" s="7" t="s">
        <v>345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9"/>
    </row>
    <row r="8" spans="1:15" ht="12.75">
      <c r="A8" s="7" t="s">
        <v>332</v>
      </c>
      <c r="B8" s="8"/>
      <c r="C8" s="27"/>
      <c r="D8" s="27"/>
      <c r="E8" s="8"/>
      <c r="F8" s="8"/>
      <c r="G8" s="8"/>
      <c r="H8" s="8"/>
      <c r="I8" s="8"/>
      <c r="J8" s="8"/>
      <c r="K8" s="8"/>
      <c r="L8" s="8"/>
      <c r="M8" s="8"/>
      <c r="N8" s="8"/>
      <c r="O8" s="9"/>
    </row>
    <row r="9" spans="1:15" ht="12.75">
      <c r="A9" s="7" t="s">
        <v>85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9"/>
    </row>
    <row r="10" spans="1:15" ht="12.75">
      <c r="A10" s="7" t="s">
        <v>344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9"/>
    </row>
    <row r="11" spans="1:15" ht="13.5" thickBot="1">
      <c r="A11" s="10" t="s">
        <v>333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2"/>
    </row>
    <row r="12" spans="1:15" ht="12.75">
      <c r="A12" s="24" t="s">
        <v>86</v>
      </c>
      <c r="B12" s="25"/>
      <c r="C12" s="25"/>
      <c r="D12" s="25"/>
      <c r="E12" s="25"/>
      <c r="F12" s="25"/>
      <c r="G12" s="25"/>
      <c r="H12" s="25"/>
      <c r="I12" s="25"/>
      <c r="J12" s="25"/>
      <c r="K12" s="8"/>
      <c r="L12" s="8"/>
      <c r="M12" s="8"/>
      <c r="N12" s="8"/>
      <c r="O12" s="8"/>
    </row>
    <row r="14" spans="1:6" ht="12.75">
      <c r="A14" t="s">
        <v>360</v>
      </c>
      <c r="F14" t="s">
        <v>360</v>
      </c>
    </row>
    <row r="15" spans="1:15" ht="38.25">
      <c r="A15" s="3" t="s">
        <v>5</v>
      </c>
      <c r="B15" s="3" t="s">
        <v>8</v>
      </c>
      <c r="C15" s="15" t="s">
        <v>62</v>
      </c>
      <c r="D15" s="3" t="s">
        <v>6</v>
      </c>
      <c r="E15" s="3" t="s">
        <v>7</v>
      </c>
      <c r="F15" s="3" t="s">
        <v>20</v>
      </c>
      <c r="G15" s="3" t="s">
        <v>22</v>
      </c>
      <c r="H15" s="3" t="s">
        <v>23</v>
      </c>
      <c r="I15" s="3" t="s">
        <v>40</v>
      </c>
      <c r="J15" s="15" t="s">
        <v>43</v>
      </c>
      <c r="K15" s="15" t="s">
        <v>41</v>
      </c>
      <c r="L15" s="15" t="s">
        <v>42</v>
      </c>
      <c r="M15" s="15" t="s">
        <v>27</v>
      </c>
      <c r="N15" s="22" t="s">
        <v>46</v>
      </c>
      <c r="O15" s="22" t="s">
        <v>66</v>
      </c>
    </row>
    <row r="16" spans="1:15" ht="12.75">
      <c r="A16" t="s">
        <v>134</v>
      </c>
      <c r="B16" t="s">
        <v>383</v>
      </c>
      <c r="C16" t="s">
        <v>64</v>
      </c>
      <c r="D16" s="1">
        <v>0.6284722222222222</v>
      </c>
      <c r="E16" s="1">
        <v>0.6291666666666667</v>
      </c>
      <c r="F16" s="2" t="s">
        <v>26</v>
      </c>
      <c r="G16" s="2" t="s">
        <v>26</v>
      </c>
      <c r="H16" s="2" t="s">
        <v>26</v>
      </c>
      <c r="I16" s="2" t="s">
        <v>26</v>
      </c>
      <c r="J16" s="2" t="s">
        <v>26</v>
      </c>
      <c r="K16" s="2" t="s">
        <v>26</v>
      </c>
      <c r="L16" s="2" t="s">
        <v>26</v>
      </c>
      <c r="M16" s="2" t="s">
        <v>26</v>
      </c>
      <c r="N16" s="2" t="s">
        <v>26</v>
      </c>
      <c r="O16" s="2" t="s">
        <v>26</v>
      </c>
    </row>
    <row r="17" spans="1:15" ht="12.75">
      <c r="A17" t="s">
        <v>134</v>
      </c>
      <c r="B17" t="s">
        <v>384</v>
      </c>
      <c r="C17" t="s">
        <v>63</v>
      </c>
      <c r="D17" s="1">
        <v>0.6284722222222222</v>
      </c>
      <c r="E17" s="1">
        <v>0.6291666666666667</v>
      </c>
      <c r="F17" s="2" t="s">
        <v>26</v>
      </c>
      <c r="G17" s="2" t="s">
        <v>26</v>
      </c>
      <c r="H17" s="2" t="s">
        <v>26</v>
      </c>
      <c r="I17" s="2" t="s">
        <v>26</v>
      </c>
      <c r="J17" s="2" t="s">
        <v>26</v>
      </c>
      <c r="K17" s="2" t="s">
        <v>26</v>
      </c>
      <c r="L17" s="2" t="s">
        <v>26</v>
      </c>
      <c r="M17" s="2" t="s">
        <v>26</v>
      </c>
      <c r="N17" s="2" t="s">
        <v>26</v>
      </c>
      <c r="O17" s="2" t="s">
        <v>26</v>
      </c>
    </row>
    <row r="18" spans="1:15" ht="12.75">
      <c r="A18" t="s">
        <v>134</v>
      </c>
      <c r="B18" t="s">
        <v>10</v>
      </c>
      <c r="C18" t="s">
        <v>64</v>
      </c>
      <c r="D18" s="1">
        <v>0.6284722222222222</v>
      </c>
      <c r="E18" s="1">
        <v>0.6291666666666667</v>
      </c>
      <c r="F18" s="21" t="s">
        <v>102</v>
      </c>
      <c r="G18">
        <v>152.014</v>
      </c>
      <c r="H18" s="19">
        <v>151.957</v>
      </c>
      <c r="I18">
        <f>H18-G18</f>
        <v>-0.05700000000001637</v>
      </c>
      <c r="J18" s="19">
        <f>I18-Blanks!$I$106</f>
        <v>-0.0039047619047764895</v>
      </c>
      <c r="K18" s="2" t="s">
        <v>26</v>
      </c>
      <c r="L18" s="2" t="s">
        <v>26</v>
      </c>
      <c r="M18" s="2" t="s">
        <v>26</v>
      </c>
      <c r="N18" s="2" t="s">
        <v>26</v>
      </c>
      <c r="O18" s="2" t="s">
        <v>26</v>
      </c>
    </row>
    <row r="19" spans="1:15" ht="12.75">
      <c r="A19" t="s">
        <v>134</v>
      </c>
      <c r="B19" t="s">
        <v>11</v>
      </c>
      <c r="C19" t="s">
        <v>64</v>
      </c>
      <c r="D19" s="1">
        <v>0.6284722222222222</v>
      </c>
      <c r="E19" s="1">
        <v>0.6291666666666667</v>
      </c>
      <c r="F19" s="21" t="s">
        <v>138</v>
      </c>
      <c r="G19">
        <v>148.163</v>
      </c>
      <c r="H19" s="19">
        <v>148.066</v>
      </c>
      <c r="I19">
        <f aca="true" t="shared" si="0" ref="I19:I27">H19-G19</f>
        <v>-0.09700000000000841</v>
      </c>
      <c r="J19" s="19">
        <f>I19-Blanks!$I$106</f>
        <v>-0.04390476190476853</v>
      </c>
      <c r="K19" s="2" t="s">
        <v>26</v>
      </c>
      <c r="L19" s="2" t="s">
        <v>26</v>
      </c>
      <c r="M19" s="2" t="s">
        <v>26</v>
      </c>
      <c r="N19" s="2" t="s">
        <v>26</v>
      </c>
      <c r="O19" s="2" t="s">
        <v>26</v>
      </c>
    </row>
    <row r="20" spans="1:15" ht="12.75">
      <c r="A20" t="s">
        <v>134</v>
      </c>
      <c r="B20" t="s">
        <v>15</v>
      </c>
      <c r="D20" s="1">
        <v>0.6284722222222222</v>
      </c>
      <c r="E20" s="1">
        <v>0.6291666666666667</v>
      </c>
      <c r="F20" s="21" t="s">
        <v>139</v>
      </c>
      <c r="G20" s="18">
        <v>945.55</v>
      </c>
      <c r="H20" s="18">
        <v>945.25</v>
      </c>
      <c r="I20" s="18">
        <f>H20-G20</f>
        <v>-0.2999999999999545</v>
      </c>
      <c r="J20" s="18">
        <f>I20-Blanks!$I$75</f>
        <v>-0.3224489795917871</v>
      </c>
      <c r="K20" s="2" t="s">
        <v>26</v>
      </c>
      <c r="L20" s="2" t="s">
        <v>26</v>
      </c>
      <c r="M20" s="2" t="s">
        <v>26</v>
      </c>
      <c r="N20" s="2" t="s">
        <v>26</v>
      </c>
      <c r="O20" s="2" t="s">
        <v>26</v>
      </c>
    </row>
    <row r="21" spans="1:15" ht="12.75">
      <c r="A21" t="s">
        <v>134</v>
      </c>
      <c r="B21" t="s">
        <v>14</v>
      </c>
      <c r="D21" s="1">
        <v>0.6284722222222222</v>
      </c>
      <c r="E21" s="1">
        <v>0.6291666666666667</v>
      </c>
      <c r="F21" s="21" t="s">
        <v>140</v>
      </c>
      <c r="G21" s="18">
        <v>943.4</v>
      </c>
      <c r="H21" s="18">
        <v>943.65</v>
      </c>
      <c r="I21" s="18">
        <f t="shared" si="0"/>
        <v>0.25</v>
      </c>
      <c r="J21" s="18">
        <f>I21-Blanks!$I$75</f>
        <v>0.22755102040816744</v>
      </c>
      <c r="K21" s="2" t="s">
        <v>26</v>
      </c>
      <c r="L21" s="2" t="s">
        <v>26</v>
      </c>
      <c r="M21" s="2" t="s">
        <v>26</v>
      </c>
      <c r="N21" s="2" t="s">
        <v>26</v>
      </c>
      <c r="O21" s="2" t="s">
        <v>26</v>
      </c>
    </row>
    <row r="22" spans="1:15" ht="12.75">
      <c r="A22" t="s">
        <v>134</v>
      </c>
      <c r="B22" t="s">
        <v>12</v>
      </c>
      <c r="D22" s="1">
        <v>0.6284722222222222</v>
      </c>
      <c r="E22" s="1">
        <v>0.6291666666666667</v>
      </c>
      <c r="F22" s="21" t="s">
        <v>141</v>
      </c>
      <c r="G22" s="18">
        <v>946.15</v>
      </c>
      <c r="H22" s="18">
        <v>946.25</v>
      </c>
      <c r="I22" s="18">
        <f t="shared" si="0"/>
        <v>0.10000000000002274</v>
      </c>
      <c r="J22" s="18">
        <f>I22-Blanks!$I$75</f>
        <v>0.07755102040819017</v>
      </c>
      <c r="K22" s="2" t="s">
        <v>26</v>
      </c>
      <c r="L22" s="2" t="s">
        <v>26</v>
      </c>
      <c r="M22" s="2" t="s">
        <v>26</v>
      </c>
      <c r="N22" s="2" t="s">
        <v>26</v>
      </c>
      <c r="O22" s="2" t="s">
        <v>26</v>
      </c>
    </row>
    <row r="23" spans="1:15" ht="12.75">
      <c r="A23" t="s">
        <v>134</v>
      </c>
      <c r="B23" t="s">
        <v>13</v>
      </c>
      <c r="D23" s="1">
        <v>0.6284722222222222</v>
      </c>
      <c r="E23" s="1">
        <v>0.6291666666666667</v>
      </c>
      <c r="F23" s="21" t="s">
        <v>142</v>
      </c>
      <c r="G23" s="18">
        <v>2744.45</v>
      </c>
      <c r="H23" s="18">
        <v>2744.6</v>
      </c>
      <c r="I23" s="18">
        <f>H23-G23</f>
        <v>0.15000000000009095</v>
      </c>
      <c r="J23" s="18">
        <f>+I23-Blanks!$I$22</f>
        <v>0.2928571428571364</v>
      </c>
      <c r="K23" s="2" t="s">
        <v>26</v>
      </c>
      <c r="L23" s="2" t="s">
        <v>26</v>
      </c>
      <c r="M23" s="2" t="s">
        <v>26</v>
      </c>
      <c r="N23" s="2" t="s">
        <v>26</v>
      </c>
      <c r="O23" s="2" t="s">
        <v>26</v>
      </c>
    </row>
    <row r="24" spans="1:15" ht="12.75">
      <c r="A24" t="s">
        <v>134</v>
      </c>
      <c r="B24" t="s">
        <v>47</v>
      </c>
      <c r="C24" t="s">
        <v>65</v>
      </c>
      <c r="D24" s="1"/>
      <c r="E24" s="1"/>
      <c r="F24" s="20"/>
      <c r="G24" s="18"/>
      <c r="H24" s="18"/>
      <c r="I24" s="18"/>
      <c r="K24" s="2" t="s">
        <v>26</v>
      </c>
      <c r="L24" s="2" t="s">
        <v>26</v>
      </c>
      <c r="M24" s="2" t="s">
        <v>26</v>
      </c>
      <c r="N24" s="2" t="s">
        <v>26</v>
      </c>
      <c r="O24" s="2" t="s">
        <v>26</v>
      </c>
    </row>
    <row r="25" spans="1:15" ht="12.75">
      <c r="A25" t="s">
        <v>134</v>
      </c>
      <c r="B25" t="s">
        <v>17</v>
      </c>
      <c r="D25" s="1">
        <v>0.6284722222222222</v>
      </c>
      <c r="E25" s="1">
        <v>0.6291666666666667</v>
      </c>
      <c r="F25" s="21" t="s">
        <v>143</v>
      </c>
      <c r="G25" s="18">
        <v>945.85</v>
      </c>
      <c r="H25" s="18">
        <v>946.05</v>
      </c>
      <c r="I25" s="18">
        <f t="shared" si="0"/>
        <v>0.1999999999999318</v>
      </c>
      <c r="J25" s="18">
        <f>I25-Blanks!$I$75</f>
        <v>0.17755102040809922</v>
      </c>
      <c r="K25" s="2" t="s">
        <v>26</v>
      </c>
      <c r="L25" s="2" t="s">
        <v>26</v>
      </c>
      <c r="M25" s="2" t="s">
        <v>26</v>
      </c>
      <c r="N25" s="2" t="s">
        <v>26</v>
      </c>
      <c r="O25" s="2" t="s">
        <v>26</v>
      </c>
    </row>
    <row r="26" spans="1:15" ht="12.75">
      <c r="A26" t="s">
        <v>134</v>
      </c>
      <c r="B26" t="s">
        <v>19</v>
      </c>
      <c r="D26" s="1">
        <v>0.6284722222222222</v>
      </c>
      <c r="E26" s="1">
        <v>0.6291666666666667</v>
      </c>
      <c r="F26" s="21" t="s">
        <v>144</v>
      </c>
      <c r="G26" s="18">
        <v>943.65</v>
      </c>
      <c r="H26" s="18">
        <v>944</v>
      </c>
      <c r="I26" s="18">
        <f t="shared" si="0"/>
        <v>0.35000000000002274</v>
      </c>
      <c r="J26" s="18">
        <f>I26-Blanks!$I$75</f>
        <v>0.3275510204081902</v>
      </c>
      <c r="K26" s="2" t="s">
        <v>26</v>
      </c>
      <c r="L26" s="2" t="s">
        <v>26</v>
      </c>
      <c r="M26" s="2" t="s">
        <v>26</v>
      </c>
      <c r="N26" s="2" t="s">
        <v>26</v>
      </c>
      <c r="O26" s="2" t="s">
        <v>26</v>
      </c>
    </row>
    <row r="27" spans="1:15" ht="12.75">
      <c r="A27" t="s">
        <v>134</v>
      </c>
      <c r="B27" t="s">
        <v>18</v>
      </c>
      <c r="D27" s="1">
        <v>0.6284722222222222</v>
      </c>
      <c r="E27" s="1">
        <v>0.6291666666666667</v>
      </c>
      <c r="F27" s="21" t="s">
        <v>145</v>
      </c>
      <c r="G27" s="18">
        <v>944.35</v>
      </c>
      <c r="H27" s="18">
        <v>944.6</v>
      </c>
      <c r="I27" s="18">
        <f t="shared" si="0"/>
        <v>0.25</v>
      </c>
      <c r="J27" s="18">
        <f>I27-Blanks!$I$75</f>
        <v>0.22755102040816744</v>
      </c>
      <c r="K27" s="2" t="s">
        <v>26</v>
      </c>
      <c r="L27" s="2" t="s">
        <v>26</v>
      </c>
      <c r="M27" s="2" t="s">
        <v>26</v>
      </c>
      <c r="N27" s="2" t="s">
        <v>26</v>
      </c>
      <c r="O27" s="2" t="s">
        <v>26</v>
      </c>
    </row>
    <row r="28" spans="1:15" ht="12.75">
      <c r="A28" t="s">
        <v>134</v>
      </c>
      <c r="B28" t="s">
        <v>16</v>
      </c>
      <c r="D28" s="1">
        <v>0.6284722222222222</v>
      </c>
      <c r="E28" s="1">
        <v>0.6291666666666667</v>
      </c>
      <c r="F28" s="21" t="s">
        <v>146</v>
      </c>
      <c r="G28" s="18">
        <v>2748</v>
      </c>
      <c r="H28" s="18">
        <v>2748.15</v>
      </c>
      <c r="I28" s="18">
        <f>H28-G28</f>
        <v>0.15000000000009095</v>
      </c>
      <c r="J28" s="18">
        <f>+I28-Blanks!$I$22</f>
        <v>0.2928571428571364</v>
      </c>
      <c r="K28" s="2" t="s">
        <v>26</v>
      </c>
      <c r="L28" s="2" t="s">
        <v>26</v>
      </c>
      <c r="M28" s="2" t="s">
        <v>26</v>
      </c>
      <c r="N28" s="2" t="s">
        <v>26</v>
      </c>
      <c r="O28" s="2" t="s">
        <v>26</v>
      </c>
    </row>
    <row r="29" spans="1:13" ht="12.75">
      <c r="A29" t="s">
        <v>134</v>
      </c>
      <c r="B29" t="s">
        <v>48</v>
      </c>
      <c r="C29" t="s">
        <v>65</v>
      </c>
      <c r="D29" s="1"/>
      <c r="E29" s="1"/>
      <c r="F29" s="13"/>
      <c r="H29" s="18"/>
      <c r="I29" s="18"/>
      <c r="L29" s="16"/>
      <c r="M29" s="23"/>
    </row>
    <row r="30" spans="1:6" ht="12.75">
      <c r="A30" s="17"/>
      <c r="D30" s="1"/>
      <c r="E30" s="1"/>
      <c r="F30" s="13"/>
    </row>
    <row r="31" spans="4:5" ht="12.75">
      <c r="D31" s="1"/>
      <c r="E31" s="1"/>
    </row>
    <row r="32" spans="1:5" ht="12.75">
      <c r="A32" s="8"/>
      <c r="B32" s="8"/>
      <c r="C32" s="8"/>
      <c r="D32" s="1"/>
      <c r="E32" s="1"/>
    </row>
    <row r="33" spans="1:7" ht="12.75">
      <c r="A33" s="14"/>
      <c r="B33" s="14"/>
      <c r="C33" s="14"/>
      <c r="D33" s="1"/>
      <c r="E33" s="1"/>
      <c r="F33" s="20"/>
      <c r="G33" s="18"/>
    </row>
    <row r="34" spans="1:9" ht="12.75">
      <c r="A34" s="14"/>
      <c r="B34" s="14"/>
      <c r="C34" s="14"/>
      <c r="D34" s="1"/>
      <c r="E34" s="1"/>
      <c r="F34" s="21"/>
      <c r="G34" s="18"/>
      <c r="H34" s="18"/>
      <c r="I34" s="18"/>
    </row>
    <row r="35" spans="1:9" ht="12.75">
      <c r="A35" s="14"/>
      <c r="B35" s="14"/>
      <c r="C35" s="14"/>
      <c r="D35" s="1"/>
      <c r="E35" s="1"/>
      <c r="F35" s="20"/>
      <c r="G35" s="18"/>
      <c r="H35" s="18"/>
      <c r="I35" s="18"/>
    </row>
    <row r="36" spans="1:9" ht="12.75">
      <c r="A36" s="14"/>
      <c r="B36" s="14"/>
      <c r="C36" s="14"/>
      <c r="D36" s="1"/>
      <c r="E36" s="1"/>
      <c r="F36" s="21"/>
      <c r="G36" s="18"/>
      <c r="H36" s="18"/>
      <c r="I36" s="18"/>
    </row>
    <row r="37" spans="1:9" ht="12.75">
      <c r="A37" s="14"/>
      <c r="B37" s="14"/>
      <c r="C37" s="14"/>
      <c r="F37" s="20"/>
      <c r="G37" s="18"/>
      <c r="H37" s="18"/>
      <c r="I37" s="18"/>
    </row>
    <row r="38" spans="1:9" ht="12.75">
      <c r="A38" s="14"/>
      <c r="B38" s="14"/>
      <c r="C38" s="14"/>
      <c r="F38" s="21"/>
      <c r="G38" s="18"/>
      <c r="H38" s="18"/>
      <c r="I38" s="18"/>
    </row>
    <row r="39" spans="1:9" ht="12.75">
      <c r="A39" s="14"/>
      <c r="B39" s="14"/>
      <c r="C39" s="14"/>
      <c r="F39" s="21"/>
      <c r="I39" s="18"/>
    </row>
    <row r="40" spans="1:6" ht="12.75">
      <c r="A40" s="14"/>
      <c r="B40" s="14"/>
      <c r="C40" s="14"/>
      <c r="F40" s="21"/>
    </row>
    <row r="41" spans="1:6" ht="12.75">
      <c r="A41" s="14"/>
      <c r="B41" s="14"/>
      <c r="C41" s="14"/>
      <c r="F41" s="21"/>
    </row>
    <row r="42" spans="1:9" ht="12.75">
      <c r="A42" s="14"/>
      <c r="B42" s="14"/>
      <c r="C42" s="14"/>
      <c r="F42" s="21"/>
      <c r="G42" s="18"/>
      <c r="H42" s="18"/>
      <c r="I42" s="18"/>
    </row>
    <row r="43" spans="2:9" ht="12.75">
      <c r="B43" s="14"/>
      <c r="C43" s="14"/>
      <c r="F43" s="21"/>
      <c r="G43" s="18"/>
      <c r="H43" s="18"/>
      <c r="I43" s="18"/>
    </row>
    <row r="44" spans="2:9" ht="12.75">
      <c r="B44" s="14"/>
      <c r="C44" s="14"/>
      <c r="F44" s="21"/>
      <c r="G44" s="18"/>
      <c r="H44" s="18"/>
      <c r="I44" s="18"/>
    </row>
    <row r="45" spans="2:9" ht="12.75">
      <c r="B45" s="14"/>
      <c r="C45" s="14"/>
      <c r="F45" s="21"/>
      <c r="G45" s="18"/>
      <c r="H45" s="18"/>
      <c r="I45" s="18"/>
    </row>
    <row r="46" spans="2:9" ht="12.75">
      <c r="B46" s="14"/>
      <c r="C46" s="14"/>
      <c r="F46" s="21"/>
      <c r="I46" s="18"/>
    </row>
    <row r="47" spans="2:6" ht="12.75">
      <c r="B47" s="14"/>
      <c r="C47" s="14"/>
      <c r="F47" s="21"/>
    </row>
    <row r="48" ht="12.75">
      <c r="F48" s="21"/>
    </row>
    <row r="49" ht="12.75">
      <c r="F49" s="21"/>
    </row>
    <row r="50" ht="12.75">
      <c r="F50" s="21"/>
    </row>
    <row r="51" ht="12.75">
      <c r="F51" s="21"/>
    </row>
    <row r="52" ht="12.75">
      <c r="F52" s="21"/>
    </row>
    <row r="53" ht="12.75">
      <c r="F53" s="21"/>
    </row>
    <row r="54" spans="6:9" ht="12.75">
      <c r="F54" s="21"/>
      <c r="I54" s="19"/>
    </row>
  </sheetData>
  <printOptions/>
  <pageMargins left="0.75" right="0.75" top="1" bottom="1" header="0.5" footer="0.5"/>
  <pageSetup fitToHeight="1" fitToWidth="1" horizontalDpi="600" verticalDpi="600" orientation="landscape" scale="7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4"/>
  <sheetViews>
    <sheetView workbookViewId="0" topLeftCell="A1">
      <selection activeCell="H17" sqref="H17"/>
    </sheetView>
  </sheetViews>
  <sheetFormatPr defaultColWidth="9.140625" defaultRowHeight="12.75"/>
  <cols>
    <col min="2" max="2" width="15.7109375" style="0" customWidth="1"/>
    <col min="3" max="3" width="9.00390625" style="0" customWidth="1"/>
    <col min="7" max="7" width="12.140625" style="0" customWidth="1"/>
    <col min="8" max="9" width="11.8515625" style="0" customWidth="1"/>
    <col min="10" max="10" width="11.57421875" style="0" customWidth="1"/>
    <col min="11" max="11" width="9.7109375" style="0" customWidth="1"/>
    <col min="12" max="13" width="11.8515625" style="0" customWidth="1"/>
  </cols>
  <sheetData>
    <row r="1" spans="1:15" ht="12.75">
      <c r="A1" s="4" t="s">
        <v>346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6"/>
    </row>
    <row r="2" spans="1:15" ht="12.75">
      <c r="A2" s="7" t="s">
        <v>80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9"/>
    </row>
    <row r="3" spans="1:15" ht="12.75">
      <c r="A3" s="7" t="s">
        <v>1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9"/>
    </row>
    <row r="4" spans="1:15" ht="12.75">
      <c r="A4" s="7" t="s">
        <v>24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9"/>
    </row>
    <row r="5" spans="1:15" ht="12.75">
      <c r="A5" s="7" t="s">
        <v>84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9"/>
    </row>
    <row r="6" spans="1:15" ht="12.75">
      <c r="A6" s="7" t="s">
        <v>331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9"/>
    </row>
    <row r="7" spans="1:15" ht="12.75">
      <c r="A7" s="7" t="s">
        <v>81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9"/>
    </row>
    <row r="8" spans="1:15" ht="14.25">
      <c r="A8" s="7" t="s">
        <v>332</v>
      </c>
      <c r="B8" s="8"/>
      <c r="C8" s="27"/>
      <c r="D8" s="27" t="s">
        <v>339</v>
      </c>
      <c r="E8" s="8"/>
      <c r="F8" s="8"/>
      <c r="G8" s="8"/>
      <c r="H8" s="8"/>
      <c r="I8" s="8"/>
      <c r="J8" s="8"/>
      <c r="K8" s="8"/>
      <c r="L8" s="8"/>
      <c r="M8" s="8"/>
      <c r="N8" s="8"/>
      <c r="O8" s="9"/>
    </row>
    <row r="9" spans="1:15" ht="12.75">
      <c r="A9" s="7" t="s">
        <v>85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9"/>
    </row>
    <row r="10" spans="1:15" ht="12.75">
      <c r="A10" s="7" t="s">
        <v>348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9"/>
    </row>
    <row r="11" spans="1:15" ht="13.5" thickBot="1">
      <c r="A11" s="10" t="s">
        <v>333</v>
      </c>
      <c r="B11" s="11"/>
      <c r="C11" s="11" t="s">
        <v>347</v>
      </c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2"/>
    </row>
    <row r="12" spans="1:15" ht="12.75">
      <c r="A12" s="24" t="s">
        <v>86</v>
      </c>
      <c r="B12" s="25"/>
      <c r="C12" s="25"/>
      <c r="D12" s="25"/>
      <c r="E12" s="25"/>
      <c r="F12" s="25"/>
      <c r="G12" s="25"/>
      <c r="H12" s="25"/>
      <c r="I12" s="25"/>
      <c r="J12" s="25"/>
      <c r="K12" s="8"/>
      <c r="L12" s="8"/>
      <c r="M12" s="8"/>
      <c r="N12" s="8"/>
      <c r="O12" s="8"/>
    </row>
    <row r="15" spans="1:15" ht="38.25">
      <c r="A15" s="3" t="s">
        <v>5</v>
      </c>
      <c r="B15" s="3" t="s">
        <v>8</v>
      </c>
      <c r="C15" s="15" t="s">
        <v>62</v>
      </c>
      <c r="D15" s="3" t="s">
        <v>6</v>
      </c>
      <c r="E15" s="3" t="s">
        <v>7</v>
      </c>
      <c r="F15" s="3" t="s">
        <v>20</v>
      </c>
      <c r="G15" s="3" t="s">
        <v>22</v>
      </c>
      <c r="H15" s="3" t="s">
        <v>23</v>
      </c>
      <c r="I15" s="3" t="s">
        <v>40</v>
      </c>
      <c r="J15" s="15" t="s">
        <v>43</v>
      </c>
      <c r="K15" s="15" t="s">
        <v>41</v>
      </c>
      <c r="L15" s="15" t="s">
        <v>381</v>
      </c>
      <c r="M15" s="15" t="s">
        <v>42</v>
      </c>
      <c r="N15" s="22" t="s">
        <v>46</v>
      </c>
      <c r="O15" s="22" t="s">
        <v>66</v>
      </c>
    </row>
    <row r="16" spans="1:15" ht="12.75">
      <c r="A16" t="s">
        <v>135</v>
      </c>
      <c r="B16" t="s">
        <v>383</v>
      </c>
      <c r="C16" t="s">
        <v>64</v>
      </c>
      <c r="D16" s="1">
        <v>0.4513888888888889</v>
      </c>
      <c r="E16" s="1">
        <v>0.5347222222222222</v>
      </c>
      <c r="F16" s="2" t="s">
        <v>26</v>
      </c>
      <c r="G16" s="2" t="s">
        <v>26</v>
      </c>
      <c r="H16" s="2" t="s">
        <v>26</v>
      </c>
      <c r="I16" s="2" t="s">
        <v>26</v>
      </c>
      <c r="J16" s="2" t="s">
        <v>26</v>
      </c>
      <c r="K16" s="17">
        <v>1.7</v>
      </c>
      <c r="L16" s="16">
        <f>E16-D16</f>
        <v>0.08333333333333331</v>
      </c>
      <c r="M16" s="37">
        <v>120</v>
      </c>
      <c r="N16">
        <v>0.323</v>
      </c>
      <c r="O16" s="2" t="s">
        <v>26</v>
      </c>
    </row>
    <row r="17" spans="1:15" ht="12.75">
      <c r="A17" t="s">
        <v>135</v>
      </c>
      <c r="B17" t="s">
        <v>384</v>
      </c>
      <c r="C17" t="s">
        <v>63</v>
      </c>
      <c r="D17" s="1">
        <v>0.4513888888888889</v>
      </c>
      <c r="E17" s="1">
        <v>0.5347222222222222</v>
      </c>
      <c r="F17" s="2" t="s">
        <v>26</v>
      </c>
      <c r="G17" s="2" t="s">
        <v>26</v>
      </c>
      <c r="H17" s="2" t="s">
        <v>26</v>
      </c>
      <c r="I17" s="2" t="s">
        <v>26</v>
      </c>
      <c r="J17" s="2" t="s">
        <v>26</v>
      </c>
      <c r="K17" s="17">
        <v>1.7</v>
      </c>
      <c r="L17" s="16">
        <f aca="true" t="shared" si="0" ref="L17:L27">E17-D17</f>
        <v>0.08333333333333331</v>
      </c>
      <c r="M17" s="37">
        <v>120</v>
      </c>
      <c r="N17">
        <v>1.02</v>
      </c>
      <c r="O17" s="26">
        <f>N16/N17</f>
        <v>0.31666666666666665</v>
      </c>
    </row>
    <row r="18" spans="1:16" ht="12.75">
      <c r="A18" t="s">
        <v>135</v>
      </c>
      <c r="B18" t="s">
        <v>10</v>
      </c>
      <c r="C18" t="s">
        <v>64</v>
      </c>
      <c r="D18" s="1">
        <v>0.4513888888888889</v>
      </c>
      <c r="E18" s="1">
        <v>0.5347222222222222</v>
      </c>
      <c r="F18" s="21" t="s">
        <v>147</v>
      </c>
      <c r="G18">
        <v>150.949</v>
      </c>
      <c r="H18" s="19">
        <v>151.392</v>
      </c>
      <c r="I18">
        <f>H18-G18</f>
        <v>0.44299999999998363</v>
      </c>
      <c r="J18" s="19">
        <f>I18-Blanks!$I$106</f>
        <v>0.4960952380952235</v>
      </c>
      <c r="K18" s="17">
        <v>16.7</v>
      </c>
      <c r="L18" s="16">
        <f t="shared" si="0"/>
        <v>0.08333333333333331</v>
      </c>
      <c r="M18" s="37">
        <v>120</v>
      </c>
      <c r="N18" s="19">
        <f>1000*J18/(M18*K18)</f>
        <v>0.2475525140195726</v>
      </c>
      <c r="O18" s="18">
        <f>N18/N17</f>
        <v>0.2426985431564437</v>
      </c>
      <c r="P18" t="s">
        <v>382</v>
      </c>
    </row>
    <row r="19" spans="1:16" ht="12.75">
      <c r="A19" t="s">
        <v>135</v>
      </c>
      <c r="B19" t="s">
        <v>11</v>
      </c>
      <c r="C19" t="s">
        <v>64</v>
      </c>
      <c r="D19" s="1">
        <v>0.4513888888888889</v>
      </c>
      <c r="E19" s="1">
        <v>0.5347222222222222</v>
      </c>
      <c r="F19" s="21" t="s">
        <v>148</v>
      </c>
      <c r="G19">
        <v>151.079</v>
      </c>
      <c r="H19" s="19">
        <v>151.494</v>
      </c>
      <c r="I19">
        <f aca="true" t="shared" si="1" ref="I19:I27">H19-G19</f>
        <v>0.41499999999999204</v>
      </c>
      <c r="J19" s="19">
        <f>I19-Blanks!$I$106</f>
        <v>0.4680952380952319</v>
      </c>
      <c r="K19" s="17">
        <v>16.7</v>
      </c>
      <c r="L19" s="16">
        <f t="shared" si="0"/>
        <v>0.08333333333333331</v>
      </c>
      <c r="M19" s="37">
        <v>120</v>
      </c>
      <c r="N19" s="19">
        <f aca="true" t="shared" si="2" ref="N19:N28">1000*J19/(M19*K19)</f>
        <v>0.23358045813135322</v>
      </c>
      <c r="O19" s="18">
        <f>N19/N17</f>
        <v>0.22900044914838552</v>
      </c>
      <c r="P19" t="s">
        <v>382</v>
      </c>
    </row>
    <row r="20" spans="1:14" ht="12.75">
      <c r="A20" t="s">
        <v>135</v>
      </c>
      <c r="B20" t="s">
        <v>15</v>
      </c>
      <c r="D20" s="1">
        <v>0.4513888888888889</v>
      </c>
      <c r="E20" s="1">
        <v>0.5347222222222222</v>
      </c>
      <c r="F20" s="21" t="s">
        <v>149</v>
      </c>
      <c r="G20" s="18">
        <v>951.95</v>
      </c>
      <c r="H20" s="18">
        <v>959.4</v>
      </c>
      <c r="I20" s="18">
        <f>H20-G20</f>
        <v>7.449999999999932</v>
      </c>
      <c r="J20" s="18">
        <f>I20-Blanks!$I$75</f>
        <v>7.4275510204080994</v>
      </c>
      <c r="K20" s="17">
        <v>566</v>
      </c>
      <c r="L20" s="16">
        <f t="shared" si="0"/>
        <v>0.08333333333333331</v>
      </c>
      <c r="M20" s="37">
        <v>120</v>
      </c>
      <c r="N20" s="19">
        <f t="shared" si="2"/>
        <v>0.10935734717915341</v>
      </c>
    </row>
    <row r="21" spans="1:14" ht="12.75">
      <c r="A21" t="s">
        <v>135</v>
      </c>
      <c r="B21" t="s">
        <v>14</v>
      </c>
      <c r="D21" s="1">
        <v>0.4513888888888889</v>
      </c>
      <c r="E21" s="1">
        <v>0.5347222222222222</v>
      </c>
      <c r="F21" s="21" t="s">
        <v>150</v>
      </c>
      <c r="G21" s="18">
        <v>933.55</v>
      </c>
      <c r="H21" s="18">
        <v>960.65</v>
      </c>
      <c r="I21" s="18">
        <f t="shared" si="1"/>
        <v>27.100000000000023</v>
      </c>
      <c r="J21" s="18">
        <f>I21-Blanks!$I$75</f>
        <v>27.07755102040819</v>
      </c>
      <c r="K21" s="17">
        <v>566</v>
      </c>
      <c r="L21" s="16">
        <f t="shared" si="0"/>
        <v>0.08333333333333331</v>
      </c>
      <c r="M21" s="37">
        <v>120</v>
      </c>
      <c r="N21" s="19">
        <f t="shared" si="2"/>
        <v>0.398668301242759</v>
      </c>
    </row>
    <row r="22" spans="1:15" ht="12.75">
      <c r="A22" t="s">
        <v>135</v>
      </c>
      <c r="B22" t="s">
        <v>12</v>
      </c>
      <c r="D22" s="1">
        <v>0.4513888888888889</v>
      </c>
      <c r="E22" s="1">
        <v>0.5347222222222222</v>
      </c>
      <c r="F22" s="21" t="s">
        <v>151</v>
      </c>
      <c r="G22" s="18">
        <v>943.9</v>
      </c>
      <c r="H22" s="18">
        <v>964.05</v>
      </c>
      <c r="I22" s="18">
        <f t="shared" si="1"/>
        <v>20.149999999999977</v>
      </c>
      <c r="J22" s="18">
        <f>I22-Blanks!$I$75</f>
        <v>20.127551020408145</v>
      </c>
      <c r="K22" s="17">
        <v>566</v>
      </c>
      <c r="L22" s="16">
        <f t="shared" si="0"/>
        <v>0.08333333333333331</v>
      </c>
      <c r="M22" s="37">
        <v>120</v>
      </c>
      <c r="N22" s="19">
        <f t="shared" si="2"/>
        <v>0.29634203504723416</v>
      </c>
      <c r="O22" s="18">
        <f>J23/SUM(J21:J23)</f>
        <v>0.4211369295644243</v>
      </c>
    </row>
    <row r="23" spans="1:14" ht="12.75">
      <c r="A23" t="s">
        <v>135</v>
      </c>
      <c r="B23" t="s">
        <v>13</v>
      </c>
      <c r="D23" s="1">
        <v>0.4513888888888889</v>
      </c>
      <c r="E23" s="1">
        <v>0.5347222222222222</v>
      </c>
      <c r="F23" s="21" t="s">
        <v>152</v>
      </c>
      <c r="G23" s="18">
        <v>2740.7</v>
      </c>
      <c r="H23" s="18">
        <v>2774.9</v>
      </c>
      <c r="I23" s="18">
        <f>H23-G23</f>
        <v>34.20000000000027</v>
      </c>
      <c r="J23" s="18">
        <f>+I23-Blanks!$I$22</f>
        <v>34.34285714285732</v>
      </c>
      <c r="K23" s="17">
        <v>566</v>
      </c>
      <c r="L23" s="16">
        <f t="shared" si="0"/>
        <v>0.08333333333333331</v>
      </c>
      <c r="M23" s="37">
        <v>120</v>
      </c>
      <c r="N23" s="19">
        <f t="shared" si="2"/>
        <v>0.5056368837287591</v>
      </c>
    </row>
    <row r="24" spans="1:14" ht="12.75">
      <c r="A24" t="s">
        <v>135</v>
      </c>
      <c r="B24" t="s">
        <v>47</v>
      </c>
      <c r="C24" t="s">
        <v>65</v>
      </c>
      <c r="D24" s="1"/>
      <c r="E24" s="1"/>
      <c r="F24" s="20"/>
      <c r="G24" s="18"/>
      <c r="H24" s="18"/>
      <c r="I24" s="18"/>
      <c r="K24" s="17"/>
      <c r="L24" s="16"/>
      <c r="M24" s="37"/>
      <c r="N24" s="19"/>
    </row>
    <row r="25" spans="1:14" ht="12.75">
      <c r="A25" t="s">
        <v>135</v>
      </c>
      <c r="B25" t="s">
        <v>17</v>
      </c>
      <c r="D25" s="1">
        <v>0.4513888888888889</v>
      </c>
      <c r="E25" s="1">
        <v>0.5347222222222222</v>
      </c>
      <c r="F25" s="21" t="s">
        <v>153</v>
      </c>
      <c r="G25" s="18">
        <v>934.2</v>
      </c>
      <c r="H25" s="18">
        <v>941.55</v>
      </c>
      <c r="I25" s="18">
        <f t="shared" si="1"/>
        <v>7.349999999999909</v>
      </c>
      <c r="J25" s="18">
        <f>I25-Blanks!$I$75</f>
        <v>7.327551020408077</v>
      </c>
      <c r="K25" s="17">
        <v>566</v>
      </c>
      <c r="L25" s="16">
        <f t="shared" si="0"/>
        <v>0.08333333333333331</v>
      </c>
      <c r="M25" s="37">
        <v>120</v>
      </c>
      <c r="N25" s="19">
        <f t="shared" si="2"/>
        <v>0.10788502680223905</v>
      </c>
    </row>
    <row r="26" spans="1:14" ht="12.75">
      <c r="A26" t="s">
        <v>135</v>
      </c>
      <c r="B26" t="s">
        <v>19</v>
      </c>
      <c r="D26" s="1">
        <v>0.4513888888888889</v>
      </c>
      <c r="E26" s="1">
        <v>0.5347222222222222</v>
      </c>
      <c r="F26" s="21" t="s">
        <v>155</v>
      </c>
      <c r="G26" s="18">
        <v>939.7</v>
      </c>
      <c r="H26" s="18">
        <v>964</v>
      </c>
      <c r="I26" s="18">
        <f t="shared" si="1"/>
        <v>24.299999999999955</v>
      </c>
      <c r="J26" s="18">
        <f>I26-Blanks!$I$75</f>
        <v>24.277551020408122</v>
      </c>
      <c r="K26" s="17">
        <v>566</v>
      </c>
      <c r="L26" s="16">
        <f t="shared" si="0"/>
        <v>0.08333333333333331</v>
      </c>
      <c r="M26" s="37">
        <v>120</v>
      </c>
      <c r="N26" s="19">
        <f t="shared" si="2"/>
        <v>0.3574433306891655</v>
      </c>
    </row>
    <row r="27" spans="1:15" ht="12.75">
      <c r="A27" t="s">
        <v>135</v>
      </c>
      <c r="B27" t="s">
        <v>18</v>
      </c>
      <c r="D27" s="1">
        <v>0.4513888888888889</v>
      </c>
      <c r="E27" s="1">
        <v>0.5347222222222222</v>
      </c>
      <c r="F27" s="21" t="s">
        <v>154</v>
      </c>
      <c r="G27" s="18">
        <v>934.75</v>
      </c>
      <c r="H27" s="18">
        <v>952.7</v>
      </c>
      <c r="I27" s="18">
        <f t="shared" si="1"/>
        <v>17.950000000000045</v>
      </c>
      <c r="J27" s="18">
        <f>I27-Blanks!$I$75</f>
        <v>17.927551020408213</v>
      </c>
      <c r="K27" s="17">
        <v>566</v>
      </c>
      <c r="L27" s="16">
        <f t="shared" si="0"/>
        <v>0.08333333333333331</v>
      </c>
      <c r="M27" s="37">
        <v>120</v>
      </c>
      <c r="N27" s="19">
        <f t="shared" si="2"/>
        <v>0.2639509867551268</v>
      </c>
      <c r="O27" s="18">
        <f>J28/SUM(J26:J28)</f>
        <v>0.4166372829720306</v>
      </c>
    </row>
    <row r="28" spans="1:14" ht="12.75">
      <c r="A28" t="s">
        <v>135</v>
      </c>
      <c r="B28" t="s">
        <v>16</v>
      </c>
      <c r="D28" s="1">
        <v>0.4513888888888889</v>
      </c>
      <c r="E28" s="1">
        <v>0.5347222222222222</v>
      </c>
      <c r="F28" s="21" t="s">
        <v>156</v>
      </c>
      <c r="G28" s="18">
        <v>2743.65</v>
      </c>
      <c r="H28" s="18">
        <v>2773.65</v>
      </c>
      <c r="I28" s="18">
        <f>H28-G28</f>
        <v>30</v>
      </c>
      <c r="J28" s="18">
        <f>+I28-Blanks!$I$22</f>
        <v>30.142857142857046</v>
      </c>
      <c r="K28" s="17">
        <v>566</v>
      </c>
      <c r="L28" s="16">
        <f>E28-D28</f>
        <v>0.08333333333333331</v>
      </c>
      <c r="M28" s="37">
        <v>120</v>
      </c>
      <c r="N28" s="19">
        <f t="shared" si="2"/>
        <v>0.4437994278983664</v>
      </c>
    </row>
    <row r="29" spans="1:13" ht="12.75">
      <c r="A29" t="s">
        <v>135</v>
      </c>
      <c r="B29" t="s">
        <v>48</v>
      </c>
      <c r="C29" t="s">
        <v>65</v>
      </c>
      <c r="D29" s="1"/>
      <c r="E29" s="1"/>
      <c r="F29" s="13"/>
      <c r="H29" s="18"/>
      <c r="I29" s="18"/>
      <c r="L29" s="16"/>
      <c r="M29" s="16"/>
    </row>
    <row r="30" spans="1:6" ht="12.75">
      <c r="A30" s="17"/>
      <c r="D30" s="1"/>
      <c r="E30" s="1"/>
      <c r="F30" s="13"/>
    </row>
    <row r="31" spans="4:5" ht="12.75">
      <c r="D31" s="1"/>
      <c r="E31" s="1"/>
    </row>
    <row r="32" spans="1:5" ht="12.75">
      <c r="A32" s="8"/>
      <c r="B32" s="8"/>
      <c r="C32" s="8"/>
      <c r="D32" s="1"/>
      <c r="E32" s="1"/>
    </row>
    <row r="33" spans="1:7" ht="12.75">
      <c r="A33" s="14"/>
      <c r="B33" s="14"/>
      <c r="C33" s="14"/>
      <c r="D33" s="1"/>
      <c r="E33" s="1"/>
      <c r="F33" s="20"/>
      <c r="G33" s="18"/>
    </row>
    <row r="34" spans="1:9" ht="12.75">
      <c r="A34" s="14"/>
      <c r="B34" s="14"/>
      <c r="C34" s="14"/>
      <c r="D34" s="1"/>
      <c r="E34" s="1"/>
      <c r="F34" s="21"/>
      <c r="G34" s="18"/>
      <c r="H34" s="18"/>
      <c r="I34" s="18"/>
    </row>
    <row r="35" spans="1:9" ht="12.75">
      <c r="A35" s="14"/>
      <c r="B35" s="14"/>
      <c r="C35" s="14"/>
      <c r="D35" s="1"/>
      <c r="E35" s="1"/>
      <c r="F35" s="20"/>
      <c r="G35" s="18"/>
      <c r="H35" s="18"/>
      <c r="I35" s="18"/>
    </row>
    <row r="36" spans="1:9" ht="12.75">
      <c r="A36" s="14"/>
      <c r="B36" s="14"/>
      <c r="C36" s="14"/>
      <c r="D36" s="1"/>
      <c r="E36" s="1"/>
      <c r="F36" s="21"/>
      <c r="G36" s="18"/>
      <c r="H36" s="18"/>
      <c r="I36" s="18"/>
    </row>
    <row r="37" spans="1:9" ht="12.75">
      <c r="A37" s="14"/>
      <c r="B37" s="14"/>
      <c r="C37" s="14"/>
      <c r="F37" s="20"/>
      <c r="G37" s="18"/>
      <c r="H37" s="18"/>
      <c r="I37" s="18"/>
    </row>
    <row r="38" spans="1:9" ht="12.75">
      <c r="A38" s="14"/>
      <c r="B38" s="14"/>
      <c r="C38" s="14"/>
      <c r="F38" s="21"/>
      <c r="G38" s="18"/>
      <c r="H38" s="18"/>
      <c r="I38" s="18"/>
    </row>
    <row r="39" spans="1:9" ht="12.75">
      <c r="A39" s="14"/>
      <c r="B39" s="14"/>
      <c r="C39" s="14"/>
      <c r="F39" s="21"/>
      <c r="I39" s="18"/>
    </row>
    <row r="40" spans="1:6" ht="12.75">
      <c r="A40" s="14"/>
      <c r="B40" s="14"/>
      <c r="C40" s="14"/>
      <c r="F40" s="21"/>
    </row>
    <row r="41" spans="1:6" ht="12.75">
      <c r="A41" s="14"/>
      <c r="B41" s="14"/>
      <c r="C41" s="14"/>
      <c r="F41" s="21"/>
    </row>
    <row r="42" spans="1:9" ht="12.75">
      <c r="A42" s="14"/>
      <c r="B42" s="14"/>
      <c r="C42" s="14"/>
      <c r="F42" s="21"/>
      <c r="G42" s="18"/>
      <c r="H42" s="18"/>
      <c r="I42" s="18"/>
    </row>
    <row r="43" spans="2:9" ht="12.75">
      <c r="B43" s="14"/>
      <c r="C43" s="14"/>
      <c r="F43" s="21"/>
      <c r="G43" s="18"/>
      <c r="H43" s="18"/>
      <c r="I43" s="18"/>
    </row>
    <row r="44" spans="2:9" ht="12.75">
      <c r="B44" s="14"/>
      <c r="C44" s="14"/>
      <c r="F44" s="21"/>
      <c r="G44" s="18"/>
      <c r="H44" s="18"/>
      <c r="I44" s="18"/>
    </row>
    <row r="45" spans="2:9" ht="12.75">
      <c r="B45" s="14"/>
      <c r="C45" s="14"/>
      <c r="F45" s="21"/>
      <c r="G45" s="18"/>
      <c r="H45" s="18"/>
      <c r="I45" s="18"/>
    </row>
    <row r="46" spans="2:9" ht="12.75">
      <c r="B46" s="14"/>
      <c r="C46" s="14"/>
      <c r="F46" s="21"/>
      <c r="I46" s="18"/>
    </row>
    <row r="47" spans="2:6" ht="12.75">
      <c r="B47" s="14"/>
      <c r="C47" s="14"/>
      <c r="F47" s="21"/>
    </row>
    <row r="48" ht="12.75">
      <c r="F48" s="21"/>
    </row>
    <row r="49" ht="12.75">
      <c r="F49" s="21"/>
    </row>
    <row r="50" ht="12.75">
      <c r="F50" s="21"/>
    </row>
    <row r="51" ht="12.75">
      <c r="F51" s="21"/>
    </row>
    <row r="52" ht="12.75">
      <c r="F52" s="21"/>
    </row>
    <row r="53" ht="12.75">
      <c r="F53" s="21"/>
    </row>
    <row r="54" spans="6:9" ht="12.75">
      <c r="F54" s="21"/>
      <c r="I54" s="19"/>
    </row>
  </sheetData>
  <printOptions/>
  <pageMargins left="0.75" right="0.75" top="1" bottom="1" header="0.5" footer="0.5"/>
  <pageSetup fitToHeight="1" fitToWidth="1" horizontalDpi="600" verticalDpi="600" orientation="landscape" scale="6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4"/>
  <sheetViews>
    <sheetView workbookViewId="0" topLeftCell="A1">
      <selection activeCell="H17" sqref="H17"/>
    </sheetView>
  </sheetViews>
  <sheetFormatPr defaultColWidth="9.140625" defaultRowHeight="12.75"/>
  <cols>
    <col min="2" max="2" width="15.7109375" style="0" customWidth="1"/>
    <col min="3" max="3" width="9.00390625" style="0" customWidth="1"/>
    <col min="7" max="7" width="12.140625" style="0" customWidth="1"/>
    <col min="8" max="9" width="11.8515625" style="0" customWidth="1"/>
    <col min="10" max="10" width="11.57421875" style="0" customWidth="1"/>
    <col min="11" max="11" width="9.7109375" style="0" customWidth="1"/>
    <col min="12" max="13" width="11.8515625" style="0" customWidth="1"/>
  </cols>
  <sheetData>
    <row r="1" spans="1:15" ht="12.75">
      <c r="A1" s="4" t="s">
        <v>346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6"/>
    </row>
    <row r="2" spans="1:15" ht="12.75">
      <c r="A2" s="7" t="s">
        <v>80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9"/>
    </row>
    <row r="3" spans="1:15" ht="12.75">
      <c r="A3" s="7" t="s">
        <v>1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9"/>
    </row>
    <row r="4" spans="1:15" ht="12.75">
      <c r="A4" s="7" t="s">
        <v>24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9"/>
    </row>
    <row r="5" spans="1:15" ht="12.75">
      <c r="A5" s="7" t="s">
        <v>84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9"/>
    </row>
    <row r="6" spans="1:15" ht="12.75">
      <c r="A6" s="7" t="s">
        <v>331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9"/>
    </row>
    <row r="7" spans="1:15" ht="12.75">
      <c r="A7" s="7" t="s">
        <v>81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9"/>
    </row>
    <row r="8" spans="1:15" ht="14.25">
      <c r="A8" s="7" t="s">
        <v>332</v>
      </c>
      <c r="B8" s="8"/>
      <c r="C8" s="27"/>
      <c r="D8" s="27" t="s">
        <v>349</v>
      </c>
      <c r="E8" s="8"/>
      <c r="F8" s="8"/>
      <c r="G8" s="8"/>
      <c r="H8" s="8"/>
      <c r="I8" s="8"/>
      <c r="J8" s="8"/>
      <c r="K8" s="8"/>
      <c r="L8" s="8"/>
      <c r="M8" s="8"/>
      <c r="N8" s="8"/>
      <c r="O8" s="9"/>
    </row>
    <row r="9" spans="1:15" ht="12.75">
      <c r="A9" s="7" t="s">
        <v>85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9"/>
    </row>
    <row r="10" spans="1:15" ht="12.75">
      <c r="A10" s="7" t="s">
        <v>350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9"/>
    </row>
    <row r="11" spans="1:15" ht="13.5" thickBot="1">
      <c r="A11" s="10" t="s">
        <v>333</v>
      </c>
      <c r="B11" s="11"/>
      <c r="C11" s="11" t="s">
        <v>351</v>
      </c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2"/>
    </row>
    <row r="12" spans="1:15" ht="12.75">
      <c r="A12" s="24" t="s">
        <v>86</v>
      </c>
      <c r="B12" s="25"/>
      <c r="C12" s="25"/>
      <c r="D12" s="25"/>
      <c r="E12" s="25"/>
      <c r="F12" s="25"/>
      <c r="G12" s="25"/>
      <c r="H12" s="25"/>
      <c r="I12" s="25"/>
      <c r="J12" s="25"/>
      <c r="K12" s="8"/>
      <c r="L12" s="8"/>
      <c r="M12" s="8"/>
      <c r="N12" s="8"/>
      <c r="O12" s="8"/>
    </row>
    <row r="15" spans="1:15" ht="38.25">
      <c r="A15" s="3" t="s">
        <v>5</v>
      </c>
      <c r="B15" s="3" t="s">
        <v>8</v>
      </c>
      <c r="C15" s="15" t="s">
        <v>62</v>
      </c>
      <c r="D15" s="3" t="s">
        <v>6</v>
      </c>
      <c r="E15" s="3" t="s">
        <v>7</v>
      </c>
      <c r="F15" s="3" t="s">
        <v>20</v>
      </c>
      <c r="G15" s="3" t="s">
        <v>22</v>
      </c>
      <c r="H15" s="3" t="s">
        <v>23</v>
      </c>
      <c r="I15" s="3" t="s">
        <v>40</v>
      </c>
      <c r="J15" s="15" t="s">
        <v>43</v>
      </c>
      <c r="K15" s="15" t="s">
        <v>41</v>
      </c>
      <c r="L15" s="15" t="s">
        <v>381</v>
      </c>
      <c r="M15" s="15" t="s">
        <v>42</v>
      </c>
      <c r="N15" s="22" t="s">
        <v>46</v>
      </c>
      <c r="O15" s="22" t="s">
        <v>66</v>
      </c>
    </row>
    <row r="16" spans="1:15" ht="12.75">
      <c r="A16" t="s">
        <v>136</v>
      </c>
      <c r="B16" t="s">
        <v>383</v>
      </c>
      <c r="C16" t="s">
        <v>64</v>
      </c>
      <c r="D16" s="1">
        <v>0.5881944444444445</v>
      </c>
      <c r="E16" s="1">
        <v>0.5986111111111111</v>
      </c>
      <c r="F16" s="2" t="s">
        <v>26</v>
      </c>
      <c r="G16" s="2" t="s">
        <v>26</v>
      </c>
      <c r="H16" s="2" t="s">
        <v>26</v>
      </c>
      <c r="I16" s="2" t="s">
        <v>26</v>
      </c>
      <c r="J16" s="2" t="s">
        <v>26</v>
      </c>
      <c r="K16" s="17">
        <v>1.7</v>
      </c>
      <c r="L16" s="16">
        <f>E16-D16</f>
        <v>0.01041666666666663</v>
      </c>
      <c r="M16" s="37">
        <v>15</v>
      </c>
      <c r="N16">
        <v>1.46</v>
      </c>
      <c r="O16" s="2" t="s">
        <v>26</v>
      </c>
    </row>
    <row r="17" spans="1:15" ht="12.75">
      <c r="A17" t="s">
        <v>136</v>
      </c>
      <c r="B17" t="s">
        <v>384</v>
      </c>
      <c r="C17" t="s">
        <v>63</v>
      </c>
      <c r="D17" s="1">
        <v>0.5881944444444445</v>
      </c>
      <c r="E17" s="1">
        <v>0.5986111111111111</v>
      </c>
      <c r="F17" s="2" t="s">
        <v>26</v>
      </c>
      <c r="G17" s="2" t="s">
        <v>26</v>
      </c>
      <c r="H17" s="2" t="s">
        <v>26</v>
      </c>
      <c r="I17" s="2" t="s">
        <v>26</v>
      </c>
      <c r="J17" s="2" t="s">
        <v>26</v>
      </c>
      <c r="K17" s="17">
        <v>1.7</v>
      </c>
      <c r="L17" s="16">
        <f aca="true" t="shared" si="0" ref="L17:L27">E17-D17</f>
        <v>0.01041666666666663</v>
      </c>
      <c r="M17" s="37">
        <v>15</v>
      </c>
      <c r="N17">
        <v>4.95</v>
      </c>
      <c r="O17" s="26">
        <f>N16/N17</f>
        <v>0.2949494949494949</v>
      </c>
    </row>
    <row r="18" spans="1:16" ht="12.75">
      <c r="A18" t="s">
        <v>136</v>
      </c>
      <c r="B18" t="s">
        <v>10</v>
      </c>
      <c r="C18" t="s">
        <v>64</v>
      </c>
      <c r="D18" s="1">
        <v>0.5881944444444445</v>
      </c>
      <c r="E18" s="1">
        <v>0.5986111111111111</v>
      </c>
      <c r="F18" s="21" t="s">
        <v>157</v>
      </c>
      <c r="G18" s="19">
        <v>147.474</v>
      </c>
      <c r="H18" s="19">
        <v>147.825</v>
      </c>
      <c r="I18" s="19">
        <f>H18-G18</f>
        <v>0.3509999999999991</v>
      </c>
      <c r="J18" s="19">
        <f>I18-Blanks!$I$106</f>
        <v>0.40409523809523895</v>
      </c>
      <c r="K18" s="17">
        <v>16.7</v>
      </c>
      <c r="L18" s="16">
        <f t="shared" si="0"/>
        <v>0.01041666666666663</v>
      </c>
      <c r="M18" s="37">
        <v>15</v>
      </c>
      <c r="N18" s="19">
        <f>1000*J18/(M18*K18)</f>
        <v>1.613154643094766</v>
      </c>
      <c r="O18" s="18">
        <f>N18/N17</f>
        <v>0.3258898268878315</v>
      </c>
      <c r="P18" t="s">
        <v>382</v>
      </c>
    </row>
    <row r="19" spans="1:16" ht="12.75">
      <c r="A19" t="s">
        <v>136</v>
      </c>
      <c r="B19" t="s">
        <v>11</v>
      </c>
      <c r="C19" t="s">
        <v>64</v>
      </c>
      <c r="D19" s="1">
        <v>0.5881944444444445</v>
      </c>
      <c r="E19" s="1">
        <v>0.5986111111111111</v>
      </c>
      <c r="F19" s="21" t="s">
        <v>158</v>
      </c>
      <c r="G19" s="19">
        <v>149.348</v>
      </c>
      <c r="H19" s="19">
        <v>149.605</v>
      </c>
      <c r="I19" s="19">
        <f aca="true" t="shared" si="1" ref="I19:I27">H19-G19</f>
        <v>0.2569999999999766</v>
      </c>
      <c r="J19" s="19">
        <f>I19-Blanks!$I$106</f>
        <v>0.31009523809521644</v>
      </c>
      <c r="K19" s="17">
        <v>16.7</v>
      </c>
      <c r="L19" s="16">
        <f t="shared" si="0"/>
        <v>0.01041666666666663</v>
      </c>
      <c r="M19" s="37">
        <v>15</v>
      </c>
      <c r="N19" s="19">
        <f aca="true" t="shared" si="2" ref="N19:N28">1000*J19/(M19*K19)</f>
        <v>1.2379051420966722</v>
      </c>
      <c r="O19" s="18">
        <f>N19/N17</f>
        <v>0.2500818468882166</v>
      </c>
      <c r="P19" t="s">
        <v>382</v>
      </c>
    </row>
    <row r="20" spans="1:14" ht="12.75">
      <c r="A20" t="s">
        <v>136</v>
      </c>
      <c r="B20" t="s">
        <v>15</v>
      </c>
      <c r="D20" s="1">
        <v>0.5881944444444445</v>
      </c>
      <c r="E20" s="1">
        <v>0.5986111111111111</v>
      </c>
      <c r="F20" s="21" t="s">
        <v>159</v>
      </c>
      <c r="G20" s="18">
        <v>935.65</v>
      </c>
      <c r="H20" s="18">
        <v>938.95</v>
      </c>
      <c r="I20" s="18">
        <f>H20-G20</f>
        <v>3.300000000000068</v>
      </c>
      <c r="J20" s="18">
        <f>I20-Blanks!$I$75</f>
        <v>3.277551020408236</v>
      </c>
      <c r="K20" s="17">
        <v>566</v>
      </c>
      <c r="L20" s="16">
        <f t="shared" si="0"/>
        <v>0.01041666666666663</v>
      </c>
      <c r="M20" s="37">
        <v>15</v>
      </c>
      <c r="N20" s="19">
        <f t="shared" si="2"/>
        <v>0.38604841229778986</v>
      </c>
    </row>
    <row r="21" spans="1:14" ht="12.75">
      <c r="A21" t="s">
        <v>136</v>
      </c>
      <c r="B21" t="s">
        <v>14</v>
      </c>
      <c r="D21" s="1">
        <v>0.5881944444444445</v>
      </c>
      <c r="E21" s="1">
        <v>0.5986111111111111</v>
      </c>
      <c r="F21" s="21" t="s">
        <v>160</v>
      </c>
      <c r="G21" s="18">
        <v>937.5</v>
      </c>
      <c r="H21" s="18">
        <v>949.7</v>
      </c>
      <c r="I21" s="18">
        <f t="shared" si="1"/>
        <v>12.200000000000045</v>
      </c>
      <c r="J21" s="18">
        <f>I21-Blanks!$I$75</f>
        <v>12.177551020408213</v>
      </c>
      <c r="K21" s="17">
        <v>566</v>
      </c>
      <c r="L21" s="16">
        <f t="shared" si="0"/>
        <v>0.01041666666666663</v>
      </c>
      <c r="M21" s="37">
        <v>15</v>
      </c>
      <c r="N21" s="19">
        <f t="shared" si="2"/>
        <v>1.4343405206605668</v>
      </c>
    </row>
    <row r="22" spans="1:15" ht="12.75">
      <c r="A22" t="s">
        <v>136</v>
      </c>
      <c r="B22" t="s">
        <v>12</v>
      </c>
      <c r="D22" s="1">
        <v>0.5881944444444445</v>
      </c>
      <c r="E22" s="1">
        <v>0.5986111111111111</v>
      </c>
      <c r="F22" s="21" t="s">
        <v>161</v>
      </c>
      <c r="G22" s="18">
        <v>947.2</v>
      </c>
      <c r="H22" s="18">
        <v>959.7</v>
      </c>
      <c r="I22" s="18">
        <f t="shared" si="1"/>
        <v>12.5</v>
      </c>
      <c r="J22" s="18">
        <f>I22-Blanks!$I$75</f>
        <v>12.477551020408168</v>
      </c>
      <c r="K22" s="17">
        <v>566</v>
      </c>
      <c r="L22" s="16">
        <f t="shared" si="0"/>
        <v>0.01041666666666663</v>
      </c>
      <c r="M22" s="37">
        <v>15</v>
      </c>
      <c r="N22" s="19">
        <f t="shared" si="2"/>
        <v>1.469676209706498</v>
      </c>
      <c r="O22" s="18">
        <f>J23/SUM(J21:J23)</f>
        <v>0.45810531981698727</v>
      </c>
    </row>
    <row r="23" spans="1:14" ht="12.75">
      <c r="A23" t="s">
        <v>136</v>
      </c>
      <c r="B23" t="s">
        <v>13</v>
      </c>
      <c r="D23" s="1">
        <v>0.5881944444444445</v>
      </c>
      <c r="E23" s="1">
        <v>0.5986111111111111</v>
      </c>
      <c r="F23" s="21" t="s">
        <v>162</v>
      </c>
      <c r="G23" s="18">
        <v>2744.4</v>
      </c>
      <c r="H23" s="18">
        <v>2765.1</v>
      </c>
      <c r="I23" s="18">
        <f>H23-G23</f>
        <v>20.699999999999818</v>
      </c>
      <c r="J23" s="18">
        <f>+I23-Blanks!$I$22</f>
        <v>20.842857142856865</v>
      </c>
      <c r="K23" s="17">
        <v>566</v>
      </c>
      <c r="L23" s="16">
        <f t="shared" si="0"/>
        <v>0.01041666666666663</v>
      </c>
      <c r="M23" s="37">
        <v>15</v>
      </c>
      <c r="N23" s="19">
        <f t="shared" si="2"/>
        <v>2.4549890627628814</v>
      </c>
    </row>
    <row r="24" spans="1:14" ht="12.75">
      <c r="A24" t="s">
        <v>136</v>
      </c>
      <c r="B24" t="s">
        <v>47</v>
      </c>
      <c r="C24" t="s">
        <v>65</v>
      </c>
      <c r="D24" s="1"/>
      <c r="E24" s="1"/>
      <c r="F24" s="20"/>
      <c r="G24" s="18"/>
      <c r="H24" s="18"/>
      <c r="I24" s="18"/>
      <c r="K24" s="17"/>
      <c r="L24" s="16"/>
      <c r="M24" s="37"/>
      <c r="N24" s="19"/>
    </row>
    <row r="25" spans="1:14" ht="12.75">
      <c r="A25" t="s">
        <v>136</v>
      </c>
      <c r="B25" t="s">
        <v>17</v>
      </c>
      <c r="D25" s="1">
        <v>0.5881944444444445</v>
      </c>
      <c r="E25" s="1">
        <v>0.5986111111111111</v>
      </c>
      <c r="F25" s="21" t="s">
        <v>184</v>
      </c>
      <c r="G25" s="18">
        <v>937.75</v>
      </c>
      <c r="H25" s="18">
        <v>940.85</v>
      </c>
      <c r="I25" s="18">
        <f t="shared" si="1"/>
        <v>3.1000000000000227</v>
      </c>
      <c r="J25" s="18">
        <f>I25-Blanks!$I$75</f>
        <v>3.0775510204081904</v>
      </c>
      <c r="K25" s="17">
        <v>566</v>
      </c>
      <c r="L25" s="16">
        <f t="shared" si="0"/>
        <v>0.01041666666666663</v>
      </c>
      <c r="M25" s="37">
        <v>15</v>
      </c>
      <c r="N25" s="19">
        <f t="shared" si="2"/>
        <v>0.3624912862671602</v>
      </c>
    </row>
    <row r="26" spans="1:14" ht="12.75">
      <c r="A26" t="s">
        <v>136</v>
      </c>
      <c r="B26" t="s">
        <v>19</v>
      </c>
      <c r="D26" s="1">
        <v>0.5881944444444445</v>
      </c>
      <c r="E26" s="1">
        <v>0.5986111111111111</v>
      </c>
      <c r="F26" s="21" t="s">
        <v>185</v>
      </c>
      <c r="G26" s="18">
        <v>937.7</v>
      </c>
      <c r="H26" s="18">
        <v>949.2</v>
      </c>
      <c r="I26" s="18">
        <f t="shared" si="1"/>
        <v>11.5</v>
      </c>
      <c r="J26" s="18">
        <f>I26-Blanks!$I$75</f>
        <v>11.477551020408168</v>
      </c>
      <c r="K26" s="17">
        <v>566</v>
      </c>
      <c r="L26" s="16">
        <f t="shared" si="0"/>
        <v>0.01041666666666663</v>
      </c>
      <c r="M26" s="37">
        <v>15</v>
      </c>
      <c r="N26" s="19">
        <f t="shared" si="2"/>
        <v>1.3518905795533767</v>
      </c>
    </row>
    <row r="27" spans="1:15" ht="12.75">
      <c r="A27" t="s">
        <v>136</v>
      </c>
      <c r="B27" t="s">
        <v>18</v>
      </c>
      <c r="D27" s="1">
        <v>0.5881944444444445</v>
      </c>
      <c r="E27" s="1">
        <v>0.5986111111111111</v>
      </c>
      <c r="F27" s="21" t="s">
        <v>186</v>
      </c>
      <c r="G27" s="18">
        <v>944.85</v>
      </c>
      <c r="H27" s="18">
        <v>956</v>
      </c>
      <c r="I27" s="18">
        <f t="shared" si="1"/>
        <v>11.149999999999977</v>
      </c>
      <c r="J27" s="18">
        <f>I27-Blanks!$I$75</f>
        <v>11.127551020408145</v>
      </c>
      <c r="K27" s="17">
        <v>566</v>
      </c>
      <c r="L27" s="16">
        <f t="shared" si="0"/>
        <v>0.01041666666666663</v>
      </c>
      <c r="M27" s="37">
        <v>15</v>
      </c>
      <c r="N27" s="19">
        <f t="shared" si="2"/>
        <v>1.3106656089997817</v>
      </c>
      <c r="O27" s="18">
        <f>J28/SUM(J26:J28)</f>
        <v>0.4649421539501958</v>
      </c>
    </row>
    <row r="28" spans="1:14" ht="12.75">
      <c r="A28" t="s">
        <v>136</v>
      </c>
      <c r="B28" t="s">
        <v>16</v>
      </c>
      <c r="D28" s="1">
        <v>0.5881944444444445</v>
      </c>
      <c r="E28" s="1">
        <v>0.5986111111111111</v>
      </c>
      <c r="F28" s="21" t="s">
        <v>187</v>
      </c>
      <c r="G28" s="18">
        <v>2760.65</v>
      </c>
      <c r="H28" s="18">
        <v>2780.15</v>
      </c>
      <c r="I28" s="18">
        <f>H28-G28</f>
        <v>19.5</v>
      </c>
      <c r="J28" s="18">
        <f>+I28-Blanks!$I$22</f>
        <v>19.642857142857046</v>
      </c>
      <c r="K28" s="17">
        <v>566</v>
      </c>
      <c r="L28" s="16">
        <f>E28-D28</f>
        <v>0.01041666666666663</v>
      </c>
      <c r="M28" s="37">
        <v>15</v>
      </c>
      <c r="N28" s="19">
        <f t="shared" si="2"/>
        <v>2.3136463065791575</v>
      </c>
    </row>
    <row r="29" spans="1:13" ht="12.75">
      <c r="A29" t="s">
        <v>136</v>
      </c>
      <c r="B29" t="s">
        <v>48</v>
      </c>
      <c r="C29" t="s">
        <v>65</v>
      </c>
      <c r="D29" s="1"/>
      <c r="E29" s="1"/>
      <c r="F29" s="13"/>
      <c r="H29" s="18"/>
      <c r="I29" s="18"/>
      <c r="L29" s="16"/>
      <c r="M29" s="16"/>
    </row>
    <row r="30" spans="1:6" ht="12.75">
      <c r="A30" s="17"/>
      <c r="D30" s="1"/>
      <c r="E30" s="1"/>
      <c r="F30" s="13"/>
    </row>
    <row r="31" spans="4:5" ht="12.75">
      <c r="D31" s="1"/>
      <c r="E31" s="1"/>
    </row>
    <row r="32" spans="1:5" ht="12.75">
      <c r="A32" s="8"/>
      <c r="B32" s="8"/>
      <c r="C32" s="8"/>
      <c r="D32" s="1"/>
      <c r="E32" s="1"/>
    </row>
    <row r="33" spans="1:7" ht="12.75">
      <c r="A33" s="14"/>
      <c r="B33" s="14"/>
      <c r="C33" s="14"/>
      <c r="D33" s="1"/>
      <c r="E33" s="1"/>
      <c r="F33" s="20"/>
      <c r="G33" s="18"/>
    </row>
    <row r="34" spans="1:9" ht="12.75">
      <c r="A34" s="14"/>
      <c r="B34" s="14"/>
      <c r="C34" s="14"/>
      <c r="D34" s="1"/>
      <c r="E34" s="1"/>
      <c r="F34" s="21"/>
      <c r="G34" s="18"/>
      <c r="H34" s="18"/>
      <c r="I34" s="18"/>
    </row>
    <row r="35" spans="1:9" ht="12.75">
      <c r="A35" s="14"/>
      <c r="B35" s="14"/>
      <c r="C35" s="14"/>
      <c r="D35" s="1"/>
      <c r="E35" s="1"/>
      <c r="F35" s="20"/>
      <c r="G35" s="18"/>
      <c r="H35" s="18"/>
      <c r="I35" s="18"/>
    </row>
    <row r="36" spans="1:9" ht="12.75">
      <c r="A36" s="14"/>
      <c r="B36" s="14"/>
      <c r="C36" s="14"/>
      <c r="D36" s="1"/>
      <c r="E36" s="1"/>
      <c r="F36" s="21"/>
      <c r="G36" s="18"/>
      <c r="H36" s="18"/>
      <c r="I36" s="18"/>
    </row>
    <row r="37" spans="1:9" ht="12.75">
      <c r="A37" s="14"/>
      <c r="B37" s="14"/>
      <c r="C37" s="14"/>
      <c r="F37" s="20"/>
      <c r="G37" s="18"/>
      <c r="H37" s="18"/>
      <c r="I37" s="18"/>
    </row>
    <row r="38" spans="1:9" ht="12.75">
      <c r="A38" s="14"/>
      <c r="B38" s="14"/>
      <c r="C38" s="14"/>
      <c r="F38" s="21"/>
      <c r="G38" s="18"/>
      <c r="H38" s="18"/>
      <c r="I38" s="18"/>
    </row>
    <row r="39" spans="1:9" ht="12.75">
      <c r="A39" s="14"/>
      <c r="B39" s="14"/>
      <c r="C39" s="14"/>
      <c r="F39" s="21"/>
      <c r="I39" s="18"/>
    </row>
    <row r="40" spans="1:6" ht="12.75">
      <c r="A40" s="14"/>
      <c r="B40" s="14"/>
      <c r="C40" s="14"/>
      <c r="F40" s="21"/>
    </row>
    <row r="41" spans="1:6" ht="12.75">
      <c r="A41" s="14"/>
      <c r="B41" s="14"/>
      <c r="C41" s="14"/>
      <c r="F41" s="21"/>
    </row>
    <row r="42" spans="1:9" ht="12.75">
      <c r="A42" s="14"/>
      <c r="B42" s="14"/>
      <c r="C42" s="14"/>
      <c r="F42" s="21"/>
      <c r="G42" s="18"/>
      <c r="H42" s="18"/>
      <c r="I42" s="18"/>
    </row>
    <row r="43" spans="2:9" ht="12.75">
      <c r="B43" s="14"/>
      <c r="C43" s="14"/>
      <c r="F43" s="21"/>
      <c r="G43" s="18"/>
      <c r="H43" s="18"/>
      <c r="I43" s="18"/>
    </row>
    <row r="44" spans="2:9" ht="12.75">
      <c r="B44" s="14"/>
      <c r="C44" s="14"/>
      <c r="F44" s="21"/>
      <c r="G44" s="18"/>
      <c r="H44" s="18"/>
      <c r="I44" s="18"/>
    </row>
    <row r="45" spans="2:9" ht="12.75">
      <c r="B45" s="14"/>
      <c r="C45" s="14"/>
      <c r="F45" s="21"/>
      <c r="G45" s="18"/>
      <c r="H45" s="18"/>
      <c r="I45" s="18"/>
    </row>
    <row r="46" spans="2:9" ht="12.75">
      <c r="B46" s="14"/>
      <c r="C46" s="14"/>
      <c r="F46" s="21"/>
      <c r="I46" s="18"/>
    </row>
    <row r="47" spans="2:6" ht="12.75">
      <c r="B47" s="14"/>
      <c r="C47" s="14"/>
      <c r="F47" s="21"/>
    </row>
    <row r="48" ht="12.75">
      <c r="F48" s="21"/>
    </row>
    <row r="49" ht="12.75">
      <c r="F49" s="21"/>
    </row>
    <row r="50" ht="12.75">
      <c r="F50" s="21"/>
    </row>
    <row r="51" ht="12.75">
      <c r="F51" s="21"/>
    </row>
    <row r="52" ht="12.75">
      <c r="F52" s="21"/>
    </row>
    <row r="53" ht="12.75">
      <c r="F53" s="21"/>
    </row>
    <row r="54" spans="6:9" ht="12.75">
      <c r="F54" s="21"/>
      <c r="I54" s="19"/>
    </row>
  </sheetData>
  <printOptions/>
  <pageMargins left="0.75" right="0.75" top="1" bottom="1" header="0.5" footer="0.5"/>
  <pageSetup fitToHeight="1" fitToWidth="1" horizontalDpi="600" verticalDpi="600" orientation="landscape" scale="6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4"/>
  <sheetViews>
    <sheetView workbookViewId="0" topLeftCell="A1">
      <selection activeCell="H17" sqref="H17"/>
    </sheetView>
  </sheetViews>
  <sheetFormatPr defaultColWidth="9.140625" defaultRowHeight="12.75"/>
  <cols>
    <col min="2" max="2" width="15.7109375" style="0" customWidth="1"/>
    <col min="3" max="3" width="9.00390625" style="0" customWidth="1"/>
    <col min="7" max="7" width="12.140625" style="0" customWidth="1"/>
    <col min="8" max="9" width="11.8515625" style="0" customWidth="1"/>
    <col min="10" max="10" width="11.57421875" style="0" customWidth="1"/>
    <col min="11" max="11" width="9.7109375" style="0" customWidth="1"/>
    <col min="12" max="13" width="11.8515625" style="0" customWidth="1"/>
  </cols>
  <sheetData>
    <row r="1" spans="1:15" ht="12.75">
      <c r="A1" s="4" t="s">
        <v>346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6"/>
    </row>
    <row r="2" spans="1:15" ht="12.75">
      <c r="A2" s="7" t="s">
        <v>80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9"/>
    </row>
    <row r="3" spans="1:15" ht="12.75">
      <c r="A3" s="7" t="s">
        <v>1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9"/>
    </row>
    <row r="4" spans="1:15" ht="12.75">
      <c r="A4" s="7" t="s">
        <v>24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9"/>
    </row>
    <row r="5" spans="1:15" ht="12.75">
      <c r="A5" s="7" t="s">
        <v>84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9"/>
    </row>
    <row r="6" spans="1:15" ht="12.75">
      <c r="A6" s="7" t="s">
        <v>331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9"/>
    </row>
    <row r="7" spans="1:15" ht="12.75">
      <c r="A7" s="7" t="s">
        <v>81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9"/>
    </row>
    <row r="8" spans="1:15" ht="14.25">
      <c r="A8" s="7" t="s">
        <v>332</v>
      </c>
      <c r="B8" s="8"/>
      <c r="C8" s="27"/>
      <c r="D8" s="27" t="s">
        <v>349</v>
      </c>
      <c r="E8" s="8"/>
      <c r="F8" s="8"/>
      <c r="G8" s="8"/>
      <c r="H8" s="8"/>
      <c r="I8" s="8"/>
      <c r="J8" s="8"/>
      <c r="K8" s="8"/>
      <c r="L8" s="8"/>
      <c r="M8" s="8"/>
      <c r="N8" s="8"/>
      <c r="O8" s="9"/>
    </row>
    <row r="9" spans="1:15" ht="12.75">
      <c r="A9" s="7" t="s">
        <v>85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9"/>
    </row>
    <row r="10" spans="1:15" ht="12.75">
      <c r="A10" s="7" t="s">
        <v>83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9"/>
    </row>
    <row r="11" spans="1:15" ht="13.5" thickBot="1">
      <c r="A11" s="10" t="s">
        <v>333</v>
      </c>
      <c r="B11" s="11"/>
      <c r="C11" s="11" t="s">
        <v>351</v>
      </c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2"/>
    </row>
    <row r="12" spans="1:15" ht="12.75">
      <c r="A12" s="24" t="s">
        <v>86</v>
      </c>
      <c r="B12" s="25"/>
      <c r="C12" s="25"/>
      <c r="D12" s="25"/>
      <c r="E12" s="25"/>
      <c r="F12" s="25"/>
      <c r="G12" s="25"/>
      <c r="H12" s="25"/>
      <c r="I12" s="25"/>
      <c r="J12" s="25"/>
      <c r="K12" s="8"/>
      <c r="L12" s="8"/>
      <c r="M12" s="8"/>
      <c r="N12" s="8"/>
      <c r="O12" s="8"/>
    </row>
    <row r="15" spans="1:15" ht="38.25">
      <c r="A15" s="3" t="s">
        <v>5</v>
      </c>
      <c r="B15" s="3" t="s">
        <v>8</v>
      </c>
      <c r="C15" s="15" t="s">
        <v>62</v>
      </c>
      <c r="D15" s="3" t="s">
        <v>6</v>
      </c>
      <c r="E15" s="3" t="s">
        <v>7</v>
      </c>
      <c r="F15" s="3" t="s">
        <v>20</v>
      </c>
      <c r="G15" s="3" t="s">
        <v>22</v>
      </c>
      <c r="H15" s="3" t="s">
        <v>23</v>
      </c>
      <c r="I15" s="3" t="s">
        <v>40</v>
      </c>
      <c r="J15" s="15" t="s">
        <v>43</v>
      </c>
      <c r="K15" s="15" t="s">
        <v>41</v>
      </c>
      <c r="L15" s="15" t="s">
        <v>381</v>
      </c>
      <c r="M15" s="15" t="s">
        <v>42</v>
      </c>
      <c r="N15" s="22" t="s">
        <v>46</v>
      </c>
      <c r="O15" s="22" t="s">
        <v>66</v>
      </c>
    </row>
    <row r="16" spans="1:15" ht="12.75">
      <c r="A16" t="s">
        <v>137</v>
      </c>
      <c r="B16" t="s">
        <v>383</v>
      </c>
      <c r="C16" t="s">
        <v>64</v>
      </c>
      <c r="D16" s="1">
        <v>0.6131944444444445</v>
      </c>
      <c r="E16" s="1">
        <v>0.6236111111111111</v>
      </c>
      <c r="F16" s="2" t="s">
        <v>26</v>
      </c>
      <c r="G16" s="2" t="s">
        <v>26</v>
      </c>
      <c r="H16" s="2" t="s">
        <v>26</v>
      </c>
      <c r="I16" s="2" t="s">
        <v>26</v>
      </c>
      <c r="J16" s="2" t="s">
        <v>26</v>
      </c>
      <c r="K16" s="17">
        <v>1.7</v>
      </c>
      <c r="L16" s="16">
        <f>E16-D16</f>
        <v>0.01041666666666663</v>
      </c>
      <c r="M16" s="37">
        <v>15</v>
      </c>
      <c r="N16">
        <v>1.77</v>
      </c>
      <c r="O16" s="2" t="s">
        <v>26</v>
      </c>
    </row>
    <row r="17" spans="1:15" ht="12.75">
      <c r="A17" t="s">
        <v>137</v>
      </c>
      <c r="B17" t="s">
        <v>384</v>
      </c>
      <c r="C17" t="s">
        <v>63</v>
      </c>
      <c r="D17" s="1">
        <v>0.6131944444444445</v>
      </c>
      <c r="E17" s="1">
        <v>0.6236111111111111</v>
      </c>
      <c r="F17" s="2" t="s">
        <v>26</v>
      </c>
      <c r="G17" s="2" t="s">
        <v>26</v>
      </c>
      <c r="H17" s="2" t="s">
        <v>26</v>
      </c>
      <c r="I17" s="2" t="s">
        <v>26</v>
      </c>
      <c r="J17" s="2" t="s">
        <v>26</v>
      </c>
      <c r="K17" s="17">
        <v>1.7</v>
      </c>
      <c r="L17" s="16">
        <f aca="true" t="shared" si="0" ref="L17:L27">E17-D17</f>
        <v>0.01041666666666663</v>
      </c>
      <c r="M17" s="37">
        <v>15</v>
      </c>
      <c r="N17">
        <v>5.6</v>
      </c>
      <c r="O17" s="26">
        <f>N16/N17</f>
        <v>0.3160714285714286</v>
      </c>
    </row>
    <row r="18" spans="1:16" ht="12.75">
      <c r="A18" t="s">
        <v>137</v>
      </c>
      <c r="B18" t="s">
        <v>10</v>
      </c>
      <c r="C18" t="s">
        <v>64</v>
      </c>
      <c r="D18" s="1">
        <v>0.6131944444444445</v>
      </c>
      <c r="E18" s="1">
        <v>0.6236111111111111</v>
      </c>
      <c r="F18" s="21" t="s">
        <v>167</v>
      </c>
      <c r="G18" s="19">
        <v>151.81</v>
      </c>
      <c r="H18" s="19">
        <v>152.181</v>
      </c>
      <c r="I18">
        <f>H18-G18</f>
        <v>0.3710000000000093</v>
      </c>
      <c r="J18" s="19">
        <f>I18-Blanks!$I$106</f>
        <v>0.4240952380952492</v>
      </c>
      <c r="K18" s="17">
        <v>16.7</v>
      </c>
      <c r="L18" s="16">
        <f t="shared" si="0"/>
        <v>0.01041666666666663</v>
      </c>
      <c r="M18" s="37">
        <v>15</v>
      </c>
      <c r="N18" s="19">
        <f>1000*J18/(59*K18)</f>
        <v>0.4304224480820554</v>
      </c>
      <c r="O18" s="18">
        <f>N18/N17</f>
        <v>0.07686115144322418</v>
      </c>
      <c r="P18" t="s">
        <v>382</v>
      </c>
    </row>
    <row r="19" spans="1:16" ht="12.75">
      <c r="A19" t="s">
        <v>137</v>
      </c>
      <c r="B19" t="s">
        <v>11</v>
      </c>
      <c r="C19" t="s">
        <v>64</v>
      </c>
      <c r="D19" s="1">
        <v>0.6131944444444445</v>
      </c>
      <c r="E19" s="1">
        <v>0.6236111111111111</v>
      </c>
      <c r="F19" s="21" t="s">
        <v>168</v>
      </c>
      <c r="G19" s="19">
        <v>149.716</v>
      </c>
      <c r="H19" s="19">
        <v>150.047</v>
      </c>
      <c r="I19">
        <f aca="true" t="shared" si="1" ref="I19:I27">H19-G19</f>
        <v>0.33099999999998886</v>
      </c>
      <c r="J19" s="19">
        <f>I19-Blanks!$I$106</f>
        <v>0.3840952380952287</v>
      </c>
      <c r="K19" s="17">
        <v>16.7</v>
      </c>
      <c r="L19" s="16">
        <f t="shared" si="0"/>
        <v>0.01041666666666663</v>
      </c>
      <c r="M19" s="37">
        <v>15</v>
      </c>
      <c r="N19" s="19">
        <f>1000*J19/(59*K19)</f>
        <v>0.3898256755254529</v>
      </c>
      <c r="O19" s="18">
        <f>N19/N17</f>
        <v>0.06961172777240231</v>
      </c>
      <c r="P19" t="s">
        <v>382</v>
      </c>
    </row>
    <row r="20" spans="1:14" ht="12.75">
      <c r="A20" t="s">
        <v>137</v>
      </c>
      <c r="B20" t="s">
        <v>15</v>
      </c>
      <c r="D20" s="1">
        <v>0.6131944444444445</v>
      </c>
      <c r="E20" s="1">
        <v>0.6236111111111111</v>
      </c>
      <c r="F20" s="21" t="s">
        <v>169</v>
      </c>
      <c r="G20" s="18">
        <v>939.35</v>
      </c>
      <c r="H20" s="18">
        <v>941.9</v>
      </c>
      <c r="I20" s="18">
        <f>H20-G20</f>
        <v>2.5499999999999545</v>
      </c>
      <c r="J20" s="18">
        <f>I20-Blanks!$I$75</f>
        <v>2.527551020408122</v>
      </c>
      <c r="K20" s="17">
        <v>566</v>
      </c>
      <c r="L20" s="16">
        <f t="shared" si="0"/>
        <v>0.01041666666666663</v>
      </c>
      <c r="M20" s="37">
        <v>15</v>
      </c>
      <c r="N20" s="19">
        <f>1000*J20/(61*K20)</f>
        <v>0.07320717779088577</v>
      </c>
    </row>
    <row r="21" spans="1:14" ht="12.75">
      <c r="A21" t="s">
        <v>137</v>
      </c>
      <c r="B21" t="s">
        <v>14</v>
      </c>
      <c r="D21" s="1">
        <v>0.6131944444444445</v>
      </c>
      <c r="E21" s="1">
        <v>0.6236111111111111</v>
      </c>
      <c r="F21" s="21" t="s">
        <v>170</v>
      </c>
      <c r="G21" s="18">
        <v>951.1</v>
      </c>
      <c r="H21" s="18">
        <v>964.4</v>
      </c>
      <c r="I21" s="18">
        <f t="shared" si="1"/>
        <v>13.299999999999955</v>
      </c>
      <c r="J21" s="18">
        <f>I21-Blanks!$I$75</f>
        <v>13.277551020408122</v>
      </c>
      <c r="K21" s="17">
        <v>566</v>
      </c>
      <c r="L21" s="16">
        <f t="shared" si="0"/>
        <v>0.01041666666666663</v>
      </c>
      <c r="M21" s="37">
        <v>15</v>
      </c>
      <c r="N21" s="19">
        <f>1000*J21/(61*K21)</f>
        <v>0.3845667329087679</v>
      </c>
    </row>
    <row r="22" spans="1:15" ht="12.75">
      <c r="A22" t="s">
        <v>137</v>
      </c>
      <c r="B22" t="s">
        <v>12</v>
      </c>
      <c r="D22" s="1">
        <v>0.6131944444444445</v>
      </c>
      <c r="E22" s="1">
        <v>0.6236111111111111</v>
      </c>
      <c r="F22" s="21" t="s">
        <v>171</v>
      </c>
      <c r="G22" s="18">
        <v>952.75</v>
      </c>
      <c r="H22" s="18">
        <v>966.85</v>
      </c>
      <c r="I22" s="18">
        <f t="shared" si="1"/>
        <v>14.100000000000023</v>
      </c>
      <c r="J22" s="18">
        <f>I22-Blanks!$I$75</f>
        <v>14.07755102040819</v>
      </c>
      <c r="K22" s="17">
        <v>566</v>
      </c>
      <c r="L22" s="16">
        <f t="shared" si="0"/>
        <v>0.01041666666666663</v>
      </c>
      <c r="M22" s="37">
        <v>15</v>
      </c>
      <c r="N22" s="19">
        <f>1000*J22/(61*K22)</f>
        <v>0.40773767654544957</v>
      </c>
      <c r="O22" s="18">
        <f>J23/SUM(J21:J23)</f>
        <v>0.4938735439046963</v>
      </c>
    </row>
    <row r="23" spans="1:14" ht="12.75">
      <c r="A23" t="s">
        <v>137</v>
      </c>
      <c r="B23" t="s">
        <v>13</v>
      </c>
      <c r="D23" s="1">
        <v>0.6131944444444445</v>
      </c>
      <c r="E23" s="1">
        <v>0.6236111111111111</v>
      </c>
      <c r="F23" s="21" t="s">
        <v>172</v>
      </c>
      <c r="G23" s="18">
        <v>2743.7</v>
      </c>
      <c r="H23" s="18">
        <v>2770.25</v>
      </c>
      <c r="I23" s="18">
        <f>H23-G23</f>
        <v>26.550000000000182</v>
      </c>
      <c r="J23" s="18">
        <f>+I23-Blanks!$I$22</f>
        <v>26.69285714285723</v>
      </c>
      <c r="K23" s="17">
        <v>566</v>
      </c>
      <c r="L23" s="16">
        <f t="shared" si="0"/>
        <v>0.01041666666666663</v>
      </c>
      <c r="M23" s="37">
        <v>15</v>
      </c>
      <c r="N23" s="19">
        <f>1000*J23/(61*K23)</f>
        <v>0.7731233604488568</v>
      </c>
    </row>
    <row r="24" spans="1:13" ht="12.75">
      <c r="A24" t="s">
        <v>137</v>
      </c>
      <c r="B24" t="s">
        <v>47</v>
      </c>
      <c r="C24" t="s">
        <v>65</v>
      </c>
      <c r="D24" s="1"/>
      <c r="E24" s="1"/>
      <c r="F24" s="20"/>
      <c r="G24" s="18"/>
      <c r="H24" s="18"/>
      <c r="I24" s="18"/>
      <c r="K24" s="17"/>
      <c r="L24" s="16"/>
      <c r="M24" s="37"/>
    </row>
    <row r="25" spans="1:14" ht="12.75">
      <c r="A25" t="s">
        <v>137</v>
      </c>
      <c r="B25" t="s">
        <v>17</v>
      </c>
      <c r="D25" s="1">
        <v>0.6131944444444445</v>
      </c>
      <c r="E25" s="1">
        <v>0.6236111111111111</v>
      </c>
      <c r="F25" s="21" t="s">
        <v>163</v>
      </c>
      <c r="G25" s="18">
        <v>947.5</v>
      </c>
      <c r="H25" s="18">
        <v>950.1</v>
      </c>
      <c r="I25" s="18">
        <f t="shared" si="1"/>
        <v>2.6000000000000227</v>
      </c>
      <c r="J25" s="18">
        <f>I25-Blanks!$I$75</f>
        <v>2.5775510204081904</v>
      </c>
      <c r="K25" s="17">
        <v>566</v>
      </c>
      <c r="L25" s="16">
        <f t="shared" si="0"/>
        <v>0.01041666666666663</v>
      </c>
      <c r="M25" s="37">
        <v>15</v>
      </c>
      <c r="N25" s="19">
        <f>1000*J25/(61*K25)</f>
        <v>0.07465536176818022</v>
      </c>
    </row>
    <row r="26" spans="1:14" ht="12.75">
      <c r="A26" t="s">
        <v>137</v>
      </c>
      <c r="B26" t="s">
        <v>19</v>
      </c>
      <c r="D26" s="1">
        <v>0.6131944444444445</v>
      </c>
      <c r="E26" s="1">
        <v>0.6236111111111111</v>
      </c>
      <c r="F26" s="21" t="s">
        <v>164</v>
      </c>
      <c r="G26" s="18">
        <v>947.05</v>
      </c>
      <c r="H26" s="18">
        <v>959.75</v>
      </c>
      <c r="I26" s="18">
        <f t="shared" si="1"/>
        <v>12.700000000000045</v>
      </c>
      <c r="J26" s="18">
        <f>I26-Blanks!$I$75</f>
        <v>12.677551020408213</v>
      </c>
      <c r="K26" s="17">
        <v>566</v>
      </c>
      <c r="L26" s="16">
        <f t="shared" si="0"/>
        <v>0.01041666666666663</v>
      </c>
      <c r="M26" s="37">
        <v>15</v>
      </c>
      <c r="N26" s="19">
        <f>1000*J26/(61*K26)</f>
        <v>0.3671885251812609</v>
      </c>
    </row>
    <row r="27" spans="1:15" ht="12.75">
      <c r="A27" t="s">
        <v>137</v>
      </c>
      <c r="B27" t="s">
        <v>18</v>
      </c>
      <c r="D27" s="1">
        <v>0.6131944444444445</v>
      </c>
      <c r="E27" s="1">
        <v>0.6236111111111111</v>
      </c>
      <c r="F27" s="21" t="s">
        <v>165</v>
      </c>
      <c r="G27" s="18">
        <v>935.7</v>
      </c>
      <c r="H27" s="18">
        <v>950.1</v>
      </c>
      <c r="I27" s="18">
        <f t="shared" si="1"/>
        <v>14.399999999999977</v>
      </c>
      <c r="J27" s="18">
        <f>I27-Blanks!$I$75</f>
        <v>14.377551020408145</v>
      </c>
      <c r="K27" s="17">
        <v>566</v>
      </c>
      <c r="L27" s="16">
        <f t="shared" si="0"/>
        <v>0.01041666666666663</v>
      </c>
      <c r="M27" s="37">
        <v>15</v>
      </c>
      <c r="N27" s="19">
        <f>1000*J27/(61*K27)</f>
        <v>0.41642678040920306</v>
      </c>
      <c r="O27" s="18">
        <f>J28/SUM(J26:J28)</f>
        <v>0.4694865740925966</v>
      </c>
    </row>
    <row r="28" spans="1:14" ht="12.75">
      <c r="A28" t="s">
        <v>137</v>
      </c>
      <c r="B28" t="s">
        <v>16</v>
      </c>
      <c r="D28" s="1">
        <v>0.6131944444444445</v>
      </c>
      <c r="E28" s="1">
        <v>0.6236111111111111</v>
      </c>
      <c r="F28" s="21" t="s">
        <v>166</v>
      </c>
      <c r="G28" s="18">
        <v>2737.65</v>
      </c>
      <c r="H28" s="18">
        <v>2761.45</v>
      </c>
      <c r="I28" s="18">
        <f>H28-G28</f>
        <v>23.799999999999727</v>
      </c>
      <c r="J28" s="18">
        <f>+I28-Blanks!$I$22</f>
        <v>23.942857142856774</v>
      </c>
      <c r="K28" s="17">
        <v>566</v>
      </c>
      <c r="L28" s="16">
        <f>E28-D28</f>
        <v>0.01041666666666663</v>
      </c>
      <c r="M28" s="37">
        <v>15</v>
      </c>
      <c r="N28" s="19">
        <f>1000*J28/(61*K28)</f>
        <v>0.6934732416977575</v>
      </c>
    </row>
    <row r="29" spans="1:13" ht="12.75">
      <c r="A29" t="s">
        <v>137</v>
      </c>
      <c r="B29" t="s">
        <v>48</v>
      </c>
      <c r="C29" t="s">
        <v>65</v>
      </c>
      <c r="D29" s="1"/>
      <c r="E29" s="1"/>
      <c r="F29" s="13"/>
      <c r="H29" s="18"/>
      <c r="I29" s="18"/>
      <c r="L29" s="16"/>
      <c r="M29" s="16"/>
    </row>
    <row r="30" spans="1:6" ht="12.75">
      <c r="A30" s="17"/>
      <c r="D30" s="1"/>
      <c r="E30" s="1"/>
      <c r="F30" s="13"/>
    </row>
    <row r="31" spans="4:5" ht="12.75">
      <c r="D31" s="1"/>
      <c r="E31" s="1"/>
    </row>
    <row r="32" spans="1:5" ht="12.75">
      <c r="A32" s="8"/>
      <c r="B32" s="8"/>
      <c r="C32" s="8"/>
      <c r="D32" s="1"/>
      <c r="E32" s="1"/>
    </row>
    <row r="33" spans="1:7" ht="12.75">
      <c r="A33" s="14"/>
      <c r="B33" s="14"/>
      <c r="C33" s="14"/>
      <c r="D33" s="1"/>
      <c r="E33" s="1"/>
      <c r="F33" s="20"/>
      <c r="G33" s="18"/>
    </row>
    <row r="34" spans="1:9" ht="12.75">
      <c r="A34" s="14"/>
      <c r="B34" s="14"/>
      <c r="C34" s="14"/>
      <c r="D34" s="1"/>
      <c r="E34" s="1"/>
      <c r="F34" s="21"/>
      <c r="G34" s="18"/>
      <c r="H34" s="18"/>
      <c r="I34" s="18"/>
    </row>
    <row r="35" spans="1:9" ht="12.75">
      <c r="A35" s="14"/>
      <c r="B35" s="14"/>
      <c r="C35" s="14"/>
      <c r="D35" s="1"/>
      <c r="E35" s="1"/>
      <c r="F35" s="20"/>
      <c r="G35" s="18"/>
      <c r="H35" s="18"/>
      <c r="I35" s="18"/>
    </row>
    <row r="36" spans="1:9" ht="12.75">
      <c r="A36" s="14"/>
      <c r="B36" s="14"/>
      <c r="C36" s="14"/>
      <c r="D36" s="1"/>
      <c r="E36" s="1"/>
      <c r="F36" s="21"/>
      <c r="G36" s="18"/>
      <c r="H36" s="18"/>
      <c r="I36" s="18"/>
    </row>
    <row r="37" spans="1:9" ht="12.75">
      <c r="A37" s="14"/>
      <c r="B37" s="14"/>
      <c r="C37" s="14"/>
      <c r="F37" s="20"/>
      <c r="G37" s="18"/>
      <c r="H37" s="18"/>
      <c r="I37" s="18"/>
    </row>
    <row r="38" spans="1:9" ht="12.75">
      <c r="A38" s="14"/>
      <c r="B38" s="14"/>
      <c r="C38" s="14"/>
      <c r="F38" s="21"/>
      <c r="G38" s="18"/>
      <c r="H38" s="18"/>
      <c r="I38" s="18"/>
    </row>
    <row r="39" spans="1:9" ht="12.75">
      <c r="A39" s="14"/>
      <c r="B39" s="14"/>
      <c r="C39" s="14"/>
      <c r="F39" s="21"/>
      <c r="I39" s="18"/>
    </row>
    <row r="40" spans="1:6" ht="12.75">
      <c r="A40" s="14"/>
      <c r="B40" s="14"/>
      <c r="C40" s="14"/>
      <c r="F40" s="21"/>
    </row>
    <row r="41" spans="1:6" ht="12.75">
      <c r="A41" s="14"/>
      <c r="B41" s="14"/>
      <c r="C41" s="14"/>
      <c r="F41" s="21"/>
    </row>
    <row r="42" spans="1:9" ht="12.75">
      <c r="A42" s="14"/>
      <c r="B42" s="14"/>
      <c r="C42" s="14"/>
      <c r="F42" s="21"/>
      <c r="G42" s="18"/>
      <c r="H42" s="18"/>
      <c r="I42" s="18"/>
    </row>
    <row r="43" spans="2:9" ht="12.75">
      <c r="B43" s="14"/>
      <c r="C43" s="14"/>
      <c r="F43" s="21"/>
      <c r="G43" s="18"/>
      <c r="H43" s="18"/>
      <c r="I43" s="18"/>
    </row>
    <row r="44" spans="2:9" ht="12.75">
      <c r="B44" s="14"/>
      <c r="C44" s="14"/>
      <c r="F44" s="21"/>
      <c r="G44" s="18"/>
      <c r="H44" s="18"/>
      <c r="I44" s="18"/>
    </row>
    <row r="45" spans="2:9" ht="12.75">
      <c r="B45" s="14"/>
      <c r="C45" s="14"/>
      <c r="F45" s="21"/>
      <c r="G45" s="18"/>
      <c r="H45" s="18"/>
      <c r="I45" s="18"/>
    </row>
    <row r="46" spans="2:9" ht="12.75">
      <c r="B46" s="14"/>
      <c r="C46" s="14"/>
      <c r="F46" s="21"/>
      <c r="I46" s="18"/>
    </row>
    <row r="47" spans="2:6" ht="12.75">
      <c r="B47" s="14"/>
      <c r="C47" s="14"/>
      <c r="F47" s="21"/>
    </row>
    <row r="48" ht="12.75">
      <c r="F48" s="21"/>
    </row>
    <row r="49" ht="12.75">
      <c r="F49" s="21"/>
    </row>
    <row r="50" ht="12.75">
      <c r="F50" s="21"/>
    </row>
    <row r="51" ht="12.75">
      <c r="F51" s="21"/>
    </row>
    <row r="52" ht="12.75">
      <c r="F52" s="21"/>
    </row>
    <row r="53" ht="12.75">
      <c r="F53" s="21"/>
    </row>
    <row r="54" spans="6:9" ht="12.75">
      <c r="F54" s="21"/>
      <c r="I54" s="19"/>
    </row>
  </sheetData>
  <printOptions/>
  <pageMargins left="0.75" right="0.75" top="1" bottom="1" header="0.5" footer="0.5"/>
  <pageSetup fitToHeight="1" fitToWidth="1" horizontalDpi="600" verticalDpi="600" orientation="landscape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MRI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mgrelinger</dc:creator>
  <cp:keywords/>
  <dc:description/>
  <cp:lastModifiedBy>aingram</cp:lastModifiedBy>
  <cp:lastPrinted>2005-05-02T19:10:03Z</cp:lastPrinted>
  <dcterms:created xsi:type="dcterms:W3CDTF">2005-03-14T16:56:19Z</dcterms:created>
  <dcterms:modified xsi:type="dcterms:W3CDTF">2006-05-11T19:50:48Z</dcterms:modified>
  <cp:category/>
  <cp:version/>
  <cp:contentType/>
  <cp:contentStatus/>
</cp:coreProperties>
</file>