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50" activeTab="0"/>
  </bookViews>
  <sheets>
    <sheet name="EIRP" sheetId="1" r:id="rId1"/>
  </sheets>
  <externalReferences>
    <externalReference r:id="rId4"/>
  </externalReferences>
  <definedNames>
    <definedName name="analysis">'[1]Altimeter'!$A$1:$U$46</definedName>
    <definedName name="Analysis_Area">#REF!</definedName>
    <definedName name="Print">#REF!</definedName>
    <definedName name="_xlnm.Print_Area" localSheetId="0">'EIRP'!$A$1:$I$69</definedName>
    <definedName name="Print_Ave">#REF!</definedName>
    <definedName name="Print_Peak">#REF!</definedName>
    <definedName name="PrintArea">#REF!</definedName>
    <definedName name="prt">#REF!</definedName>
  </definedNames>
  <calcPr fullCalcOnLoad="1"/>
</workbook>
</file>

<file path=xl/sharedStrings.xml><?xml version="1.0" encoding="utf-8"?>
<sst xmlns="http://schemas.openxmlformats.org/spreadsheetml/2006/main" count="86" uniqueCount="61">
  <si>
    <t>System of Interest</t>
  </si>
  <si>
    <t>Freq (MHz)</t>
  </si>
  <si>
    <t>NF (dB)</t>
  </si>
  <si>
    <t>Receiver Losses (dB)</t>
  </si>
  <si>
    <t xml:space="preserve"> </t>
  </si>
  <si>
    <t>UWB  Parameters</t>
  </si>
  <si>
    <t>Yes</t>
  </si>
  <si>
    <t>Ref BW (MHz)</t>
  </si>
  <si>
    <t>Rep Rate (Mpps)</t>
  </si>
  <si>
    <r>
      <t>H</t>
    </r>
    <r>
      <rPr>
        <b/>
        <vertAlign val="subscript"/>
        <sz val="9"/>
        <rFont val="Arial"/>
        <family val="2"/>
      </rPr>
      <t>TX</t>
    </r>
    <r>
      <rPr>
        <b/>
        <sz val="9"/>
        <rFont val="Arial"/>
        <family val="2"/>
      </rPr>
      <t xml:space="preserve"> (Meters)</t>
    </r>
  </si>
  <si>
    <t>dithered?</t>
  </si>
  <si>
    <t>Protection Criteria</t>
  </si>
  <si>
    <r>
      <t>B</t>
    </r>
    <r>
      <rPr>
        <b/>
        <vertAlign val="subscript"/>
        <sz val="10"/>
        <color indexed="8"/>
        <rFont val="Arial"/>
        <family val="2"/>
      </rPr>
      <t>IF</t>
    </r>
    <r>
      <rPr>
        <b/>
        <sz val="10"/>
        <color indexed="8"/>
        <rFont val="Arial"/>
        <family val="2"/>
      </rPr>
      <t xml:space="preserve"> (MHz)</t>
    </r>
  </si>
  <si>
    <r>
      <t>G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(dBi)</t>
    </r>
  </si>
  <si>
    <t>Part15 Measurement Parameters</t>
  </si>
  <si>
    <t>Receiver Noise (dBm)</t>
  </si>
  <si>
    <t>RECEIVED DESIRED POWER</t>
  </si>
  <si>
    <t>output power</t>
  </si>
  <si>
    <t>dBm</t>
  </si>
  <si>
    <t>antenna gain</t>
  </si>
  <si>
    <t>dBi</t>
  </si>
  <si>
    <t>aircraft altitude</t>
  </si>
  <si>
    <t>Pulsed Altimeter</t>
  </si>
  <si>
    <t>ALTMR XMTR</t>
  </si>
  <si>
    <t>m</t>
  </si>
  <si>
    <t>dB</t>
  </si>
  <si>
    <t>max range</t>
  </si>
  <si>
    <t>min range</t>
  </si>
  <si>
    <t>antenna BW</t>
  </si>
  <si>
    <t>degrees</t>
  </si>
  <si>
    <t>AN/APN-194</t>
  </si>
  <si>
    <t>reflection coefficient</t>
  </si>
  <si>
    <t>absolute value</t>
  </si>
  <si>
    <t>tan theta</t>
  </si>
  <si>
    <t>theta (rad)</t>
  </si>
  <si>
    <t>theta (deg)</t>
  </si>
  <si>
    <t>Gtheta</t>
  </si>
  <si>
    <t>Part 15</t>
  </si>
  <si>
    <t>Dithered</t>
  </si>
  <si>
    <t>non-Dithered</t>
  </si>
  <si>
    <t>satisfy</t>
  </si>
  <si>
    <t>PRF (MHz)</t>
  </si>
  <si>
    <t>db S/(N+I) ratio</t>
  </si>
  <si>
    <t>start dist</t>
  </si>
  <si>
    <t>meters</t>
  </si>
  <si>
    <t>delta ref lvl (dB)</t>
  </si>
  <si>
    <t>dist=-41.3 dBm/MHz RMS (km)</t>
  </si>
  <si>
    <r>
      <t>Aircraft Height 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</si>
  <si>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FS Loss</t>
  </si>
  <si>
    <t>EIRP (FS)</t>
  </si>
  <si>
    <t>Hor. Distance (meters)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</si>
  <si>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(dBm/MHz)</t>
    </r>
  </si>
  <si>
    <r>
      <t>Aircraft H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(m)</t>
    </r>
  </si>
  <si>
    <t>External Loop Loss</t>
  </si>
  <si>
    <t>Av BWCF (dB)</t>
  </si>
  <si>
    <t>Min EIRP (dBm/MHz)</t>
  </si>
  <si>
    <t>Av. BWCF (dB)</t>
  </si>
  <si>
    <t>S/(N+I) (Av) (dB)</t>
  </si>
  <si>
    <t>Max UWB EIRP (dBm/MHz)</t>
  </si>
  <si>
    <t>(S/N+I) (Av) (dB)</t>
  </si>
  <si>
    <t>EIRP (dBm/MHz)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</si>
</sst>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E+00"/>
    <numFmt numFmtId="168" formatCode="0.00000E+00"/>
    <numFmt numFmtId="169" formatCode="0.00000"/>
  </numFmts>
  <fonts count="1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3" fontId="6" fillId="0" borderId="0" xfId="15" applyNumberFormat="1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3" fontId="0" fillId="0" borderId="0" xfId="15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3" fontId="0" fillId="0" borderId="21" xfId="15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25" xfId="0" applyBorder="1" applyAlignment="1">
      <alignment/>
    </xf>
    <xf numFmtId="0" fontId="9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0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0" borderId="33" xfId="0" applyNumberForma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165" fontId="0" fillId="0" borderId="25" xfId="0" applyNumberFormat="1" applyFont="1" applyBorder="1" applyAlignment="1">
      <alignment horizontal="right" vertical="center"/>
    </xf>
    <xf numFmtId="164" fontId="0" fillId="0" borderId="3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164" fontId="0" fillId="0" borderId="37" xfId="0" applyNumberFormat="1" applyBorder="1" applyAlignment="1">
      <alignment horizontal="right"/>
    </xf>
    <xf numFmtId="0" fontId="6" fillId="0" borderId="37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Permitted EIRP vs Distance From the Pulse Altmr with PRF=500 MHz Dithered</a:t>
            </a:r>
          </a:p>
        </c:rich>
      </c:tx>
      <c:layout>
        <c:manualLayout>
          <c:xMode val="factor"/>
          <c:yMode val="factor"/>
          <c:x val="0.01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125"/>
          <c:w val="0.91475"/>
          <c:h val="0.83875"/>
        </c:manualLayout>
      </c:layout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EIRP!$I$24:$I$311</c:f>
              <c:numCache/>
            </c:numRef>
          </c:xVal>
          <c:yVal>
            <c:numRef>
              <c:f>EIRP!$H$24:$H$311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EIRP!$I$24:$I$311</c:f>
              <c:numCache/>
            </c:numRef>
          </c:xVal>
          <c:yVal>
            <c:numRef>
              <c:f>EIRP!$G$24:$G$311</c:f>
              <c:numCache/>
            </c:numRef>
          </c:yVal>
          <c:smooth val="0"/>
        </c:ser>
        <c:axId val="48877305"/>
        <c:axId val="37242562"/>
      </c:scatterChart>
      <c:valAx>
        <c:axId val="4887730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(kilometers)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242562"/>
        <c:crossesAt val="-90"/>
        <c:crossBetween val="midCat"/>
        <c:dispUnits/>
        <c:majorUnit val="1"/>
      </c:val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EIRP (dBm/MHz)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87730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49</xdr:row>
      <xdr:rowOff>9525</xdr:rowOff>
    </xdr:from>
    <xdr:to>
      <xdr:col>20</xdr:col>
      <xdr:colOff>466725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9858375" y="9067800"/>
        <a:ext cx="5391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457200</xdr:colOff>
      <xdr:row>32</xdr:row>
      <xdr:rowOff>66675</xdr:rowOff>
    </xdr:from>
    <xdr:to>
      <xdr:col>18</xdr:col>
      <xdr:colOff>504825</xdr:colOff>
      <xdr:row>34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5991225"/>
          <a:ext cx="1933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WBAnanysis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imeter"/>
      <sheetName val="ARSR4"/>
      <sheetName val="NEXRAD"/>
      <sheetName val="ASR11"/>
      <sheetName val="DME"/>
      <sheetName val="Sheet5"/>
      <sheetName val="Sheet6"/>
      <sheetName val="Sheet7"/>
      <sheetName val="Sheet8"/>
      <sheetName val="Sheet9"/>
      <sheetName val="Sheet10"/>
    </sheetNames>
    <sheetDataSet>
      <sheetData sheetId="0">
        <row r="1">
          <cell r="A1" t="str">
            <v>System of Interest</v>
          </cell>
          <cell r="B1" t="str">
            <v>Freq (MHz)</v>
          </cell>
          <cell r="C1" t="str">
            <v>BIF (MHz)</v>
          </cell>
          <cell r="D1" t="str">
            <v>Temp (OK)</v>
          </cell>
          <cell r="E1" t="str">
            <v>NO (dBm)</v>
          </cell>
          <cell r="F1" t="str">
            <v>NF (dB)</v>
          </cell>
          <cell r="G1" t="str">
            <v>PN (dBm)</v>
          </cell>
          <cell r="H1" t="str">
            <v>I/N (Ave) (dB)</v>
          </cell>
          <cell r="I1" t="str">
            <v>IMAX (dBm)</v>
          </cell>
          <cell r="J1" t="str">
            <v>Receiver Losses (dB)</v>
          </cell>
          <cell r="K1" t="str">
            <v>GR (dBi)</v>
          </cell>
          <cell r="L1" t="str">
            <v>HR (m)</v>
          </cell>
          <cell r="M1" t="str">
            <v>BWCF (dB)</v>
          </cell>
          <cell r="N1" t="str">
            <v>Reqiured Prop Loss (dB)</v>
          </cell>
          <cell r="O1" t="str">
            <v>Separation Dist (km) (freespace)</v>
          </cell>
          <cell r="P1" t="str">
            <v>Smooth Earth Model</v>
          </cell>
        </row>
        <row r="2">
          <cell r="A2" t="str">
            <v>Radar Altimeter</v>
          </cell>
          <cell r="B2">
            <v>4200</v>
          </cell>
          <cell r="C2">
            <v>25</v>
          </cell>
          <cell r="D2">
            <v>290</v>
          </cell>
          <cell r="E2">
            <v>-99.9978290702777</v>
          </cell>
          <cell r="F2">
            <v>5</v>
          </cell>
          <cell r="G2">
            <v>-94.9978290702777</v>
          </cell>
          <cell r="H2">
            <v>-6</v>
          </cell>
          <cell r="I2">
            <v>-100.9978290702777</v>
          </cell>
          <cell r="J2">
            <v>1</v>
          </cell>
          <cell r="K2">
            <v>13</v>
          </cell>
          <cell r="L2">
            <v>1050</v>
          </cell>
          <cell r="M2">
            <v>32.18875824868201</v>
          </cell>
          <cell r="N2">
            <v>103.88658731895971</v>
          </cell>
          <cell r="O2">
            <v>0.8148545136716749</v>
          </cell>
          <cell r="P2">
            <v>1.0767385959625244</v>
          </cell>
        </row>
        <row r="3">
          <cell r="M3" t="str">
            <v> </v>
          </cell>
        </row>
        <row r="5">
          <cell r="A5" t="str">
            <v>UWB  Parameters</v>
          </cell>
          <cell r="E5" t="str">
            <v>Dithered (Peak)</v>
          </cell>
          <cell r="L5" t="str">
            <v>Dithered (Ave)</v>
          </cell>
        </row>
        <row r="6">
          <cell r="A6" t="str">
            <v>HTX (Meters)</v>
          </cell>
          <cell r="B6">
            <v>2</v>
          </cell>
          <cell r="E6" t="str">
            <v>PRF(MHz)</v>
          </cell>
          <cell r="F6" t="str">
            <v>BWCF</v>
          </cell>
          <cell r="G6" t="str">
            <v>Reqiured Prop Loss (dB)</v>
          </cell>
          <cell r="H6" t="str">
            <v>Dist</v>
          </cell>
          <cell r="L6" t="str">
            <v>PRF(MHz)</v>
          </cell>
          <cell r="M6" t="str">
            <v>BWCF</v>
          </cell>
          <cell r="N6" t="str">
            <v>Reqiured Prop Loss (dB)</v>
          </cell>
          <cell r="O6" t="str">
            <v>Dist</v>
          </cell>
          <cell r="U6" t="str">
            <v>Yes</v>
          </cell>
        </row>
        <row r="7">
          <cell r="A7" t="str">
            <v>Is UWB dithered?</v>
          </cell>
          <cell r="B7" t="str">
            <v>No</v>
          </cell>
          <cell r="E7">
            <v>0.001</v>
          </cell>
          <cell r="F7">
            <v>156.48092021712583</v>
          </cell>
          <cell r="G7">
            <v>228.17874928740355</v>
          </cell>
          <cell r="H7">
            <v>389.1778869628906</v>
          </cell>
          <cell r="L7">
            <v>0.001</v>
          </cell>
          <cell r="M7">
            <v>32.18875824868201</v>
          </cell>
          <cell r="N7">
            <v>103.88658731895971</v>
          </cell>
          <cell r="O7">
            <v>1.0767385959625244</v>
          </cell>
          <cell r="U7" t="str">
            <v>No</v>
          </cell>
        </row>
        <row r="8">
          <cell r="A8" t="str">
            <v>Rep Rate (Mpps)</v>
          </cell>
          <cell r="B8">
            <v>0.5</v>
          </cell>
          <cell r="E8">
            <v>0.01</v>
          </cell>
          <cell r="F8">
            <v>133.45506928718538</v>
          </cell>
          <cell r="G8">
            <v>205.15289835746307</v>
          </cell>
          <cell r="H8">
            <v>169.9168701171875</v>
          </cell>
          <cell r="L8">
            <v>0.01</v>
          </cell>
          <cell r="M8">
            <v>32.18875824868201</v>
          </cell>
          <cell r="N8">
            <v>103.88658731895971</v>
          </cell>
          <cell r="O8">
            <v>1.0767385959625244</v>
          </cell>
        </row>
        <row r="9">
          <cell r="A9" t="str">
            <v>Pave (dBm/1Mhz)</v>
          </cell>
          <cell r="B9">
            <v>-41.3</v>
          </cell>
          <cell r="E9">
            <v>0.1</v>
          </cell>
          <cell r="F9">
            <v>110.42921835724493</v>
          </cell>
          <cell r="G9">
            <v>182.12704742752265</v>
          </cell>
          <cell r="H9">
            <v>154.18955993652344</v>
          </cell>
          <cell r="L9">
            <v>0.1</v>
          </cell>
          <cell r="M9">
            <v>32.18875824868201</v>
          </cell>
          <cell r="N9">
            <v>103.88658731895971</v>
          </cell>
          <cell r="O9">
            <v>1.0767385959625244</v>
          </cell>
        </row>
        <row r="10">
          <cell r="A10" t="str">
            <v>Pulse Width (ps)</v>
          </cell>
          <cell r="B10">
            <v>500</v>
          </cell>
          <cell r="E10">
            <v>1</v>
          </cell>
          <cell r="F10">
            <v>87.40336742730446</v>
          </cell>
          <cell r="G10">
            <v>159.10119649758218</v>
          </cell>
          <cell r="H10">
            <v>128.97215270996094</v>
          </cell>
          <cell r="I10" t="str">
            <v> </v>
          </cell>
          <cell r="L10">
            <v>1</v>
          </cell>
          <cell r="M10">
            <v>32.18875824868201</v>
          </cell>
          <cell r="N10">
            <v>103.88658731895971</v>
          </cell>
          <cell r="O10">
            <v>1.0767385959625244</v>
          </cell>
        </row>
        <row r="11">
          <cell r="E11">
            <v>10</v>
          </cell>
          <cell r="F11">
            <v>64.37751649736401</v>
          </cell>
          <cell r="G11">
            <v>136.0753455676417</v>
          </cell>
          <cell r="H11">
            <v>72.14937591552734</v>
          </cell>
          <cell r="L11">
            <v>10</v>
          </cell>
          <cell r="M11">
            <v>32.18875824868201</v>
          </cell>
          <cell r="N11">
            <v>103.88658731895971</v>
          </cell>
          <cell r="O11">
            <v>1.0767385959625244</v>
          </cell>
        </row>
        <row r="12">
          <cell r="E12">
            <v>100</v>
          </cell>
          <cell r="F12">
            <v>41.35166556742356</v>
          </cell>
          <cell r="G12">
            <v>113.04949463770126</v>
          </cell>
          <cell r="H12">
            <v>4.711846828460693</v>
          </cell>
          <cell r="L12">
            <v>100</v>
          </cell>
          <cell r="M12">
            <v>32.18875824868201</v>
          </cell>
          <cell r="N12">
            <v>103.88658731895971</v>
          </cell>
          <cell r="O12">
            <v>1.0767385959625244</v>
          </cell>
        </row>
        <row r="13">
          <cell r="A13" t="str">
            <v>Ref BW (MHz)</v>
          </cell>
          <cell r="E13">
            <v>500</v>
          </cell>
          <cell r="F13">
            <v>32.18875824868201</v>
          </cell>
          <cell r="G13">
            <v>103.88658731895971</v>
          </cell>
          <cell r="H13">
            <v>1.0767385959625244</v>
          </cell>
          <cell r="L13">
            <v>500</v>
          </cell>
          <cell r="M13">
            <v>32.18875824868201</v>
          </cell>
          <cell r="N13">
            <v>103.88658731895971</v>
          </cell>
          <cell r="O13">
            <v>1.0767385959625244</v>
          </cell>
        </row>
        <row r="14">
          <cell r="A14">
            <v>1</v>
          </cell>
        </row>
        <row r="16">
          <cell r="E16" t="str">
            <v>Un-Dithered (Peak)</v>
          </cell>
          <cell r="L16" t="str">
            <v>Un-Dithered (Ave)</v>
          </cell>
        </row>
        <row r="17">
          <cell r="A17" t="str">
            <v>Smooth Earth Options</v>
          </cell>
          <cell r="E17" t="str">
            <v>PRF(MHz)</v>
          </cell>
          <cell r="F17" t="str">
            <v>BWCF</v>
          </cell>
          <cell r="G17" t="str">
            <v>Reqiured Prop Loss (dB)</v>
          </cell>
          <cell r="H17" t="str">
            <v>Dist</v>
          </cell>
          <cell r="L17" t="str">
            <v>PRF(MHz)</v>
          </cell>
          <cell r="M17" t="str">
            <v>BWCF</v>
          </cell>
          <cell r="N17" t="str">
            <v>Reqiured Prop Loss (dB)</v>
          </cell>
          <cell r="O17" t="str">
            <v>Dist</v>
          </cell>
        </row>
        <row r="18">
          <cell r="A18" t="str">
            <v>Refractivity</v>
          </cell>
          <cell r="C18">
            <v>301</v>
          </cell>
          <cell r="E18">
            <v>0.001</v>
          </cell>
          <cell r="F18">
            <v>141.44014624936312</v>
          </cell>
          <cell r="G18">
            <v>213.13797531964082</v>
          </cell>
          <cell r="H18">
            <v>175.20297241210938</v>
          </cell>
          <cell r="L18">
            <v>0.001</v>
          </cell>
          <cell r="M18">
            <v>32.18875824868201</v>
          </cell>
          <cell r="N18">
            <v>103.88658731895971</v>
          </cell>
          <cell r="O18">
            <v>1.0767385959625244</v>
          </cell>
        </row>
        <row r="19">
          <cell r="A19" t="str">
            <v>Conducitvity</v>
          </cell>
          <cell r="C19">
            <v>0.0278</v>
          </cell>
          <cell r="E19">
            <v>0.01</v>
          </cell>
          <cell r="F19">
            <v>118.41429531942264</v>
          </cell>
          <cell r="G19">
            <v>190.11212438970034</v>
          </cell>
          <cell r="H19">
            <v>159.96774291992188</v>
          </cell>
          <cell r="L19">
            <v>0.01</v>
          </cell>
          <cell r="M19">
            <v>32.18875824868201</v>
          </cell>
          <cell r="N19">
            <v>103.88658731895971</v>
          </cell>
          <cell r="O19">
            <v>1.0767385959625244</v>
          </cell>
        </row>
        <row r="20">
          <cell r="A20" t="str">
            <v>Permittivity</v>
          </cell>
          <cell r="C20">
            <v>15</v>
          </cell>
          <cell r="E20">
            <v>0.1</v>
          </cell>
          <cell r="F20">
            <v>95.38844438948219</v>
          </cell>
          <cell r="G20">
            <v>167.0862734597599</v>
          </cell>
          <cell r="H20">
            <v>138.16677856445312</v>
          </cell>
          <cell r="L20">
            <v>0.1</v>
          </cell>
          <cell r="M20">
            <v>32.18875824868201</v>
          </cell>
          <cell r="N20">
            <v>103.88658731895971</v>
          </cell>
          <cell r="O20">
            <v>1.0767385959625244</v>
          </cell>
        </row>
        <row r="21">
          <cell r="A21" t="str">
            <v>Humidity</v>
          </cell>
          <cell r="C21">
            <v>10</v>
          </cell>
          <cell r="D21" t="str">
            <v>            </v>
          </cell>
          <cell r="E21">
            <v>1</v>
          </cell>
          <cell r="F21">
            <v>72.36259345954173</v>
          </cell>
          <cell r="G21">
            <v>144.06042252981945</v>
          </cell>
          <cell r="H21">
            <v>106.80601501464844</v>
          </cell>
          <cell r="L21">
            <v>1</v>
          </cell>
          <cell r="M21">
            <v>32.18875824868201</v>
          </cell>
          <cell r="N21">
            <v>103.88658731895971</v>
          </cell>
          <cell r="O21">
            <v>1.0767385959625244</v>
          </cell>
        </row>
        <row r="22">
          <cell r="A22" t="str">
            <v>Polarization</v>
          </cell>
          <cell r="C22" t="str">
            <v>V</v>
          </cell>
          <cell r="E22">
            <v>10</v>
          </cell>
          <cell r="F22">
            <v>34.295968561838535</v>
          </cell>
          <cell r="G22">
            <v>105.99379763211624</v>
          </cell>
          <cell r="H22">
            <v>1.690114974975586</v>
          </cell>
          <cell r="L22">
            <v>10</v>
          </cell>
          <cell r="M22">
            <v>17.147984280919268</v>
          </cell>
          <cell r="N22">
            <v>88.84581335119697</v>
          </cell>
          <cell r="O22">
            <v>0.00010000001202570274</v>
          </cell>
        </row>
        <row r="23">
          <cell r="A23" t="str">
            <v>SmEOption</v>
          </cell>
          <cell r="C23">
            <v>2</v>
          </cell>
          <cell r="E23">
            <v>100</v>
          </cell>
          <cell r="F23">
            <v>0</v>
          </cell>
          <cell r="G23">
            <v>71.6978290702777</v>
          </cell>
          <cell r="H23">
            <v>0.00010000001202570274</v>
          </cell>
          <cell r="L23">
            <v>100</v>
          </cell>
          <cell r="M23">
            <v>0</v>
          </cell>
          <cell r="N23">
            <v>71.6978290702777</v>
          </cell>
          <cell r="O23">
            <v>0.00010000001202570274</v>
          </cell>
        </row>
        <row r="24">
          <cell r="A24" t="str">
            <v>Land Height</v>
          </cell>
          <cell r="C24">
            <v>100</v>
          </cell>
          <cell r="E24">
            <v>500</v>
          </cell>
          <cell r="F24">
            <v>0</v>
          </cell>
          <cell r="G24">
            <v>71.6978290702777</v>
          </cell>
          <cell r="H24">
            <v>0.00010000001202570274</v>
          </cell>
          <cell r="L24">
            <v>500</v>
          </cell>
          <cell r="M24">
            <v>0</v>
          </cell>
          <cell r="N24">
            <v>71.6978290702777</v>
          </cell>
          <cell r="O24">
            <v>0.00010000001202570274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024"/>
  <sheetViews>
    <sheetView tabSelected="1" workbookViewId="0" topLeftCell="A1">
      <selection activeCell="S61" sqref="S61"/>
    </sheetView>
  </sheetViews>
  <sheetFormatPr defaultColWidth="9.140625" defaultRowHeight="12.75"/>
  <cols>
    <col min="1" max="1" width="18.421875" style="0" customWidth="1"/>
    <col min="3" max="3" width="11.57421875" style="0" customWidth="1"/>
    <col min="4" max="4" width="17.7109375" style="0" customWidth="1"/>
    <col min="11" max="11" width="8.140625" style="0" customWidth="1"/>
    <col min="12" max="12" width="17.421875" style="0" customWidth="1"/>
    <col min="13" max="13" width="9.7109375" style="0" customWidth="1"/>
    <col min="14" max="14" width="10.8515625" style="0" customWidth="1"/>
    <col min="15" max="15" width="11.7109375" style="0" customWidth="1"/>
    <col min="16" max="16" width="10.00390625" style="0" customWidth="1"/>
    <col min="19" max="19" width="12.28125" style="0" customWidth="1"/>
    <col min="20" max="20" width="11.57421875" style="0" customWidth="1"/>
    <col min="22" max="22" width="11.00390625" style="0" customWidth="1"/>
  </cols>
  <sheetData>
    <row r="1" spans="1:14" ht="38.25">
      <c r="A1" s="49" t="s">
        <v>0</v>
      </c>
      <c r="B1" s="1" t="s">
        <v>1</v>
      </c>
      <c r="C1" s="30" t="s">
        <v>12</v>
      </c>
      <c r="D1" s="1" t="s">
        <v>2</v>
      </c>
      <c r="E1" s="1" t="s">
        <v>15</v>
      </c>
      <c r="F1" s="1" t="s">
        <v>3</v>
      </c>
      <c r="G1" s="1" t="s">
        <v>13</v>
      </c>
      <c r="H1" s="1" t="s">
        <v>52</v>
      </c>
      <c r="I1" s="1"/>
      <c r="J1" s="1"/>
      <c r="K1" s="31"/>
      <c r="L1" s="20"/>
      <c r="M1" s="31"/>
      <c r="N1" s="31"/>
    </row>
    <row r="2" spans="1:14" ht="12.75">
      <c r="A2" s="48" t="s">
        <v>22</v>
      </c>
      <c r="B2" s="26">
        <v>4230</v>
      </c>
      <c r="C2" s="27">
        <v>30</v>
      </c>
      <c r="D2" s="28">
        <v>4</v>
      </c>
      <c r="E2" s="111">
        <f>SUM((10*(LOG(C2)))-114+$D$2)</f>
        <v>-95.22878745280337</v>
      </c>
      <c r="F2" s="23">
        <v>2</v>
      </c>
      <c r="G2" s="19">
        <v>10.5</v>
      </c>
      <c r="H2" s="28">
        <f>$B$14</f>
        <v>1524</v>
      </c>
      <c r="I2" s="15"/>
      <c r="J2" s="52"/>
      <c r="K2" s="15"/>
      <c r="L2" s="15"/>
      <c r="M2" s="15"/>
      <c r="N2" s="15"/>
    </row>
    <row r="3" spans="1:14" ht="12.75">
      <c r="A3" s="2" t="s">
        <v>30</v>
      </c>
      <c r="B3" s="3"/>
      <c r="C3" s="4"/>
      <c r="D3" s="5"/>
      <c r="E3" s="6"/>
      <c r="F3" s="7"/>
      <c r="G3" s="8"/>
      <c r="H3" s="12"/>
      <c r="I3" s="10"/>
      <c r="J3" s="9"/>
      <c r="K3" s="8"/>
      <c r="L3" s="12"/>
      <c r="M3" s="11" t="s">
        <v>4</v>
      </c>
      <c r="N3" s="10"/>
    </row>
    <row r="4" spans="1:13" ht="16.5" thickBot="1">
      <c r="A4" s="33" t="s">
        <v>5</v>
      </c>
      <c r="B4" s="13"/>
      <c r="D4" s="33" t="s">
        <v>11</v>
      </c>
      <c r="H4" s="33"/>
      <c r="L4" s="53"/>
      <c r="M4" s="53"/>
    </row>
    <row r="5" spans="1:24" ht="13.5">
      <c r="A5" s="2" t="s">
        <v>9</v>
      </c>
      <c r="B5" s="20">
        <v>2</v>
      </c>
      <c r="D5" s="29" t="s">
        <v>57</v>
      </c>
      <c r="F5" s="23">
        <v>6</v>
      </c>
      <c r="H5" s="36"/>
      <c r="K5" s="24"/>
      <c r="L5" s="53"/>
      <c r="M5" s="54"/>
      <c r="N5" s="54"/>
      <c r="T5" s="39"/>
      <c r="U5" s="40"/>
      <c r="V5" s="40"/>
      <c r="W5" s="40"/>
      <c r="X5" s="41"/>
    </row>
    <row r="6" spans="1:24" ht="15.75">
      <c r="A6" s="14" t="s">
        <v>10</v>
      </c>
      <c r="B6" s="20" t="s">
        <v>6</v>
      </c>
      <c r="D6" s="29" t="s">
        <v>51</v>
      </c>
      <c r="F6" s="24">
        <f>10*LOG10((10^(($D$11-$F$5)/10)-10^($E$2/10)))</f>
        <v>-70.36872249301338</v>
      </c>
      <c r="H6" s="37"/>
      <c r="J6" s="13"/>
      <c r="K6" s="25"/>
      <c r="M6" s="54"/>
      <c r="N6" s="54"/>
      <c r="T6" s="42"/>
      <c r="U6" s="43"/>
      <c r="V6" s="34"/>
      <c r="W6" s="18"/>
      <c r="X6" s="44"/>
    </row>
    <row r="7" spans="1:24" ht="12.75">
      <c r="A7" s="14" t="s">
        <v>8</v>
      </c>
      <c r="B7" s="20">
        <v>500</v>
      </c>
      <c r="D7" s="17"/>
      <c r="F7" s="15"/>
      <c r="H7" s="37"/>
      <c r="I7" s="52">
        <f>MIN(G24:G311)</f>
        <v>14.9355180775858</v>
      </c>
      <c r="J7" s="13"/>
      <c r="K7" s="25"/>
      <c r="T7" s="42"/>
      <c r="U7" s="43"/>
      <c r="V7" s="55"/>
      <c r="W7" s="19"/>
      <c r="X7" s="44"/>
    </row>
    <row r="8" spans="1:24" ht="12.75">
      <c r="A8" s="2" t="s">
        <v>60</v>
      </c>
      <c r="B8" s="23">
        <v>-41.3</v>
      </c>
      <c r="H8" s="38"/>
      <c r="J8" s="13"/>
      <c r="K8" s="21"/>
      <c r="T8" s="42"/>
      <c r="U8" s="43"/>
      <c r="V8" s="56"/>
      <c r="W8" s="20"/>
      <c r="X8" s="44"/>
    </row>
    <row r="9" spans="1:24" ht="12.75">
      <c r="A9" s="2"/>
      <c r="B9" s="20"/>
      <c r="H9" s="38"/>
      <c r="I9" s="43"/>
      <c r="K9" s="21"/>
      <c r="T9" s="42"/>
      <c r="U9" s="43"/>
      <c r="V9" s="56"/>
      <c r="W9" s="20"/>
      <c r="X9" s="44"/>
    </row>
    <row r="10" spans="1:24" ht="15.75">
      <c r="A10" s="33" t="s">
        <v>23</v>
      </c>
      <c r="B10" s="20"/>
      <c r="D10" s="33" t="s">
        <v>16</v>
      </c>
      <c r="H10" s="38"/>
      <c r="K10" s="21"/>
      <c r="T10" s="57"/>
      <c r="U10" s="58"/>
      <c r="V10" s="59"/>
      <c r="W10" s="60"/>
      <c r="X10" s="22"/>
    </row>
    <row r="11" spans="1:24" ht="12.75">
      <c r="A11" s="2" t="s">
        <v>17</v>
      </c>
      <c r="B11" s="20">
        <v>37</v>
      </c>
      <c r="C11" s="17" t="s">
        <v>18</v>
      </c>
      <c r="D11" s="51">
        <f>+$B$11+2*$B$12-$F$2-$B$15</f>
        <v>-64.35456228567173</v>
      </c>
      <c r="E11" s="17" t="s">
        <v>18</v>
      </c>
      <c r="H11" s="38"/>
      <c r="K11" s="21"/>
      <c r="T11" s="42"/>
      <c r="U11" s="43"/>
      <c r="V11" s="56"/>
      <c r="W11" s="20"/>
      <c r="X11" s="44"/>
    </row>
    <row r="12" spans="1:24" ht="12.75">
      <c r="A12" s="2" t="s">
        <v>19</v>
      </c>
      <c r="B12" s="20">
        <v>10.5</v>
      </c>
      <c r="C12" s="17" t="s">
        <v>20</v>
      </c>
      <c r="H12" s="38"/>
      <c r="K12" s="21"/>
      <c r="T12" s="42"/>
      <c r="U12" s="43"/>
      <c r="V12" s="61"/>
      <c r="W12" s="20"/>
      <c r="X12" s="44"/>
    </row>
    <row r="13" spans="1:24" ht="12.75">
      <c r="A13" s="2" t="s">
        <v>28</v>
      </c>
      <c r="B13" s="20">
        <v>45</v>
      </c>
      <c r="C13" s="17" t="s">
        <v>29</v>
      </c>
      <c r="G13" s="50" t="s">
        <v>53</v>
      </c>
      <c r="H13" s="38"/>
      <c r="K13" s="21"/>
      <c r="T13" s="42"/>
      <c r="U13" s="43"/>
      <c r="V13" s="56"/>
      <c r="W13" s="20"/>
      <c r="X13" s="44"/>
    </row>
    <row r="14" spans="1:24" ht="15.75">
      <c r="A14" s="2" t="s">
        <v>21</v>
      </c>
      <c r="B14" s="20">
        <v>1524</v>
      </c>
      <c r="C14" s="17" t="s">
        <v>24</v>
      </c>
      <c r="D14" s="33" t="s">
        <v>26</v>
      </c>
      <c r="E14">
        <v>1524</v>
      </c>
      <c r="F14" s="17" t="s">
        <v>24</v>
      </c>
      <c r="G14">
        <f>L(10^($B$12/10),983571056/($B$2*1000000),0.006,$B$14*3.28,3,RADIANS($B$13/2),0.0000002,FALSE)</f>
        <v>1085066183069.1969</v>
      </c>
      <c r="H14" s="38" t="s">
        <v>32</v>
      </c>
      <c r="K14" s="21"/>
      <c r="T14" s="42"/>
      <c r="U14" s="43"/>
      <c r="V14" s="56"/>
      <c r="X14" s="44"/>
    </row>
    <row r="15" spans="1:24" ht="15.75">
      <c r="A15" s="2" t="s">
        <v>31</v>
      </c>
      <c r="B15" s="25">
        <f>10*LOG10($G$14)</f>
        <v>120.35456228567173</v>
      </c>
      <c r="C15" s="17" t="s">
        <v>25</v>
      </c>
      <c r="D15" s="33" t="s">
        <v>27</v>
      </c>
      <c r="E15">
        <v>30</v>
      </c>
      <c r="F15" s="17" t="s">
        <v>24</v>
      </c>
      <c r="H15" s="38"/>
      <c r="K15" s="21"/>
      <c r="T15" s="42"/>
      <c r="U15" s="43"/>
      <c r="V15" s="62"/>
      <c r="W15" s="43"/>
      <c r="X15" s="44"/>
    </row>
    <row r="16" spans="1:24" ht="12.75">
      <c r="A16" s="2"/>
      <c r="B16" s="25"/>
      <c r="C16" s="17"/>
      <c r="H16" s="38"/>
      <c r="K16" s="21"/>
      <c r="T16" s="42"/>
      <c r="U16" s="43"/>
      <c r="V16" s="63"/>
      <c r="W16" s="43"/>
      <c r="X16" s="44"/>
    </row>
    <row r="17" spans="1:24" ht="12.75">
      <c r="A17" s="17"/>
      <c r="B17" s="15"/>
      <c r="K17" s="16"/>
      <c r="T17" s="42"/>
      <c r="U17" s="43"/>
      <c r="V17" s="43"/>
      <c r="W17" s="43"/>
      <c r="X17" s="44"/>
    </row>
    <row r="18" spans="1:24" ht="15.75">
      <c r="A18" s="33" t="s">
        <v>14</v>
      </c>
      <c r="K18" s="16"/>
      <c r="T18" s="42"/>
      <c r="U18" s="43"/>
      <c r="V18" s="43"/>
      <c r="W18" s="43"/>
      <c r="X18" s="44"/>
    </row>
    <row r="19" spans="1:24" ht="12.75">
      <c r="A19" s="32" t="s">
        <v>7</v>
      </c>
      <c r="B19" s="27">
        <v>1</v>
      </c>
      <c r="D19" s="15"/>
      <c r="J19" s="15"/>
      <c r="T19" s="42"/>
      <c r="U19" s="43"/>
      <c r="V19" s="43"/>
      <c r="W19" s="43"/>
      <c r="X19" s="44"/>
    </row>
    <row r="20" spans="1:24" ht="12.75">
      <c r="A20" s="35" t="s">
        <v>56</v>
      </c>
      <c r="B20" s="25">
        <f>BWCFav(C2,B7,B19,B6)</f>
        <v>14.771212547196624</v>
      </c>
      <c r="C20" s="13"/>
      <c r="D20" s="15"/>
      <c r="E20" s="15"/>
      <c r="G20" s="17"/>
      <c r="H20" s="52"/>
      <c r="T20" s="42"/>
      <c r="U20" s="43"/>
      <c r="V20" s="43"/>
      <c r="W20" s="43"/>
      <c r="X20" s="44"/>
    </row>
    <row r="21" spans="20:24" ht="12.75">
      <c r="T21" s="42"/>
      <c r="U21" s="43"/>
      <c r="V21" s="43"/>
      <c r="W21" s="64"/>
      <c r="X21" s="44"/>
    </row>
    <row r="22" spans="20:24" ht="12.75">
      <c r="T22" s="42"/>
      <c r="U22" s="43"/>
      <c r="V22" s="43"/>
      <c r="W22" s="43"/>
      <c r="X22" s="44"/>
    </row>
    <row r="23" spans="1:24" ht="25.5">
      <c r="A23" s="65" t="s">
        <v>50</v>
      </c>
      <c r="B23" s="66" t="s">
        <v>33</v>
      </c>
      <c r="C23" s="67" t="s">
        <v>34</v>
      </c>
      <c r="D23" s="67" t="s">
        <v>35</v>
      </c>
      <c r="E23" s="67" t="s">
        <v>36</v>
      </c>
      <c r="F23" s="67" t="s">
        <v>48</v>
      </c>
      <c r="G23" s="67" t="s">
        <v>49</v>
      </c>
      <c r="H23" s="68" t="s">
        <v>37</v>
      </c>
      <c r="I23" s="68"/>
      <c r="T23" s="42"/>
      <c r="U23" s="43"/>
      <c r="V23" s="43"/>
      <c r="W23" s="43"/>
      <c r="X23" s="44"/>
    </row>
    <row r="24" spans="1:24" ht="12.75">
      <c r="A24" s="112">
        <v>0.1</v>
      </c>
      <c r="B24" s="64">
        <f>(($H$2-$B$5)/A24)</f>
        <v>15220</v>
      </c>
      <c r="C24" s="64">
        <f>ATAN(B24)</f>
        <v>1.5707306237726522</v>
      </c>
      <c r="D24" s="64">
        <f>C24/0.0175</f>
        <v>89.75603564415154</v>
      </c>
      <c r="E24" s="19">
        <f>ccir_gain($B$12,$B$13,90-D24)</f>
        <v>10.49964729714415</v>
      </c>
      <c r="F24" s="52">
        <f>20*LOG($B$2*(SQRT(($H$2-$B$5)^2+$A24^2)))-27.6</f>
        <v>108.57510041493995</v>
      </c>
      <c r="G24" s="52">
        <f>F24-E24+$F$2+$F$6-$B$20</f>
        <v>14.9355180775858</v>
      </c>
      <c r="H24" s="52">
        <v>-41.3</v>
      </c>
      <c r="I24">
        <f aca="true" t="shared" si="0" ref="I24:I88">A24/1000</f>
        <v>0.0001</v>
      </c>
      <c r="T24" s="42"/>
      <c r="U24" s="43"/>
      <c r="V24" s="43"/>
      <c r="W24" s="43"/>
      <c r="X24" s="44"/>
    </row>
    <row r="25" spans="1:24" ht="12.75">
      <c r="A25" s="2">
        <f>10+A24</f>
        <v>10.1</v>
      </c>
      <c r="B25" s="64">
        <f aca="true" t="shared" si="1" ref="B25:B88">(($H$2-$B$5)/A25)</f>
        <v>150.6930693069307</v>
      </c>
      <c r="C25" s="64">
        <f aca="true" t="shared" si="2" ref="C25:C88">ATAN(B25)</f>
        <v>1.5641604189450418</v>
      </c>
      <c r="D25" s="64">
        <f aca="true" t="shared" si="3" ref="D25:D88">C25/0.0175</f>
        <v>89.3805953682881</v>
      </c>
      <c r="E25" s="19">
        <f aca="true" t="shared" si="4" ref="E25:E88">ccir_gain($B$12,$B$13,90-D25)</f>
        <v>10.497726446827935</v>
      </c>
      <c r="F25" s="52">
        <f aca="true" t="shared" si="5" ref="F25:F88">20*LOG($B$2*(SQRT(($H$2-$B$5)^2+$A25^2)))-27.6</f>
        <v>108.5752916403562</v>
      </c>
      <c r="G25" s="52">
        <f>F25-E25+$F$2+$F$6-$B$20</f>
        <v>14.937630153318255</v>
      </c>
      <c r="H25" s="52">
        <v>-41.3</v>
      </c>
      <c r="I25">
        <f t="shared" si="0"/>
        <v>0.0101</v>
      </c>
      <c r="T25" s="42"/>
      <c r="U25" s="43"/>
      <c r="V25" s="43"/>
      <c r="W25" s="43"/>
      <c r="X25" s="44"/>
    </row>
    <row r="26" spans="1:24" ht="12.75">
      <c r="A26" s="2">
        <f>10+A25</f>
        <v>20.1</v>
      </c>
      <c r="B26" s="64">
        <f t="shared" si="1"/>
        <v>75.72139303482587</v>
      </c>
      <c r="C26" s="64">
        <f t="shared" si="2"/>
        <v>1.5575907869799634</v>
      </c>
      <c r="D26" s="64">
        <f t="shared" si="3"/>
        <v>89.00518782742647</v>
      </c>
      <c r="E26" s="19">
        <f t="shared" si="4"/>
        <v>10.494135399948442</v>
      </c>
      <c r="F26" s="52">
        <f t="shared" si="5"/>
        <v>108.57585776820395</v>
      </c>
      <c r="G26" s="52">
        <f aca="true" t="shared" si="6" ref="G26:G89">F26-E26+$F$2+$F$6-$B$20</f>
        <v>14.941787328045494</v>
      </c>
      <c r="H26" s="52">
        <v>-41.3</v>
      </c>
      <c r="I26">
        <f t="shared" si="0"/>
        <v>0.0201</v>
      </c>
      <c r="T26" s="42"/>
      <c r="U26" s="43"/>
      <c r="V26" s="43"/>
      <c r="W26" s="43"/>
      <c r="X26" s="44"/>
    </row>
    <row r="27" spans="1:24" ht="12.75">
      <c r="A27" s="2">
        <f aca="true" t="shared" si="7" ref="A27:A90">10+A26</f>
        <v>30.1</v>
      </c>
      <c r="B27" s="64">
        <f t="shared" si="1"/>
        <v>50.564784053156146</v>
      </c>
      <c r="C27" s="64">
        <f t="shared" si="2"/>
        <v>1.5510222947708758</v>
      </c>
      <c r="D27" s="64">
        <f t="shared" si="3"/>
        <v>88.62984541547861</v>
      </c>
      <c r="E27" s="19">
        <f t="shared" si="4"/>
        <v>10.488875119493422</v>
      </c>
      <c r="F27" s="52">
        <f t="shared" si="5"/>
        <v>108.57679865189641</v>
      </c>
      <c r="G27" s="52">
        <f t="shared" si="6"/>
        <v>14.947988492192978</v>
      </c>
      <c r="H27" s="52">
        <v>-41.3</v>
      </c>
      <c r="I27">
        <f t="shared" si="0"/>
        <v>0.030100000000000002</v>
      </c>
      <c r="T27" s="42"/>
      <c r="U27" s="43"/>
      <c r="V27" s="43"/>
      <c r="W27" s="43"/>
      <c r="X27" s="44"/>
    </row>
    <row r="28" spans="1:24" ht="12.75">
      <c r="A28" s="2">
        <f t="shared" si="7"/>
        <v>40.1</v>
      </c>
      <c r="B28" s="64">
        <f t="shared" si="1"/>
        <v>37.95511221945137</v>
      </c>
      <c r="C28" s="64">
        <f t="shared" si="2"/>
        <v>1.5444555086212244</v>
      </c>
      <c r="D28" s="64">
        <f t="shared" si="3"/>
        <v>88.25460049264139</v>
      </c>
      <c r="E28" s="19">
        <f t="shared" si="4"/>
        <v>10.481947144057555</v>
      </c>
      <c r="F28" s="52">
        <f t="shared" si="5"/>
        <v>108.5781140479105</v>
      </c>
      <c r="G28" s="52">
        <f t="shared" si="6"/>
        <v>14.956231863642943</v>
      </c>
      <c r="H28" s="52">
        <v>-41.3</v>
      </c>
      <c r="I28">
        <f t="shared" si="0"/>
        <v>0.040100000000000004</v>
      </c>
      <c r="T28" s="42"/>
      <c r="U28" s="43"/>
      <c r="V28" s="43"/>
      <c r="W28" s="43"/>
      <c r="X28" s="44"/>
    </row>
    <row r="29" spans="1:24" ht="13.5" thickBot="1">
      <c r="A29" s="2">
        <f t="shared" si="7"/>
        <v>50.1</v>
      </c>
      <c r="B29" s="64">
        <f t="shared" si="1"/>
        <v>30.37924151696607</v>
      </c>
      <c r="C29" s="64">
        <f t="shared" si="2"/>
        <v>1.5378909939518595</v>
      </c>
      <c r="D29" s="64">
        <f t="shared" si="3"/>
        <v>87.87948536867768</v>
      </c>
      <c r="E29" s="19">
        <f t="shared" si="4"/>
        <v>10.473353586360581</v>
      </c>
      <c r="F29" s="52">
        <f t="shared" si="5"/>
        <v>108.5798036159967</v>
      </c>
      <c r="G29" s="52">
        <f t="shared" si="6"/>
        <v>14.966514989426104</v>
      </c>
      <c r="H29" s="52">
        <v>-41.3</v>
      </c>
      <c r="I29">
        <f t="shared" si="0"/>
        <v>0.0501</v>
      </c>
      <c r="T29" s="45"/>
      <c r="U29" s="46"/>
      <c r="V29" s="46"/>
      <c r="W29" s="46"/>
      <c r="X29" s="47"/>
    </row>
    <row r="30" spans="1:9" ht="12.75">
      <c r="A30" s="2">
        <f t="shared" si="7"/>
        <v>60.1</v>
      </c>
      <c r="B30" s="64">
        <f t="shared" si="1"/>
        <v>25.324459234608984</v>
      </c>
      <c r="C30" s="64">
        <f t="shared" si="2"/>
        <v>1.5313293150095937</v>
      </c>
      <c r="D30" s="64">
        <f t="shared" si="3"/>
        <v>87.50453228626249</v>
      </c>
      <c r="E30" s="19">
        <f t="shared" si="4"/>
        <v>10.463097131198184</v>
      </c>
      <c r="F30" s="52">
        <f t="shared" si="5"/>
        <v>108.58186691947213</v>
      </c>
      <c r="G30" s="52">
        <f t="shared" si="6"/>
        <v>14.978834748063948</v>
      </c>
      <c r="H30" s="52">
        <v>-41.3</v>
      </c>
      <c r="I30">
        <f t="shared" si="0"/>
        <v>0.0601</v>
      </c>
    </row>
    <row r="31" spans="1:9" ht="12.75">
      <c r="A31" s="2">
        <f t="shared" si="7"/>
        <v>70.1</v>
      </c>
      <c r="B31" s="64">
        <f t="shared" si="1"/>
        <v>21.711840228245364</v>
      </c>
      <c r="C31" s="64">
        <f t="shared" si="2"/>
        <v>1.5247710345772765</v>
      </c>
      <c r="D31" s="64">
        <f t="shared" si="3"/>
        <v>87.12977340441579</v>
      </c>
      <c r="E31" s="19">
        <f t="shared" si="4"/>
        <v>10.451181032829636</v>
      </c>
      <c r="F31" s="52">
        <f t="shared" si="5"/>
        <v>108.5843034255964</v>
      </c>
      <c r="G31" s="52">
        <f t="shared" si="6"/>
        <v>14.993187352556761</v>
      </c>
      <c r="H31" s="52">
        <v>-41.3</v>
      </c>
      <c r="I31">
        <f t="shared" si="0"/>
        <v>0.0701</v>
      </c>
    </row>
    <row r="32" spans="1:9" ht="12.75">
      <c r="A32" s="2">
        <f t="shared" si="7"/>
        <v>80.1</v>
      </c>
      <c r="B32" s="64">
        <f t="shared" si="1"/>
        <v>19.001248439450688</v>
      </c>
      <c r="C32" s="64">
        <f t="shared" si="2"/>
        <v>1.5182167136857534</v>
      </c>
      <c r="D32" s="64">
        <f t="shared" si="3"/>
        <v>86.75524078204305</v>
      </c>
      <c r="E32" s="19">
        <f t="shared" si="4"/>
        <v>10.437609111807308</v>
      </c>
      <c r="F32" s="52">
        <f t="shared" si="5"/>
        <v>108.587112506029</v>
      </c>
      <c r="G32" s="52">
        <f t="shared" si="6"/>
        <v>15.009568354011693</v>
      </c>
      <c r="H32" s="52">
        <v>-41.3</v>
      </c>
      <c r="I32">
        <f t="shared" si="0"/>
        <v>0.08009999999999999</v>
      </c>
    </row>
    <row r="33" spans="1:9" ht="12.75">
      <c r="A33" s="2">
        <f t="shared" si="7"/>
        <v>90.1</v>
      </c>
      <c r="B33" s="64">
        <f t="shared" si="1"/>
        <v>16.892341842397336</v>
      </c>
      <c r="C33" s="64">
        <f t="shared" si="2"/>
        <v>1.5116669113280785</v>
      </c>
      <c r="D33" s="64">
        <f t="shared" si="3"/>
        <v>86.38096636160448</v>
      </c>
      <c r="E33" s="19">
        <f t="shared" si="4"/>
        <v>10.422385751254291</v>
      </c>
      <c r="F33" s="52">
        <f t="shared" si="5"/>
        <v>108.5902934373683</v>
      </c>
      <c r="G33" s="52">
        <f t="shared" si="6"/>
        <v>15.027972645904002</v>
      </c>
      <c r="H33" s="52">
        <v>-41.3</v>
      </c>
      <c r="I33">
        <f t="shared" si="0"/>
        <v>0.0901</v>
      </c>
    </row>
    <row r="34" spans="1:9" ht="12.75">
      <c r="A34" s="2">
        <f t="shared" si="7"/>
        <v>100.1</v>
      </c>
      <c r="B34" s="64">
        <f t="shared" si="1"/>
        <v>15.204795204795206</v>
      </c>
      <c r="C34" s="64">
        <f t="shared" si="2"/>
        <v>1.5051221841763418</v>
      </c>
      <c r="D34" s="64">
        <f t="shared" si="3"/>
        <v>86.00698195293381</v>
      </c>
      <c r="E34" s="19">
        <f t="shared" si="4"/>
        <v>10.405515892597355</v>
      </c>
      <c r="F34" s="52">
        <f t="shared" si="5"/>
        <v>108.59384540177021</v>
      </c>
      <c r="G34" s="52">
        <f t="shared" si="6"/>
        <v>15.048394468962856</v>
      </c>
      <c r="H34" s="52">
        <v>-41.3</v>
      </c>
      <c r="I34">
        <f t="shared" si="0"/>
        <v>0.1001</v>
      </c>
    </row>
    <row r="35" spans="1:9" ht="12.75">
      <c r="A35" s="2">
        <f t="shared" si="7"/>
        <v>110.1</v>
      </c>
      <c r="B35" s="64">
        <f t="shared" si="1"/>
        <v>13.82379654859219</v>
      </c>
      <c r="C35" s="64">
        <f t="shared" si="2"/>
        <v>1.4985830863014644</v>
      </c>
      <c r="D35" s="64">
        <f t="shared" si="3"/>
        <v>85.63331921722653</v>
      </c>
      <c r="E35" s="19">
        <f t="shared" si="4"/>
        <v>10.387005030763596</v>
      </c>
      <c r="F35" s="52">
        <f t="shared" si="5"/>
        <v>108.59776748764608</v>
      </c>
      <c r="G35" s="52">
        <f t="shared" si="6"/>
        <v>15.070827416672488</v>
      </c>
      <c r="H35" s="52">
        <v>-41.3</v>
      </c>
      <c r="I35">
        <f t="shared" si="0"/>
        <v>0.11009999999999999</v>
      </c>
    </row>
    <row r="36" spans="1:23" ht="12.75">
      <c r="A36" s="2">
        <f t="shared" si="7"/>
        <v>120.1</v>
      </c>
      <c r="B36" s="64">
        <f t="shared" si="1"/>
        <v>12.672772689425479</v>
      </c>
      <c r="C36" s="64">
        <f t="shared" si="2"/>
        <v>1.4920501688963093</v>
      </c>
      <c r="D36" s="64">
        <f t="shared" si="3"/>
        <v>85.26000965121766</v>
      </c>
      <c r="E36" s="19">
        <f t="shared" si="4"/>
        <v>10.366859208850075</v>
      </c>
      <c r="F36" s="52">
        <f t="shared" si="5"/>
        <v>108.60205869043844</v>
      </c>
      <c r="G36" s="52">
        <f t="shared" si="6"/>
        <v>15.095264441378363</v>
      </c>
      <c r="H36" s="52">
        <v>-41.3</v>
      </c>
      <c r="I36">
        <f t="shared" si="0"/>
        <v>0.1201</v>
      </c>
      <c r="L36" s="70">
        <v>12</v>
      </c>
      <c r="M36" s="70">
        <v>13</v>
      </c>
      <c r="N36" s="70">
        <v>14</v>
      </c>
      <c r="O36" s="70">
        <v>15</v>
      </c>
      <c r="P36" s="70">
        <v>16</v>
      </c>
      <c r="Q36" s="70">
        <v>17</v>
      </c>
      <c r="R36" s="70">
        <v>18</v>
      </c>
      <c r="S36" s="70">
        <v>19</v>
      </c>
      <c r="T36" s="70">
        <v>20</v>
      </c>
      <c r="U36" s="70">
        <v>21</v>
      </c>
      <c r="V36" s="70">
        <v>22</v>
      </c>
      <c r="W36" s="70">
        <v>23</v>
      </c>
    </row>
    <row r="37" spans="1:9" ht="12.75">
      <c r="A37" s="2">
        <f t="shared" si="7"/>
        <v>130.1</v>
      </c>
      <c r="B37" s="64">
        <f t="shared" si="1"/>
        <v>11.69869331283628</v>
      </c>
      <c r="C37" s="64">
        <f t="shared" si="2"/>
        <v>1.4855239800024511</v>
      </c>
      <c r="D37" s="64">
        <f t="shared" si="3"/>
        <v>84.88708457156862</v>
      </c>
      <c r="E37" s="19">
        <f t="shared" si="4"/>
        <v>10.34508501227679</v>
      </c>
      <c r="F37" s="52">
        <f t="shared" si="5"/>
        <v>108.60671791347289</v>
      </c>
      <c r="G37" s="52">
        <f t="shared" si="6"/>
        <v>15.12169786098609</v>
      </c>
      <c r="H37" s="52">
        <v>-41.3</v>
      </c>
      <c r="I37">
        <f t="shared" si="0"/>
        <v>0.1301</v>
      </c>
    </row>
    <row r="38" spans="1:12" ht="12.75">
      <c r="A38" s="2">
        <f t="shared" si="7"/>
        <v>140.1</v>
      </c>
      <c r="B38" s="64">
        <f t="shared" si="1"/>
        <v>10.86366880799429</v>
      </c>
      <c r="C38" s="64">
        <f t="shared" si="2"/>
        <v>1.4790050642409311</v>
      </c>
      <c r="D38" s="64">
        <f t="shared" si="3"/>
        <v>84.51457509948177</v>
      </c>
      <c r="E38" s="19">
        <f t="shared" si="4"/>
        <v>10.32168956243422</v>
      </c>
      <c r="F38" s="52">
        <f t="shared" si="5"/>
        <v>108.61174396888518</v>
      </c>
      <c r="G38" s="52">
        <f t="shared" si="6"/>
        <v>15.15011936624096</v>
      </c>
      <c r="H38" s="52">
        <v>-41.3</v>
      </c>
      <c r="I38">
        <f t="shared" si="0"/>
        <v>0.1401</v>
      </c>
      <c r="K38" s="21"/>
      <c r="L38" s="20"/>
    </row>
    <row r="39" spans="1:18" ht="12.75">
      <c r="A39" s="2">
        <f t="shared" si="7"/>
        <v>150.1</v>
      </c>
      <c r="B39" s="64">
        <f t="shared" si="1"/>
        <v>10.139906728847436</v>
      </c>
      <c r="C39" s="64">
        <f t="shared" si="2"/>
        <v>1.472493962547324</v>
      </c>
      <c r="D39" s="64">
        <f t="shared" si="3"/>
        <v>84.14251214556135</v>
      </c>
      <c r="E39" s="19">
        <f t="shared" si="4"/>
        <v>10.296680509837651</v>
      </c>
      <c r="F39" s="52">
        <f t="shared" si="5"/>
        <v>108.61713557862132</v>
      </c>
      <c r="G39" s="52">
        <f t="shared" si="6"/>
        <v>15.180520028573655</v>
      </c>
      <c r="H39" s="52">
        <v>-41.3</v>
      </c>
      <c r="I39">
        <f t="shared" si="0"/>
        <v>0.15009999999999998</v>
      </c>
      <c r="K39" s="21"/>
      <c r="P39" t="s">
        <v>40</v>
      </c>
      <c r="Q39">
        <f>+$F$5</f>
        <v>6</v>
      </c>
      <c r="R39" t="s">
        <v>42</v>
      </c>
    </row>
    <row r="40" spans="1:20" ht="13.5" thickBot="1">
      <c r="A40" s="2">
        <f t="shared" si="7"/>
        <v>160.1</v>
      </c>
      <c r="B40" s="64">
        <f t="shared" si="1"/>
        <v>9.506558400999376</v>
      </c>
      <c r="C40" s="64">
        <f t="shared" si="2"/>
        <v>1.4659912119114245</v>
      </c>
      <c r="D40" s="64">
        <f t="shared" si="3"/>
        <v>83.77092639493853</v>
      </c>
      <c r="E40" s="19">
        <f t="shared" si="4"/>
        <v>10.270066026801342</v>
      </c>
      <c r="F40" s="52">
        <f t="shared" si="5"/>
        <v>108.62289137550925</v>
      </c>
      <c r="G40" s="52">
        <f t="shared" si="6"/>
        <v>15.212890308497906</v>
      </c>
      <c r="H40" s="52">
        <v>-41.3</v>
      </c>
      <c r="I40">
        <f t="shared" si="0"/>
        <v>0.1601</v>
      </c>
      <c r="K40" s="16"/>
      <c r="N40" s="17" t="s">
        <v>39</v>
      </c>
      <c r="T40" s="17" t="s">
        <v>38</v>
      </c>
    </row>
    <row r="41" spans="1:22" ht="39.75" thickBot="1" thickTop="1">
      <c r="A41" s="2">
        <f t="shared" si="7"/>
        <v>170.1</v>
      </c>
      <c r="B41" s="64">
        <f t="shared" si="1"/>
        <v>8.947677836566726</v>
      </c>
      <c r="C41" s="64">
        <f t="shared" si="2"/>
        <v>1.4594973451218585</v>
      </c>
      <c r="D41" s="64">
        <f t="shared" si="3"/>
        <v>83.39984829267762</v>
      </c>
      <c r="E41" s="19">
        <f t="shared" si="4"/>
        <v>10.241854799646397</v>
      </c>
      <c r="F41" s="52">
        <f t="shared" si="5"/>
        <v>108.62900990440022</v>
      </c>
      <c r="G41" s="52">
        <f t="shared" si="6"/>
        <v>15.247220064543813</v>
      </c>
      <c r="H41" s="52">
        <v>-41.3</v>
      </c>
      <c r="I41">
        <f t="shared" si="0"/>
        <v>0.1701</v>
      </c>
      <c r="L41" s="113" t="s">
        <v>41</v>
      </c>
      <c r="M41" s="113" t="s">
        <v>54</v>
      </c>
      <c r="N41" s="113" t="s">
        <v>58</v>
      </c>
      <c r="O41" s="82" t="s">
        <v>45</v>
      </c>
      <c r="P41" s="82" t="s">
        <v>46</v>
      </c>
      <c r="Q41" s="71"/>
      <c r="R41" s="113" t="s">
        <v>41</v>
      </c>
      <c r="S41" s="113" t="s">
        <v>54</v>
      </c>
      <c r="T41" s="113" t="s">
        <v>58</v>
      </c>
      <c r="U41" s="82" t="s">
        <v>45</v>
      </c>
      <c r="V41" s="82" t="s">
        <v>46</v>
      </c>
    </row>
    <row r="42" spans="1:22" ht="13.5" thickTop="1">
      <c r="A42" s="2">
        <f t="shared" si="7"/>
        <v>180.1</v>
      </c>
      <c r="B42" s="64">
        <f t="shared" si="1"/>
        <v>8.450860632981676</v>
      </c>
      <c r="C42" s="64">
        <f t="shared" si="2"/>
        <v>1.4530128905159059</v>
      </c>
      <c r="D42" s="64">
        <f t="shared" si="3"/>
        <v>83.02930802948033</v>
      </c>
      <c r="E42" s="19">
        <f t="shared" si="4"/>
        <v>10.212056020457082</v>
      </c>
      <c r="F42" s="52">
        <f t="shared" si="5"/>
        <v>108.6354896233778</v>
      </c>
      <c r="G42" s="52">
        <f t="shared" si="6"/>
        <v>15.283498562710706</v>
      </c>
      <c r="H42" s="52">
        <v>-41.3</v>
      </c>
      <c r="I42">
        <f t="shared" si="0"/>
        <v>0.18009999999999998</v>
      </c>
      <c r="K42" s="15"/>
      <c r="L42" s="72">
        <v>0.001</v>
      </c>
      <c r="M42" s="73">
        <v>14.771212547196624</v>
      </c>
      <c r="N42" s="73"/>
      <c r="O42" s="73">
        <f>N42+41.3</f>
        <v>41.3</v>
      </c>
      <c r="P42" s="74">
        <v>0.0001</v>
      </c>
      <c r="R42" s="75">
        <v>0.001</v>
      </c>
      <c r="S42" s="76">
        <v>14.771212547196624</v>
      </c>
      <c r="T42" s="76"/>
      <c r="U42" s="76">
        <f>T42+41.3</f>
        <v>41.3</v>
      </c>
      <c r="V42" s="77">
        <v>0.0001</v>
      </c>
    </row>
    <row r="43" spans="1:22" ht="12.75">
      <c r="A43" s="2">
        <f t="shared" si="7"/>
        <v>190.1</v>
      </c>
      <c r="B43" s="64">
        <f t="shared" si="1"/>
        <v>8.006312467122568</v>
      </c>
      <c r="C43" s="64">
        <f t="shared" si="2"/>
        <v>1.4465383717348153</v>
      </c>
      <c r="D43" s="64">
        <f t="shared" si="3"/>
        <v>82.65933552770372</v>
      </c>
      <c r="E43" s="19">
        <f t="shared" si="4"/>
        <v>10.18067937840099</v>
      </c>
      <c r="F43" s="52">
        <f t="shared" si="5"/>
        <v>108.64232890503234</v>
      </c>
      <c r="G43" s="52">
        <f t="shared" si="6"/>
        <v>15.321714486421344</v>
      </c>
      <c r="H43" s="52">
        <v>-41.3</v>
      </c>
      <c r="I43">
        <f t="shared" si="0"/>
        <v>0.1901</v>
      </c>
      <c r="L43" s="75">
        <v>0.01</v>
      </c>
      <c r="M43" s="76">
        <v>14.771212547196624</v>
      </c>
      <c r="N43" s="76"/>
      <c r="O43" s="76">
        <f aca="true" t="shared" si="8" ref="O43:O48">N43+41.3</f>
        <v>41.3</v>
      </c>
      <c r="P43" s="77">
        <v>0.0001</v>
      </c>
      <c r="R43" s="75">
        <v>0.01</v>
      </c>
      <c r="S43" s="76">
        <v>14.771212547196624</v>
      </c>
      <c r="T43" s="76"/>
      <c r="U43" s="76">
        <f aca="true" t="shared" si="9" ref="U43:U48">T43+41.3</f>
        <v>41.3</v>
      </c>
      <c r="V43" s="77">
        <v>0.0001</v>
      </c>
    </row>
    <row r="44" spans="1:22" ht="12.75">
      <c r="A44" s="2">
        <f t="shared" si="7"/>
        <v>200.1</v>
      </c>
      <c r="B44" s="64">
        <f t="shared" si="1"/>
        <v>7.606196901549225</v>
      </c>
      <c r="C44" s="64">
        <f t="shared" si="2"/>
        <v>1.440074307484873</v>
      </c>
      <c r="D44" s="64">
        <f t="shared" si="3"/>
        <v>82.28996042770702</v>
      </c>
      <c r="E44" s="19">
        <f t="shared" si="4"/>
        <v>10.147735050629192</v>
      </c>
      <c r="F44" s="52">
        <f t="shared" si="5"/>
        <v>108.64952603779918</v>
      </c>
      <c r="G44" s="52">
        <f t="shared" si="6"/>
        <v>15.36185594695998</v>
      </c>
      <c r="H44" s="52">
        <v>-41.3</v>
      </c>
      <c r="I44">
        <f t="shared" si="0"/>
        <v>0.2001</v>
      </c>
      <c r="L44" s="75">
        <v>0.1</v>
      </c>
      <c r="M44" s="76">
        <v>14.771212547196624</v>
      </c>
      <c r="N44" s="76"/>
      <c r="O44" s="76">
        <f t="shared" si="8"/>
        <v>41.3</v>
      </c>
      <c r="P44" s="77">
        <v>0.0001</v>
      </c>
      <c r="R44" s="75">
        <v>0.1</v>
      </c>
      <c r="S44" s="76">
        <v>14.771212547196624</v>
      </c>
      <c r="T44" s="76"/>
      <c r="U44" s="76">
        <f t="shared" si="9"/>
        <v>41.3</v>
      </c>
      <c r="V44" s="77">
        <v>0.0001</v>
      </c>
    </row>
    <row r="45" spans="1:22" ht="12.75">
      <c r="A45" s="2">
        <f t="shared" si="7"/>
        <v>210.1</v>
      </c>
      <c r="B45" s="64">
        <f t="shared" si="1"/>
        <v>7.244169443122323</v>
      </c>
      <c r="C45" s="64">
        <f t="shared" si="2"/>
        <v>1.4336212113044844</v>
      </c>
      <c r="D45" s="64">
        <f t="shared" si="3"/>
        <v>81.92121207454196</v>
      </c>
      <c r="E45" s="19">
        <f t="shared" si="4"/>
        <v>10.113233692773175</v>
      </c>
      <c r="F45" s="52">
        <f t="shared" si="5"/>
        <v>108.65707922735754</v>
      </c>
      <c r="G45" s="52">
        <f t="shared" si="6"/>
        <v>15.40391049437436</v>
      </c>
      <c r="H45" s="52">
        <v>-41.3</v>
      </c>
      <c r="I45">
        <f t="shared" si="0"/>
        <v>0.21009999999999998</v>
      </c>
      <c r="L45" s="75">
        <v>1</v>
      </c>
      <c r="M45" s="76">
        <v>14.771212547196624</v>
      </c>
      <c r="N45" s="76"/>
      <c r="O45" s="76">
        <f t="shared" si="8"/>
        <v>41.3</v>
      </c>
      <c r="P45" s="77">
        <v>0.0001</v>
      </c>
      <c r="R45" s="75">
        <v>1</v>
      </c>
      <c r="S45" s="76">
        <v>14.771212547196624</v>
      </c>
      <c r="T45" s="76"/>
      <c r="U45" s="76">
        <f t="shared" si="9"/>
        <v>41.3</v>
      </c>
      <c r="V45" s="77">
        <v>0.0001</v>
      </c>
    </row>
    <row r="46" spans="1:22" ht="12.75">
      <c r="A46" s="2">
        <f t="shared" si="7"/>
        <v>220.1</v>
      </c>
      <c r="B46" s="64">
        <f t="shared" si="1"/>
        <v>6.915038618809632</v>
      </c>
      <c r="C46" s="64">
        <f t="shared" si="2"/>
        <v>1.4271795913374992</v>
      </c>
      <c r="D46" s="64">
        <f t="shared" si="3"/>
        <v>81.55311950499994</v>
      </c>
      <c r="E46" s="19">
        <f t="shared" si="4"/>
        <v>10.077186429055926</v>
      </c>
      <c r="F46" s="52">
        <f t="shared" si="5"/>
        <v>108.66498659808857</v>
      </c>
      <c r="G46" s="52">
        <f t="shared" si="6"/>
        <v>15.447865128822643</v>
      </c>
      <c r="H46" s="52">
        <v>-41.3</v>
      </c>
      <c r="I46">
        <f t="shared" si="0"/>
        <v>0.2201</v>
      </c>
      <c r="L46" s="75">
        <v>10</v>
      </c>
      <c r="M46" s="76">
        <v>4.771212547196624</v>
      </c>
      <c r="N46" s="76"/>
      <c r="O46" s="76">
        <f t="shared" si="8"/>
        <v>41.3</v>
      </c>
      <c r="P46" s="77">
        <v>0.0001</v>
      </c>
      <c r="R46" s="75">
        <v>10</v>
      </c>
      <c r="S46" s="76">
        <v>14.771212547196624</v>
      </c>
      <c r="T46" s="76"/>
      <c r="U46" s="76">
        <f t="shared" si="9"/>
        <v>41.3</v>
      </c>
      <c r="V46" s="77">
        <v>0.0001</v>
      </c>
    </row>
    <row r="47" spans="1:22" ht="12.75">
      <c r="A47" s="2">
        <f t="shared" si="7"/>
        <v>230.1</v>
      </c>
      <c r="B47" s="64">
        <f t="shared" si="1"/>
        <v>6.614515428074751</v>
      </c>
      <c r="C47" s="64">
        <f t="shared" si="2"/>
        <v>1.4207499501130145</v>
      </c>
      <c r="D47" s="64">
        <f t="shared" si="3"/>
        <v>81.18571143502939</v>
      </c>
      <c r="E47" s="19">
        <f t="shared" si="4"/>
        <v>10.03960484203513</v>
      </c>
      <c r="F47" s="52">
        <f t="shared" si="5"/>
        <v>108.67324619458972</v>
      </c>
      <c r="G47" s="52">
        <f t="shared" si="6"/>
        <v>15.493706312344587</v>
      </c>
      <c r="H47" s="52">
        <v>-41.3</v>
      </c>
      <c r="I47">
        <f t="shared" si="0"/>
        <v>0.2301</v>
      </c>
      <c r="L47" s="75">
        <v>100</v>
      </c>
      <c r="M47" s="76">
        <v>0</v>
      </c>
      <c r="N47" s="76"/>
      <c r="O47" s="76">
        <f t="shared" si="8"/>
        <v>41.3</v>
      </c>
      <c r="P47" s="77">
        <v>0.0001</v>
      </c>
      <c r="R47" s="75">
        <v>100</v>
      </c>
      <c r="S47" s="76">
        <v>14.771212547196624</v>
      </c>
      <c r="T47" s="76"/>
      <c r="U47" s="76">
        <f t="shared" si="9"/>
        <v>41.3</v>
      </c>
      <c r="V47" s="77">
        <v>0.0001</v>
      </c>
    </row>
    <row r="48" spans="1:24" ht="13.5" thickBot="1">
      <c r="A48" s="2">
        <f t="shared" si="7"/>
        <v>240.1</v>
      </c>
      <c r="B48" s="64">
        <f t="shared" si="1"/>
        <v>6.3390254060808</v>
      </c>
      <c r="C48" s="64">
        <f t="shared" si="2"/>
        <v>1.41433278433186</v>
      </c>
      <c r="D48" s="64">
        <f t="shared" si="3"/>
        <v>80.81901624753485</v>
      </c>
      <c r="E48" s="19">
        <f t="shared" si="4"/>
        <v>10.000500961996865</v>
      </c>
      <c r="F48" s="52">
        <f t="shared" si="5"/>
        <v>108.68185598324268</v>
      </c>
      <c r="G48" s="52">
        <f t="shared" si="6"/>
        <v>15.541419981035817</v>
      </c>
      <c r="H48" s="52">
        <v>-41.3</v>
      </c>
      <c r="I48">
        <f t="shared" si="0"/>
        <v>0.2401</v>
      </c>
      <c r="L48" s="78">
        <v>500</v>
      </c>
      <c r="M48" s="79">
        <v>0</v>
      </c>
      <c r="N48" s="79"/>
      <c r="O48" s="79">
        <f t="shared" si="8"/>
        <v>41.3</v>
      </c>
      <c r="P48" s="80">
        <v>0.0001</v>
      </c>
      <c r="R48" s="78">
        <v>500</v>
      </c>
      <c r="S48" s="79">
        <v>14.771212547196624</v>
      </c>
      <c r="T48" s="79"/>
      <c r="U48" s="79">
        <f t="shared" si="9"/>
        <v>41.3</v>
      </c>
      <c r="V48" s="80">
        <v>0.0001</v>
      </c>
      <c r="X48" s="43"/>
    </row>
    <row r="49" spans="1:9" ht="13.5" thickTop="1">
      <c r="A49" s="2">
        <f t="shared" si="7"/>
        <v>250.1</v>
      </c>
      <c r="B49" s="64">
        <f t="shared" si="1"/>
        <v>6.085565773690524</v>
      </c>
      <c r="C49" s="64">
        <f t="shared" si="2"/>
        <v>1.407928584659966</v>
      </c>
      <c r="D49" s="64">
        <f t="shared" si="3"/>
        <v>80.45306198056949</v>
      </c>
      <c r="E49" s="19">
        <f t="shared" si="4"/>
        <v>9.95988725601868</v>
      </c>
      <c r="F49" s="52">
        <f t="shared" si="5"/>
        <v>108.69081385383296</v>
      </c>
      <c r="G49" s="52">
        <f t="shared" si="6"/>
        <v>15.590991557604285</v>
      </c>
      <c r="H49" s="52">
        <v>-41.3</v>
      </c>
      <c r="I49">
        <f t="shared" si="0"/>
        <v>0.2501</v>
      </c>
    </row>
    <row r="50" spans="1:9" ht="12.75">
      <c r="A50" s="2">
        <f t="shared" si="7"/>
        <v>260.1</v>
      </c>
      <c r="B50" s="64">
        <f t="shared" si="1"/>
        <v>5.851595540176855</v>
      </c>
      <c r="C50" s="64">
        <f t="shared" si="2"/>
        <v>1.4015378355287964</v>
      </c>
      <c r="D50" s="64">
        <f t="shared" si="3"/>
        <v>80.08787631593121</v>
      </c>
      <c r="E50" s="19">
        <f t="shared" si="4"/>
        <v>9.91777661672132</v>
      </c>
      <c r="F50" s="52">
        <f t="shared" si="5"/>
        <v>108.70011762121803</v>
      </c>
      <c r="G50" s="52">
        <f t="shared" si="6"/>
        <v>15.642405964286711</v>
      </c>
      <c r="H50" s="52">
        <v>-41.3</v>
      </c>
      <c r="I50">
        <f t="shared" si="0"/>
        <v>0.2601</v>
      </c>
    </row>
    <row r="51" spans="1:9" ht="12.75">
      <c r="A51" s="2">
        <f t="shared" si="7"/>
        <v>270.1</v>
      </c>
      <c r="B51" s="64">
        <f t="shared" si="1"/>
        <v>5.634950018511661</v>
      </c>
      <c r="C51" s="64">
        <f t="shared" si="2"/>
        <v>1.3951610149430118</v>
      </c>
      <c r="D51" s="64">
        <f t="shared" si="3"/>
        <v>79.72348656817209</v>
      </c>
      <c r="E51" s="19">
        <f t="shared" si="4"/>
        <v>9.874182350728656</v>
      </c>
      <c r="F51" s="52">
        <f t="shared" si="5"/>
        <v>108.70976502704136</v>
      </c>
      <c r="G51" s="52">
        <f t="shared" si="6"/>
        <v>15.695647636102693</v>
      </c>
      <c r="H51" s="52">
        <v>-41.3</v>
      </c>
      <c r="I51">
        <f t="shared" si="0"/>
        <v>0.2701</v>
      </c>
    </row>
    <row r="52" spans="1:9" ht="12.75">
      <c r="A52" s="2">
        <f t="shared" si="7"/>
        <v>280.1</v>
      </c>
      <c r="B52" s="64">
        <f t="shared" si="1"/>
        <v>5.433773652267047</v>
      </c>
      <c r="C52" s="64">
        <f t="shared" si="2"/>
        <v>1.3887985942955174</v>
      </c>
      <c r="D52" s="64">
        <f t="shared" si="3"/>
        <v>79.35991967402956</v>
      </c>
      <c r="E52" s="19">
        <f t="shared" si="4"/>
        <v>9.829118166855684</v>
      </c>
      <c r="F52" s="52">
        <f t="shared" si="5"/>
        <v>108.71975374148991</v>
      </c>
      <c r="G52" s="52">
        <f t="shared" si="6"/>
        <v>15.750700534424228</v>
      </c>
      <c r="H52" s="52">
        <v>-41.3</v>
      </c>
      <c r="I52">
        <f t="shared" si="0"/>
        <v>0.2801</v>
      </c>
    </row>
    <row r="53" spans="1:9" ht="12.75">
      <c r="A53" s="2">
        <f t="shared" si="7"/>
        <v>290.1</v>
      </c>
      <c r="B53" s="64">
        <f t="shared" si="1"/>
        <v>5.2464667356084105</v>
      </c>
      <c r="C53" s="64">
        <f t="shared" si="2"/>
        <v>1.382451038190031</v>
      </c>
      <c r="D53" s="64">
        <f t="shared" si="3"/>
        <v>78.99720218228748</v>
      </c>
      <c r="E53" s="19">
        <f t="shared" si="4"/>
        <v>9.782598164044686</v>
      </c>
      <c r="F53" s="52">
        <f t="shared" si="5"/>
        <v>108.73008136509205</v>
      </c>
      <c r="G53" s="52">
        <f t="shared" si="6"/>
        <v>15.807548160837358</v>
      </c>
      <c r="H53" s="52">
        <v>-41.3</v>
      </c>
      <c r="I53">
        <f t="shared" si="0"/>
        <v>0.2901</v>
      </c>
    </row>
    <row r="54" spans="1:9" ht="12.75">
      <c r="A54" s="2">
        <f t="shared" si="7"/>
        <v>300.1</v>
      </c>
      <c r="B54" s="64">
        <f t="shared" si="1"/>
        <v>5.071642785738087</v>
      </c>
      <c r="C54" s="64">
        <f t="shared" si="2"/>
        <v>1.3761188042712946</v>
      </c>
      <c r="D54" s="64">
        <f t="shared" si="3"/>
        <v>78.63536024407396</v>
      </c>
      <c r="E54" s="19">
        <f t="shared" si="4"/>
        <v>9.734636819069781</v>
      </c>
      <c r="F54" s="52">
        <f t="shared" si="5"/>
        <v>108.74074543055329</v>
      </c>
      <c r="G54" s="52">
        <f t="shared" si="6"/>
        <v>15.866173571273508</v>
      </c>
      <c r="H54" s="52">
        <v>-41.3</v>
      </c>
      <c r="I54">
        <f t="shared" si="0"/>
        <v>0.30010000000000003</v>
      </c>
    </row>
    <row r="55" spans="1:9" ht="12.75">
      <c r="A55" s="2">
        <f t="shared" si="7"/>
        <v>310.1</v>
      </c>
      <c r="B55" s="64">
        <f t="shared" si="1"/>
        <v>4.908094163173169</v>
      </c>
      <c r="C55" s="64">
        <f t="shared" si="2"/>
        <v>1.369802343063035</v>
      </c>
      <c r="D55" s="64">
        <f t="shared" si="3"/>
        <v>78.274419603602</v>
      </c>
      <c r="E55" s="19">
        <f t="shared" si="4"/>
        <v>9.685248974030262</v>
      </c>
      <c r="F55" s="52">
        <f t="shared" si="5"/>
        <v>108.75174340462695</v>
      </c>
      <c r="G55" s="52">
        <f t="shared" si="6"/>
        <v>15.926559390386688</v>
      </c>
      <c r="H55" s="52">
        <v>-41.3</v>
      </c>
      <c r="I55">
        <f t="shared" si="0"/>
        <v>0.31010000000000004</v>
      </c>
    </row>
    <row r="56" spans="1:9" ht="12.75">
      <c r="A56" s="2">
        <f t="shared" si="7"/>
        <v>320.1</v>
      </c>
      <c r="B56" s="64">
        <f t="shared" si="1"/>
        <v>4.754764136207434</v>
      </c>
      <c r="C56" s="64">
        <f t="shared" si="2"/>
        <v>1.3635020978137655</v>
      </c>
      <c r="D56" s="64">
        <f t="shared" si="3"/>
        <v>77.91440558935803</v>
      </c>
      <c r="E56" s="19">
        <f t="shared" si="4"/>
        <v>9.634449823653092</v>
      </c>
      <c r="F56" s="52">
        <f t="shared" si="5"/>
        <v>108.76307269001688</v>
      </c>
      <c r="G56" s="52">
        <f t="shared" si="6"/>
        <v>15.988687826153795</v>
      </c>
      <c r="H56" s="52">
        <v>-41.3</v>
      </c>
      <c r="I56">
        <f t="shared" si="0"/>
        <v>0.3201</v>
      </c>
    </row>
    <row r="57" spans="1:9" ht="12.75">
      <c r="A57" s="2">
        <f t="shared" si="7"/>
        <v>330.1</v>
      </c>
      <c r="B57" s="64">
        <f t="shared" si="1"/>
        <v>4.610724023023326</v>
      </c>
      <c r="C57" s="64">
        <f t="shared" si="2"/>
        <v>1.3572185043505052</v>
      </c>
      <c r="D57" s="64">
        <f t="shared" si="3"/>
        <v>77.55534310574315</v>
      </c>
      <c r="E57" s="19">
        <f t="shared" si="4"/>
        <v>9.58225490242504</v>
      </c>
      <c r="F57" s="52">
        <f t="shared" si="5"/>
        <v>108.77473062730976</v>
      </c>
      <c r="G57" s="52">
        <f t="shared" si="6"/>
        <v>16.052540684674725</v>
      </c>
      <c r="H57" s="52">
        <v>-41.3</v>
      </c>
      <c r="I57">
        <f t="shared" si="0"/>
        <v>0.3301</v>
      </c>
    </row>
    <row r="58" spans="1:9" ht="12.75">
      <c r="A58" s="2">
        <f t="shared" si="7"/>
        <v>340.1</v>
      </c>
      <c r="B58" s="64">
        <f t="shared" si="1"/>
        <v>4.475154366362834</v>
      </c>
      <c r="C58" s="64">
        <f t="shared" si="2"/>
        <v>1.3509519909404761</v>
      </c>
      <c r="D58" s="64">
        <f t="shared" si="3"/>
        <v>77.19725662517006</v>
      </c>
      <c r="E58" s="19">
        <f t="shared" si="4"/>
        <v>9.528680071574803</v>
      </c>
      <c r="F58" s="52">
        <f t="shared" si="5"/>
        <v>108.78671449693346</v>
      </c>
      <c r="G58" s="52">
        <f t="shared" si="6"/>
        <v>16.118099385148653</v>
      </c>
      <c r="H58" s="52">
        <v>-41.3</v>
      </c>
      <c r="I58">
        <f t="shared" si="0"/>
        <v>0.3401</v>
      </c>
    </row>
    <row r="59" spans="1:9" ht="12.75">
      <c r="A59" s="2">
        <f t="shared" si="7"/>
        <v>350.1</v>
      </c>
      <c r="B59" s="64">
        <f t="shared" si="1"/>
        <v>4.347329334475864</v>
      </c>
      <c r="C59" s="64">
        <f t="shared" si="2"/>
        <v>1.3447029781608275</v>
      </c>
      <c r="D59" s="64">
        <f t="shared" si="3"/>
        <v>76.84017018061871</v>
      </c>
      <c r="E59" s="19">
        <f t="shared" si="4"/>
        <v>9.47374150592547</v>
      </c>
      <c r="F59" s="52">
        <f t="shared" si="5"/>
        <v>108.79902152113942</v>
      </c>
      <c r="G59" s="52">
        <f t="shared" si="6"/>
        <v>16.185344975003943</v>
      </c>
      <c r="H59" s="52">
        <v>-41.3</v>
      </c>
      <c r="I59">
        <f t="shared" si="0"/>
        <v>0.3501</v>
      </c>
    </row>
    <row r="60" spans="1:9" ht="12.75">
      <c r="A60" s="2">
        <f t="shared" si="7"/>
        <v>360.1</v>
      </c>
      <c r="B60" s="64">
        <f t="shared" si="1"/>
        <v>4.2266037211885585</v>
      </c>
      <c r="C60" s="64">
        <f t="shared" si="2"/>
        <v>1.3384718787764134</v>
      </c>
      <c r="D60" s="64">
        <f t="shared" si="3"/>
        <v>76.48410735865218</v>
      </c>
      <c r="E60" s="19">
        <f t="shared" si="4"/>
        <v>9.417455680637392</v>
      </c>
      <c r="F60" s="52">
        <f t="shared" si="5"/>
        <v>108.81164886600587</v>
      </c>
      <c r="G60" s="52">
        <f t="shared" si="6"/>
        <v>16.254258145158474</v>
      </c>
      <c r="H60" s="52">
        <v>-41.3</v>
      </c>
      <c r="I60">
        <f t="shared" si="0"/>
        <v>0.36010000000000003</v>
      </c>
    </row>
    <row r="61" spans="1:9" ht="12.75">
      <c r="A61" s="2">
        <f t="shared" si="7"/>
        <v>370.1</v>
      </c>
      <c r="B61" s="64">
        <f t="shared" si="1"/>
        <v>4.112402053499054</v>
      </c>
      <c r="C61" s="64">
        <f t="shared" si="2"/>
        <v>1.3322590976256492</v>
      </c>
      <c r="D61" s="64">
        <f t="shared" si="3"/>
        <v>76.12909129289423</v>
      </c>
      <c r="E61" s="19">
        <f t="shared" si="4"/>
        <v>9.359839357861555</v>
      </c>
      <c r="F61" s="52">
        <f t="shared" si="5"/>
        <v>108.82459364345868</v>
      </c>
      <c r="G61" s="52">
        <f t="shared" si="6"/>
        <v>16.32481924538712</v>
      </c>
      <c r="H61" s="52">
        <v>-41.3</v>
      </c>
      <c r="I61">
        <f t="shared" si="0"/>
        <v>0.37010000000000004</v>
      </c>
    </row>
    <row r="62" spans="1:9" ht="12.75">
      <c r="A62" s="2">
        <f t="shared" si="7"/>
        <v>380.1</v>
      </c>
      <c r="B62" s="64">
        <f t="shared" si="1"/>
        <v>4.004209418574059</v>
      </c>
      <c r="C62" s="64">
        <f t="shared" si="2"/>
        <v>1.3260650315144424</v>
      </c>
      <c r="D62" s="64">
        <f t="shared" si="3"/>
        <v>75.77514465796813</v>
      </c>
      <c r="E62" s="19">
        <f t="shared" si="4"/>
        <v>9.300909573323066</v>
      </c>
      <c r="F62" s="52">
        <f t="shared" si="5"/>
        <v>108.83785291330807</v>
      </c>
      <c r="G62" s="52">
        <f t="shared" si="6"/>
        <v>16.397008299774996</v>
      </c>
      <c r="H62" s="52">
        <v>-41.3</v>
      </c>
      <c r="I62">
        <f t="shared" si="0"/>
        <v>0.38010000000000005</v>
      </c>
    </row>
    <row r="63" spans="1:9" ht="12.75">
      <c r="A63" s="2">
        <f t="shared" si="7"/>
        <v>390.1</v>
      </c>
      <c r="B63" s="64">
        <f t="shared" si="1"/>
        <v>3.9015637016149705</v>
      </c>
      <c r="C63" s="64">
        <f t="shared" si="2"/>
        <v>1.3198900691181923</v>
      </c>
      <c r="D63" s="64">
        <f t="shared" si="3"/>
        <v>75.42228966389669</v>
      </c>
      <c r="E63" s="19">
        <f t="shared" si="4"/>
        <v>9.240683622854322</v>
      </c>
      <c r="F63" s="52">
        <f t="shared" si="5"/>
        <v>108.85142368529745</v>
      </c>
      <c r="G63" s="52">
        <f t="shared" si="6"/>
        <v>16.470805022233122</v>
      </c>
      <c r="H63" s="52">
        <v>-41.3</v>
      </c>
      <c r="I63">
        <f t="shared" si="0"/>
        <v>0.3901</v>
      </c>
    </row>
    <row r="64" spans="1:9" ht="12.75">
      <c r="A64" s="2">
        <f t="shared" si="7"/>
        <v>400.1</v>
      </c>
      <c r="B64" s="64">
        <f t="shared" si="1"/>
        <v>3.8040489877530614</v>
      </c>
      <c r="C64" s="64">
        <f t="shared" si="2"/>
        <v>1.3137345908918316</v>
      </c>
      <c r="D64" s="64">
        <f t="shared" si="3"/>
        <v>75.0705480509618</v>
      </c>
      <c r="E64" s="19">
        <f t="shared" si="4"/>
        <v>9.179179048896946</v>
      </c>
      <c r="F64" s="52">
        <f t="shared" si="5"/>
        <v>108.8653029211622</v>
      </c>
      <c r="G64" s="52">
        <f t="shared" si="6"/>
        <v>16.54618883205525</v>
      </c>
      <c r="H64" s="52">
        <v>-41.3</v>
      </c>
      <c r="I64">
        <f t="shared" si="0"/>
        <v>0.4001</v>
      </c>
    </row>
    <row r="65" spans="1:9" ht="12.75">
      <c r="A65" s="2">
        <f t="shared" si="7"/>
        <v>410.1</v>
      </c>
      <c r="B65" s="64">
        <f t="shared" si="1"/>
        <v>3.71128992928554</v>
      </c>
      <c r="C65" s="64">
        <f t="shared" si="2"/>
        <v>1.3075989689878753</v>
      </c>
      <c r="D65" s="64">
        <f t="shared" si="3"/>
        <v>74.71994108502143</v>
      </c>
      <c r="E65" s="19">
        <f t="shared" si="4"/>
        <v>9.116413626991312</v>
      </c>
      <c r="F65" s="52">
        <f t="shared" si="5"/>
        <v>108.8794875366957</v>
      </c>
      <c r="G65" s="52">
        <f t="shared" si="6"/>
        <v>16.623138869494383</v>
      </c>
      <c r="H65" s="52">
        <v>-41.3</v>
      </c>
      <c r="I65">
        <f t="shared" si="0"/>
        <v>0.4101</v>
      </c>
    </row>
    <row r="66" spans="1:9" ht="12.75">
      <c r="A66" s="2">
        <f t="shared" si="7"/>
        <v>420.1</v>
      </c>
      <c r="B66" s="64">
        <f t="shared" si="1"/>
        <v>3.622946917400619</v>
      </c>
      <c r="C66" s="64">
        <f t="shared" si="2"/>
        <v>1.3014835671824245</v>
      </c>
      <c r="D66" s="64">
        <f t="shared" si="3"/>
        <v>74.37048955328139</v>
      </c>
      <c r="E66" s="19">
        <f t="shared" si="4"/>
        <v>9.052405352272082</v>
      </c>
      <c r="F66" s="52">
        <f t="shared" si="5"/>
        <v>108.89397440381973</v>
      </c>
      <c r="G66" s="52">
        <f t="shared" si="6"/>
        <v>16.701634011337646</v>
      </c>
      <c r="H66" s="52">
        <v>-41.3</v>
      </c>
      <c r="I66">
        <f t="shared" si="0"/>
        <v>0.42010000000000003</v>
      </c>
    </row>
    <row r="67" spans="1:9" ht="13.5" thickBot="1">
      <c r="A67" s="2">
        <f t="shared" si="7"/>
        <v>430.1</v>
      </c>
      <c r="B67" s="64">
        <f t="shared" si="1"/>
        <v>3.5387119274587304</v>
      </c>
      <c r="C67" s="64">
        <f t="shared" si="2"/>
        <v>1.295388740809065</v>
      </c>
      <c r="D67" s="64">
        <f t="shared" si="3"/>
        <v>74.02221376051799</v>
      </c>
      <c r="E67" s="19">
        <f t="shared" si="4"/>
        <v>8.98717242598767</v>
      </c>
      <c r="F67" s="52">
        <f t="shared" si="5"/>
        <v>108.908760352657</v>
      </c>
      <c r="G67" s="52">
        <f t="shared" si="6"/>
        <v>16.781652886459327</v>
      </c>
      <c r="H67" s="52">
        <v>-41.3</v>
      </c>
      <c r="I67">
        <f t="shared" si="0"/>
        <v>0.43010000000000004</v>
      </c>
    </row>
    <row r="68" spans="1:22" ht="41.25" thickBot="1" thickTop="1">
      <c r="A68" s="2">
        <f t="shared" si="7"/>
        <v>440.1</v>
      </c>
      <c r="B68" s="64">
        <f t="shared" si="1"/>
        <v>3.4583049306975684</v>
      </c>
      <c r="C68" s="64">
        <f t="shared" si="2"/>
        <v>1.2893148367005853</v>
      </c>
      <c r="D68" s="64">
        <f t="shared" si="3"/>
        <v>73.67513352574773</v>
      </c>
      <c r="E68" s="19">
        <f t="shared" si="4"/>
        <v>8.920733242061239</v>
      </c>
      <c r="F68" s="52">
        <f t="shared" si="5"/>
        <v>108.9238421736031</v>
      </c>
      <c r="G68" s="52">
        <f t="shared" si="6"/>
        <v>16.86317389133187</v>
      </c>
      <c r="H68" s="52">
        <v>-41.3</v>
      </c>
      <c r="I68">
        <f t="shared" si="0"/>
        <v>0.44010000000000005</v>
      </c>
      <c r="L68" s="81" t="s">
        <v>0</v>
      </c>
      <c r="M68" s="82" t="s">
        <v>1</v>
      </c>
      <c r="N68" s="83" t="s">
        <v>12</v>
      </c>
      <c r="O68" s="82" t="s">
        <v>2</v>
      </c>
      <c r="P68" s="82" t="s">
        <v>15</v>
      </c>
      <c r="Q68" s="82" t="s">
        <v>3</v>
      </c>
      <c r="R68" s="82" t="s">
        <v>13</v>
      </c>
      <c r="S68" s="84" t="s">
        <v>47</v>
      </c>
      <c r="T68" s="85"/>
      <c r="U68" s="85"/>
      <c r="V68" s="31"/>
    </row>
    <row r="69" spans="1:22" ht="13.5" thickTop="1">
      <c r="A69" s="2">
        <f t="shared" si="7"/>
        <v>450.1</v>
      </c>
      <c r="B69" s="64">
        <f t="shared" si="1"/>
        <v>3.381470784270162</v>
      </c>
      <c r="C69" s="64">
        <f t="shared" si="2"/>
        <v>1.28326219313843</v>
      </c>
      <c r="D69" s="64">
        <f t="shared" si="3"/>
        <v>73.32926817933885</v>
      </c>
      <c r="E69" s="19">
        <f t="shared" si="4"/>
        <v>8.853106373710197</v>
      </c>
      <c r="F69" s="52">
        <f t="shared" si="5"/>
        <v>108.93921661939518</v>
      </c>
      <c r="G69" s="52">
        <f t="shared" si="6"/>
        <v>16.946175205474972</v>
      </c>
      <c r="H69" s="52">
        <v>-41.3</v>
      </c>
      <c r="I69">
        <f t="shared" si="0"/>
        <v>0.4501</v>
      </c>
      <c r="L69" s="86" t="str">
        <f aca="true" t="shared" si="10" ref="L69:S69">A2</f>
        <v>Pulsed Altimeter</v>
      </c>
      <c r="M69" s="87">
        <f t="shared" si="10"/>
        <v>4230</v>
      </c>
      <c r="N69" s="88">
        <f t="shared" si="10"/>
        <v>30</v>
      </c>
      <c r="O69" s="89">
        <f t="shared" si="10"/>
        <v>4</v>
      </c>
      <c r="P69" s="90">
        <f t="shared" si="10"/>
        <v>-95.22878745280337</v>
      </c>
      <c r="Q69" s="91">
        <f t="shared" si="10"/>
        <v>2</v>
      </c>
      <c r="R69" s="90">
        <f t="shared" si="10"/>
        <v>10.5</v>
      </c>
      <c r="S69" s="90">
        <f t="shared" si="10"/>
        <v>1524</v>
      </c>
      <c r="T69" s="92"/>
      <c r="U69" s="92"/>
      <c r="V69" s="15"/>
    </row>
    <row r="70" spans="1:22" ht="13.5" thickBot="1">
      <c r="A70" s="2">
        <f t="shared" si="7"/>
        <v>460.1</v>
      </c>
      <c r="B70" s="64">
        <f t="shared" si="1"/>
        <v>3.3079765268419905</v>
      </c>
      <c r="C70" s="64">
        <f t="shared" si="2"/>
        <v>1.27723113980979</v>
      </c>
      <c r="D70" s="64">
        <f t="shared" si="3"/>
        <v>72.98463656055942</v>
      </c>
      <c r="E70" s="19">
        <f t="shared" si="4"/>
        <v>8.784310560140735</v>
      </c>
      <c r="F70" s="52">
        <f t="shared" si="5"/>
        <v>108.9548804071757</v>
      </c>
      <c r="G70" s="52">
        <f t="shared" si="6"/>
        <v>17.03063480682495</v>
      </c>
      <c r="H70" s="52">
        <v>-41.3</v>
      </c>
      <c r="I70">
        <f t="shared" si="0"/>
        <v>0.4601</v>
      </c>
      <c r="L70" s="2"/>
      <c r="M70" s="3"/>
      <c r="N70" s="4"/>
      <c r="O70" s="5"/>
      <c r="P70" s="6"/>
      <c r="Q70" s="7"/>
      <c r="R70" s="8"/>
      <c r="S70" s="12"/>
      <c r="T70" s="10"/>
      <c r="U70" s="9"/>
      <c r="V70" s="8"/>
    </row>
    <row r="71" spans="1:22" ht="17.25" thickBot="1" thickTop="1">
      <c r="A71" s="2">
        <f t="shared" si="7"/>
        <v>470.1</v>
      </c>
      <c r="B71" s="64">
        <f t="shared" si="1"/>
        <v>3.2376090193575835</v>
      </c>
      <c r="C71" s="64">
        <f t="shared" si="2"/>
        <v>1.2712219977722254</v>
      </c>
      <c r="D71" s="64">
        <f t="shared" si="3"/>
        <v>72.64125701555574</v>
      </c>
      <c r="E71" s="19">
        <f t="shared" si="4"/>
        <v>8.714364693333376</v>
      </c>
      <c r="F71" s="52">
        <f t="shared" si="5"/>
        <v>108.97083022054787</v>
      </c>
      <c r="G71" s="52">
        <f t="shared" si="6"/>
        <v>17.116530487004482</v>
      </c>
      <c r="H71" s="52">
        <v>-41.3</v>
      </c>
      <c r="I71">
        <f t="shared" si="0"/>
        <v>0.4701</v>
      </c>
      <c r="L71" s="93" t="s">
        <v>5</v>
      </c>
      <c r="M71" s="94"/>
      <c r="O71" s="95" t="s">
        <v>11</v>
      </c>
      <c r="P71" s="96"/>
      <c r="Q71" s="71"/>
      <c r="S71" s="97" t="s">
        <v>14</v>
      </c>
      <c r="T71" s="98"/>
      <c r="U71" s="98"/>
      <c r="V71" s="99"/>
    </row>
    <row r="72" spans="1:22" ht="26.25" thickTop="1">
      <c r="A72" s="2">
        <f t="shared" si="7"/>
        <v>480.1</v>
      </c>
      <c r="B72" s="64">
        <f t="shared" si="1"/>
        <v>3.1701728806498646</v>
      </c>
      <c r="C72" s="64">
        <f t="shared" si="2"/>
        <v>1.265235079425705</v>
      </c>
      <c r="D72" s="64">
        <f t="shared" si="3"/>
        <v>72.29914739575456</v>
      </c>
      <c r="E72" s="19">
        <f t="shared" si="4"/>
        <v>8.643287804934976</v>
      </c>
      <c r="F72" s="52">
        <f t="shared" si="5"/>
        <v>108.98706271162163</v>
      </c>
      <c r="G72" s="52">
        <f t="shared" si="6"/>
        <v>17.203839866476656</v>
      </c>
      <c r="H72" s="52">
        <v>-41.3</v>
      </c>
      <c r="I72">
        <f t="shared" si="0"/>
        <v>0.4801</v>
      </c>
      <c r="L72" s="100" t="s">
        <v>9</v>
      </c>
      <c r="M72" s="101">
        <f>B5</f>
        <v>2</v>
      </c>
      <c r="O72" s="115" t="s">
        <v>59</v>
      </c>
      <c r="P72" s="102">
        <f>F5</f>
        <v>6</v>
      </c>
      <c r="S72" s="118" t="s">
        <v>7</v>
      </c>
      <c r="T72" s="119">
        <f>+B19</f>
        <v>1</v>
      </c>
      <c r="U72" s="96"/>
      <c r="V72" s="120"/>
    </row>
    <row r="73" spans="1:22" ht="27.75" thickBot="1">
      <c r="A73" s="2">
        <f t="shared" si="7"/>
        <v>490.1</v>
      </c>
      <c r="B73" s="64">
        <f t="shared" si="1"/>
        <v>3.1054886757804527</v>
      </c>
      <c r="C73" s="64">
        <f t="shared" si="2"/>
        <v>1.2592706884919316</v>
      </c>
      <c r="D73" s="64">
        <f t="shared" si="3"/>
        <v>71.9583250566818</v>
      </c>
      <c r="E73" s="19">
        <f t="shared" si="4"/>
        <v>8.571099053271967</v>
      </c>
      <c r="F73" s="52">
        <f t="shared" si="5"/>
        <v>109.00357450304699</v>
      </c>
      <c r="G73" s="52">
        <f t="shared" si="6"/>
        <v>17.29254040956502</v>
      </c>
      <c r="H73" s="52">
        <v>-41.3</v>
      </c>
      <c r="I73">
        <f t="shared" si="0"/>
        <v>0.49010000000000004</v>
      </c>
      <c r="L73" s="103" t="s">
        <v>10</v>
      </c>
      <c r="M73" s="104" t="str">
        <f>B6</f>
        <v>Yes</v>
      </c>
      <c r="O73" s="116" t="s">
        <v>51</v>
      </c>
      <c r="P73" s="105">
        <f>F6</f>
        <v>-70.36872249301338</v>
      </c>
      <c r="S73" s="121" t="s">
        <v>54</v>
      </c>
      <c r="T73" s="122">
        <f>+B20</f>
        <v>14.771212547196624</v>
      </c>
      <c r="U73" s="123"/>
      <c r="V73" s="124"/>
    </row>
    <row r="74" spans="1:22" ht="27" thickBot="1" thickTop="1">
      <c r="A74" s="2">
        <f t="shared" si="7"/>
        <v>500.1</v>
      </c>
      <c r="B74" s="64">
        <f t="shared" si="1"/>
        <v>3.0433913217356525</v>
      </c>
      <c r="C74" s="64">
        <f t="shared" si="2"/>
        <v>1.253329120000826</v>
      </c>
      <c r="D74" s="64">
        <f t="shared" si="3"/>
        <v>71.61880685719005</v>
      </c>
      <c r="E74" s="19">
        <f t="shared" si="4"/>
        <v>8.497817710499062</v>
      </c>
      <c r="F74" s="52">
        <f t="shared" si="5"/>
        <v>109.02036219003324</v>
      </c>
      <c r="G74" s="52">
        <f t="shared" si="6"/>
        <v>17.38260943932417</v>
      </c>
      <c r="H74" s="52">
        <v>-41.3</v>
      </c>
      <c r="I74">
        <f t="shared" si="0"/>
        <v>0.5001</v>
      </c>
      <c r="L74" s="103" t="s">
        <v>8</v>
      </c>
      <c r="M74" s="106">
        <f>B7</f>
        <v>500</v>
      </c>
      <c r="O74" s="17"/>
      <c r="Q74" s="15"/>
      <c r="S74" s="125" t="s">
        <v>55</v>
      </c>
      <c r="T74" s="126">
        <f>H20</f>
        <v>0</v>
      </c>
      <c r="U74" s="127"/>
      <c r="V74" s="128"/>
    </row>
    <row r="75" spans="1:21" ht="14.25" thickBot="1" thickTop="1">
      <c r="A75" s="2">
        <f t="shared" si="7"/>
        <v>510.1</v>
      </c>
      <c r="B75" s="64">
        <f t="shared" si="1"/>
        <v>2.9837286806508527</v>
      </c>
      <c r="C75" s="64">
        <f t="shared" si="2"/>
        <v>1.2474106602840207</v>
      </c>
      <c r="D75" s="64">
        <f t="shared" si="3"/>
        <v>71.2806091590869</v>
      </c>
      <c r="E75" s="19">
        <f t="shared" si="4"/>
        <v>8.423463149897117</v>
      </c>
      <c r="F75" s="52">
        <f t="shared" si="5"/>
        <v>109.0374223423519</v>
      </c>
      <c r="G75" s="52">
        <f t="shared" si="6"/>
        <v>17.47402415224478</v>
      </c>
      <c r="H75" s="52">
        <v>-41.3</v>
      </c>
      <c r="I75">
        <f t="shared" si="0"/>
        <v>0.5101</v>
      </c>
      <c r="L75" s="107" t="s">
        <v>60</v>
      </c>
      <c r="M75" s="108">
        <f>B8</f>
        <v>-41.3</v>
      </c>
      <c r="S75" s="109"/>
      <c r="U75" s="13"/>
    </row>
    <row r="76" spans="1:17" ht="14.25" thickBot="1" thickTop="1">
      <c r="A76" s="2">
        <f t="shared" si="7"/>
        <v>520.1</v>
      </c>
      <c r="B76" s="64">
        <f t="shared" si="1"/>
        <v>2.926360315323976</v>
      </c>
      <c r="C76" s="64">
        <f t="shared" si="2"/>
        <v>1.2415155869752146</v>
      </c>
      <c r="D76" s="64">
        <f t="shared" si="3"/>
        <v>70.94374782715511</v>
      </c>
      <c r="E76" s="19">
        <f t="shared" si="4"/>
        <v>8.348054833333004</v>
      </c>
      <c r="F76" s="52">
        <f t="shared" si="5"/>
        <v>109.05475150632108</v>
      </c>
      <c r="G76" s="52">
        <f t="shared" si="6"/>
        <v>17.566761632778068</v>
      </c>
      <c r="H76" s="52">
        <v>-41.3</v>
      </c>
      <c r="I76">
        <f t="shared" si="0"/>
        <v>0.5201</v>
      </c>
      <c r="O76" s="117" t="s">
        <v>43</v>
      </c>
      <c r="P76" s="114">
        <f>$A$24</f>
        <v>0.1</v>
      </c>
      <c r="Q76" t="s">
        <v>44</v>
      </c>
    </row>
    <row r="77" spans="1:9" ht="13.5" thickTop="1">
      <c r="A77" s="2">
        <f t="shared" si="7"/>
        <v>530.1</v>
      </c>
      <c r="B77" s="64">
        <f t="shared" si="1"/>
        <v>2.871156385587625</v>
      </c>
      <c r="C77" s="64">
        <f t="shared" si="2"/>
        <v>1.2356441690172342</v>
      </c>
      <c r="D77" s="64">
        <f t="shared" si="3"/>
        <v>70.60823822955624</v>
      </c>
      <c r="E77" s="19">
        <f t="shared" si="4"/>
        <v>8.27161229889396</v>
      </c>
      <c r="F77" s="52">
        <f t="shared" si="5"/>
        <v>109.07234620677002</v>
      </c>
      <c r="G77" s="52">
        <f t="shared" si="6"/>
        <v>17.66079886766606</v>
      </c>
      <c r="H77" s="52">
        <v>-41.3</v>
      </c>
      <c r="I77">
        <f t="shared" si="0"/>
        <v>0.5301</v>
      </c>
    </row>
    <row r="78" spans="1:9" ht="12.75">
      <c r="A78" s="2">
        <f t="shared" si="7"/>
        <v>540.1</v>
      </c>
      <c r="B78" s="64">
        <f t="shared" si="1"/>
        <v>2.817996667283836</v>
      </c>
      <c r="C78" s="64">
        <f t="shared" si="2"/>
        <v>1.229796666675631</v>
      </c>
      <c r="D78" s="64">
        <f t="shared" si="3"/>
        <v>70.27409523860749</v>
      </c>
      <c r="E78" s="19">
        <f t="shared" si="4"/>
        <v>8.194155148707983</v>
      </c>
      <c r="F78" s="52">
        <f t="shared" si="5"/>
        <v>109.0902029489813</v>
      </c>
      <c r="G78" s="52">
        <f t="shared" si="6"/>
        <v>17.756112760063317</v>
      </c>
      <c r="H78" s="52">
        <v>-41.3</v>
      </c>
      <c r="I78">
        <f t="shared" si="0"/>
        <v>0.5401</v>
      </c>
    </row>
    <row r="79" spans="1:14" ht="12.75">
      <c r="A79" s="2">
        <f t="shared" si="7"/>
        <v>550.1</v>
      </c>
      <c r="B79" s="64">
        <f t="shared" si="1"/>
        <v>2.76676967824032</v>
      </c>
      <c r="C79" s="64">
        <f t="shared" si="2"/>
        <v>1.2239733315586503</v>
      </c>
      <c r="D79" s="64">
        <f t="shared" si="3"/>
        <v>69.94133323192287</v>
      </c>
      <c r="E79" s="19">
        <f t="shared" si="4"/>
        <v>8.115703036961412</v>
      </c>
      <c r="F79" s="52">
        <f t="shared" si="5"/>
        <v>109.10831822060959</v>
      </c>
      <c r="G79" s="52">
        <f t="shared" si="6"/>
        <v>17.852680143438178</v>
      </c>
      <c r="H79" s="52">
        <v>-41.3</v>
      </c>
      <c r="I79">
        <f t="shared" si="0"/>
        <v>0.5501</v>
      </c>
      <c r="L79" s="110"/>
      <c r="M79" s="110"/>
      <c r="N79" s="110"/>
    </row>
    <row r="80" spans="1:14" ht="12.75">
      <c r="A80" s="2">
        <f t="shared" si="7"/>
        <v>560.1</v>
      </c>
      <c r="B80" s="64">
        <f t="shared" si="1"/>
        <v>2.7173718978753794</v>
      </c>
      <c r="C80" s="64">
        <f t="shared" si="2"/>
        <v>1.2181744066433935</v>
      </c>
      <c r="D80" s="64">
        <f t="shared" si="3"/>
        <v>69.6099660939082</v>
      </c>
      <c r="E80" s="19">
        <f t="shared" si="4"/>
        <v>8.03627565812401</v>
      </c>
      <c r="F80" s="52">
        <f t="shared" si="5"/>
        <v>109.12668849357485</v>
      </c>
      <c r="G80" s="52">
        <f t="shared" si="6"/>
        <v>17.95047779524083</v>
      </c>
      <c r="H80" s="52">
        <v>-41.3</v>
      </c>
      <c r="I80">
        <f t="shared" si="0"/>
        <v>0.5601</v>
      </c>
      <c r="N80" s="52"/>
    </row>
    <row r="81" spans="1:9" ht="12.75">
      <c r="A81" s="2">
        <f t="shared" si="7"/>
        <v>570.1</v>
      </c>
      <c r="B81" s="64">
        <f t="shared" si="1"/>
        <v>2.669707068935274</v>
      </c>
      <c r="C81" s="64">
        <f t="shared" si="2"/>
        <v>1.2124001263079915</v>
      </c>
      <c r="D81" s="64">
        <f t="shared" si="3"/>
        <v>69.2800072175995</v>
      </c>
      <c r="E81" s="19">
        <f t="shared" si="4"/>
        <v>7.955892735391238</v>
      </c>
      <c r="F81" s="52">
        <f t="shared" si="5"/>
        <v>109.14531022592902</v>
      </c>
      <c r="G81" s="52">
        <f t="shared" si="6"/>
        <v>18.049482450327773</v>
      </c>
      <c r="H81" s="52">
        <v>-41.3</v>
      </c>
      <c r="I81">
        <f t="shared" si="0"/>
        <v>0.5701</v>
      </c>
    </row>
    <row r="82" spans="1:9" ht="12.75">
      <c r="A82" s="2">
        <f t="shared" si="7"/>
        <v>580.1</v>
      </c>
      <c r="B82" s="64">
        <f t="shared" si="1"/>
        <v>2.6236855714531977</v>
      </c>
      <c r="C82" s="64">
        <f t="shared" si="2"/>
        <v>1.2066507163696087</v>
      </c>
      <c r="D82" s="64">
        <f t="shared" si="3"/>
        <v>68.95146950683478</v>
      </c>
      <c r="E82" s="19">
        <f t="shared" si="4"/>
        <v>7.874574009352854</v>
      </c>
      <c r="F82" s="52">
        <f t="shared" si="5"/>
        <v>109.1641798636941</v>
      </c>
      <c r="G82" s="52">
        <f t="shared" si="6"/>
        <v>18.14967081413124</v>
      </c>
      <c r="H82" s="52">
        <v>-41.3</v>
      </c>
      <c r="I82">
        <f t="shared" si="0"/>
        <v>0.5801000000000001</v>
      </c>
    </row>
    <row r="83" spans="1:9" ht="12.75">
      <c r="A83" s="2">
        <f t="shared" si="7"/>
        <v>590.1</v>
      </c>
      <c r="B83" s="64">
        <f t="shared" si="1"/>
        <v>2.5792238603626503</v>
      </c>
      <c r="C83" s="64">
        <f t="shared" si="2"/>
        <v>1.2009263941280828</v>
      </c>
      <c r="D83" s="64">
        <f t="shared" si="3"/>
        <v>68.62436537874758</v>
      </c>
      <c r="E83" s="19">
        <f t="shared" si="4"/>
        <v>7.79233922689609</v>
      </c>
      <c r="F83" s="52">
        <f t="shared" si="5"/>
        <v>109.1832938426706</v>
      </c>
      <c r="G83" s="52">
        <f t="shared" si="6"/>
        <v>18.2510195755645</v>
      </c>
      <c r="H83" s="52">
        <v>-41.3</v>
      </c>
      <c r="I83">
        <f t="shared" si="0"/>
        <v>0.5901000000000001</v>
      </c>
    </row>
    <row r="84" spans="1:9" ht="12.75">
      <c r="A84" s="2">
        <f t="shared" si="7"/>
        <v>600.1</v>
      </c>
      <c r="B84" s="64">
        <f t="shared" si="1"/>
        <v>2.53624395934011</v>
      </c>
      <c r="C84" s="64">
        <f t="shared" si="2"/>
        <v>1.1952273684150148</v>
      </c>
      <c r="D84" s="64">
        <f t="shared" si="3"/>
        <v>68.29870676657227</v>
      </c>
      <c r="E84" s="19">
        <f t="shared" si="4"/>
        <v>7.7092081303513105</v>
      </c>
      <c r="F84" s="52">
        <f t="shared" si="5"/>
        <v>109.20264859021526</v>
      </c>
      <c r="G84" s="52">
        <f t="shared" si="6"/>
        <v>18.353505419653942</v>
      </c>
      <c r="H84" s="52">
        <v>-41.3</v>
      </c>
      <c r="I84">
        <f t="shared" si="0"/>
        <v>0.6001000000000001</v>
      </c>
    </row>
    <row r="85" spans="1:9" ht="12.75">
      <c r="A85" s="2">
        <f t="shared" si="7"/>
        <v>610.1</v>
      </c>
      <c r="B85" s="64">
        <f t="shared" si="1"/>
        <v>2.494673004425504</v>
      </c>
      <c r="C85" s="64">
        <f t="shared" si="2"/>
        <v>1.1895538396481073</v>
      </c>
      <c r="D85" s="64">
        <f t="shared" si="3"/>
        <v>67.97450512274898</v>
      </c>
      <c r="E85" s="19">
        <f t="shared" si="4"/>
        <v>7.625200446887046</v>
      </c>
      <c r="F85" s="52">
        <f t="shared" si="5"/>
        <v>109.22224052698633</v>
      </c>
      <c r="G85" s="52">
        <f t="shared" si="6"/>
        <v>18.45710503988927</v>
      </c>
      <c r="H85" s="52">
        <v>-41.3</v>
      </c>
      <c r="I85">
        <f t="shared" si="0"/>
        <v>0.6101</v>
      </c>
    </row>
    <row r="86" spans="1:9" ht="12.75">
      <c r="A86" s="2">
        <f t="shared" si="7"/>
        <v>620.1</v>
      </c>
      <c r="B86" s="64">
        <f t="shared" si="1"/>
        <v>2.4544428318013223</v>
      </c>
      <c r="C86" s="64">
        <f t="shared" si="2"/>
        <v>1.183905999890561</v>
      </c>
      <c r="D86" s="64">
        <f t="shared" si="3"/>
        <v>67.65177142231776</v>
      </c>
      <c r="E86" s="19">
        <f t="shared" si="4"/>
        <v>7.54033587816099</v>
      </c>
      <c r="F86" s="52">
        <f t="shared" si="5"/>
        <v>109.24206606865579</v>
      </c>
      <c r="G86" s="52">
        <f t="shared" si="6"/>
        <v>18.561795150284794</v>
      </c>
      <c r="H86" s="52">
        <v>-41.3</v>
      </c>
      <c r="I86">
        <f t="shared" si="0"/>
        <v>0.6201</v>
      </c>
    </row>
    <row r="87" spans="1:9" ht="12.75">
      <c r="A87" s="2">
        <f t="shared" si="7"/>
        <v>630.1</v>
      </c>
      <c r="B87" s="64">
        <f t="shared" si="1"/>
        <v>2.415489604824631</v>
      </c>
      <c r="C87" s="64">
        <f t="shared" si="2"/>
        <v>1.1782840329153226</v>
      </c>
      <c r="D87" s="64">
        <f t="shared" si="3"/>
        <v>67.33051616658986</v>
      </c>
      <c r="E87" s="19">
        <f t="shared" si="4"/>
        <v>7.45463409023263</v>
      </c>
      <c r="F87" s="52">
        <f t="shared" si="5"/>
        <v>109.26212162758725</v>
      </c>
      <c r="G87" s="52">
        <f t="shared" si="6"/>
        <v>18.667552497144612</v>
      </c>
      <c r="H87" s="52">
        <v>-41.3</v>
      </c>
      <c r="I87">
        <f t="shared" si="0"/>
        <v>0.6301</v>
      </c>
    </row>
    <row r="88" spans="1:9" ht="12.75">
      <c r="A88" s="2">
        <f t="shared" si="7"/>
        <v>640.1</v>
      </c>
      <c r="B88" s="64">
        <f t="shared" si="1"/>
        <v>2.3777534760193717</v>
      </c>
      <c r="C88" s="64">
        <f t="shared" si="2"/>
        <v>1.1726881142739907</v>
      </c>
      <c r="D88" s="64">
        <f t="shared" si="3"/>
        <v>67.01074938708517</v>
      </c>
      <c r="E88" s="19">
        <f t="shared" si="4"/>
        <v>7.368114703742786</v>
      </c>
      <c r="F88" s="52">
        <f t="shared" si="5"/>
        <v>109.28240361447865</v>
      </c>
      <c r="G88" s="52">
        <f t="shared" si="6"/>
        <v>18.774353870525857</v>
      </c>
      <c r="H88" s="52">
        <v>-41.3</v>
      </c>
      <c r="I88">
        <f t="shared" si="0"/>
        <v>0.6401</v>
      </c>
    </row>
    <row r="89" spans="1:9" ht="12.75">
      <c r="A89" s="2">
        <f t="shared" si="7"/>
        <v>650.1</v>
      </c>
      <c r="B89" s="64">
        <f aca="true" t="shared" si="11" ref="B89:B152">(($H$2-$B$5)/A89)</f>
        <v>2.3411782802645744</v>
      </c>
      <c r="C89" s="64">
        <f aca="true" t="shared" si="12" ref="C89:C152">ATAN(B89)</f>
        <v>1.1671184113701734</v>
      </c>
      <c r="D89" s="64">
        <f aca="true" t="shared" si="13" ref="D89:D152">C89/0.0175</f>
        <v>66.69248064972419</v>
      </c>
      <c r="E89" s="19">
        <f aca="true" t="shared" si="14" ref="E89:E152">ccir_gain($B$12,$B$13,90-D89)</f>
        <v>7.280797284364555</v>
      </c>
      <c r="F89" s="52">
        <f aca="true" t="shared" si="15" ref="F89:F152">20*LOG($B$2*(SQRT(($H$2-$B$5)^2+$A89^2)))-27.6</f>
        <v>109.30290843996895</v>
      </c>
      <c r="G89" s="52">
        <f t="shared" si="6"/>
        <v>18.882176115394387</v>
      </c>
      <c r="H89" s="52">
        <v>-41.3</v>
      </c>
      <c r="I89">
        <f aca="true" t="shared" si="16" ref="I89:I152">A89/1000</f>
        <v>0.6501</v>
      </c>
    </row>
    <row r="90" spans="1:9" ht="12.75">
      <c r="A90" s="2">
        <f t="shared" si="7"/>
        <v>660.1</v>
      </c>
      <c r="B90" s="64">
        <f t="shared" si="11"/>
        <v>2.3057112558703228</v>
      </c>
      <c r="C90" s="64">
        <f t="shared" si="12"/>
        <v>1.1615750835370986</v>
      </c>
      <c r="D90" s="64">
        <f t="shared" si="13"/>
        <v>66.37571905926276</v>
      </c>
      <c r="E90" s="19">
        <f t="shared" si="14"/>
        <v>7.192701333529596</v>
      </c>
      <c r="F90" s="52">
        <f t="shared" si="15"/>
        <v>109.32363251620782</v>
      </c>
      <c r="G90" s="52">
        <f aca="true" t="shared" si="17" ref="G90:G153">F90-E90+$F$2+$F$6-$B$20</f>
        <v>18.99099614246822</v>
      </c>
      <c r="H90" s="52">
        <v>-41.3</v>
      </c>
      <c r="I90">
        <f t="shared" si="16"/>
        <v>0.6601</v>
      </c>
    </row>
    <row r="91" spans="1:9" ht="12.75">
      <c r="A91" s="2">
        <f aca="true" t="shared" si="18" ref="A91:A154">10+A90</f>
        <v>670.1</v>
      </c>
      <c r="B91" s="64">
        <f t="shared" si="11"/>
        <v>2.2713027906282646</v>
      </c>
      <c r="C91" s="64">
        <f t="shared" si="12"/>
        <v>1.1560582821192726</v>
      </c>
      <c r="D91" s="64">
        <f t="shared" si="13"/>
        <v>66.06047326395843</v>
      </c>
      <c r="E91" s="19">
        <f t="shared" si="14"/>
        <v>7.10384627943319</v>
      </c>
      <c r="F91" s="52">
        <f t="shared" si="15"/>
        <v>109.34457225838815</v>
      </c>
      <c r="G91" s="52">
        <f t="shared" si="17"/>
        <v>19.100790938744964</v>
      </c>
      <c r="H91" s="52">
        <v>-41.3</v>
      </c>
      <c r="I91">
        <f t="shared" si="16"/>
        <v>0.6701</v>
      </c>
    </row>
    <row r="92" spans="1:9" ht="12.75">
      <c r="A92" s="2">
        <f t="shared" si="18"/>
        <v>680.1</v>
      </c>
      <c r="B92" s="64">
        <f t="shared" si="11"/>
        <v>2.2379061902661372</v>
      </c>
      <c r="C92" s="64">
        <f t="shared" si="12"/>
        <v>1.1505681505579897</v>
      </c>
      <c r="D92" s="64">
        <f t="shared" si="13"/>
        <v>65.74675146045655</v>
      </c>
      <c r="E92" s="19">
        <f t="shared" si="14"/>
        <v>7.014251468320792</v>
      </c>
      <c r="F92" s="52">
        <f t="shared" si="15"/>
        <v>109.36572408624002</v>
      </c>
      <c r="G92" s="52">
        <f t="shared" si="17"/>
        <v>19.211537577709223</v>
      </c>
      <c r="H92" s="52">
        <v>-41.3</v>
      </c>
      <c r="I92">
        <f t="shared" si="16"/>
        <v>0.6801</v>
      </c>
    </row>
    <row r="93" spans="1:9" ht="12.75">
      <c r="A93" s="2">
        <f t="shared" si="18"/>
        <v>690.1</v>
      </c>
      <c r="B93" s="64">
        <f t="shared" si="11"/>
        <v>2.2054774670337634</v>
      </c>
      <c r="C93" s="64">
        <f t="shared" si="12"/>
        <v>1.1451048244804858</v>
      </c>
      <c r="D93" s="64">
        <f t="shared" si="13"/>
        <v>65.4345613988849</v>
      </c>
      <c r="E93" s="19">
        <f t="shared" si="14"/>
        <v>6.923936156058335</v>
      </c>
      <c r="F93" s="52">
        <f t="shared" si="15"/>
        <v>109.38708442548625</v>
      </c>
      <c r="G93" s="52">
        <f t="shared" si="17"/>
        <v>19.323213229217913</v>
      </c>
      <c r="H93" s="52">
        <v>-41.3</v>
      </c>
      <c r="I93">
        <f t="shared" si="16"/>
        <v>0.6901</v>
      </c>
    </row>
    <row r="94" spans="1:9" ht="12.75">
      <c r="A94" s="2">
        <f t="shared" si="18"/>
        <v>700.1</v>
      </c>
      <c r="B94" s="64">
        <f t="shared" si="11"/>
        <v>2.1739751464076558</v>
      </c>
      <c r="C94" s="64">
        <f t="shared" si="12"/>
        <v>1.139668431792544</v>
      </c>
      <c r="D94" s="64">
        <f t="shared" si="13"/>
        <v>65.12391038814538</v>
      </c>
      <c r="E94" s="19">
        <f t="shared" si="14"/>
        <v>6.83291949998802</v>
      </c>
      <c r="F94" s="52">
        <f t="shared" si="15"/>
        <v>109.40864970925892</v>
      </c>
      <c r="G94" s="52">
        <f t="shared" si="17"/>
        <v>19.435795169060896</v>
      </c>
      <c r="H94" s="52">
        <v>-41.3</v>
      </c>
      <c r="I94">
        <f t="shared" si="16"/>
        <v>0.7001000000000001</v>
      </c>
    </row>
    <row r="95" spans="1:9" ht="12.75">
      <c r="A95" s="2">
        <f t="shared" si="18"/>
        <v>710.1</v>
      </c>
      <c r="B95" s="64">
        <f t="shared" si="11"/>
        <v>2.143360090128151</v>
      </c>
      <c r="C95" s="64">
        <f t="shared" si="12"/>
        <v>1.1342590927743483</v>
      </c>
      <c r="D95" s="64">
        <f t="shared" si="13"/>
        <v>64.81480530139133</v>
      </c>
      <c r="E95" s="19">
        <f t="shared" si="14"/>
        <v>6.7412205510706595</v>
      </c>
      <c r="F95" s="52">
        <f t="shared" si="15"/>
        <v>109.43041637947618</v>
      </c>
      <c r="G95" s="52">
        <f t="shared" si="17"/>
        <v>19.549260788195525</v>
      </c>
      <c r="H95" s="52">
        <v>-41.3</v>
      </c>
      <c r="I95">
        <f t="shared" si="16"/>
        <v>0.7101000000000001</v>
      </c>
    </row>
    <row r="96" spans="1:9" ht="12.75">
      <c r="A96" s="2">
        <f t="shared" si="18"/>
        <v>720.1</v>
      </c>
      <c r="B96" s="64">
        <f t="shared" si="11"/>
        <v>2.1135953339813915</v>
      </c>
      <c r="C96" s="64">
        <f t="shared" si="12"/>
        <v>1.1288769201793907</v>
      </c>
      <c r="D96" s="64">
        <f t="shared" si="13"/>
        <v>64.50725258167947</v>
      </c>
      <c r="E96" s="19">
        <f t="shared" si="14"/>
        <v>6.648858246315329</v>
      </c>
      <c r="F96" s="52">
        <f t="shared" si="15"/>
        <v>109.45238088817933</v>
      </c>
      <c r="G96" s="52">
        <f t="shared" si="17"/>
        <v>19.663587601654</v>
      </c>
      <c r="H96" s="52">
        <v>-41.3</v>
      </c>
      <c r="I96">
        <f t="shared" si="16"/>
        <v>0.7201000000000001</v>
      </c>
    </row>
    <row r="97" spans="1:9" ht="12.75">
      <c r="A97" s="2">
        <f t="shared" si="18"/>
        <v>730.1</v>
      </c>
      <c r="B97" s="64">
        <f t="shared" si="11"/>
        <v>2.0846459389124776</v>
      </c>
      <c r="C97" s="64">
        <f t="shared" si="12"/>
        <v>1.12352201933624</v>
      </c>
      <c r="D97" s="64">
        <f t="shared" si="13"/>
        <v>64.20125824778513</v>
      </c>
      <c r="E97" s="19">
        <f t="shared" si="14"/>
        <v>6.555851401496447</v>
      </c>
      <c r="F97" s="52">
        <f t="shared" si="15"/>
        <v>109.4745396988298</v>
      </c>
      <c r="G97" s="52">
        <f t="shared" si="17"/>
        <v>19.77875325712334</v>
      </c>
      <c r="H97" s="52">
        <v>-41.3</v>
      </c>
      <c r="I97">
        <f t="shared" si="16"/>
        <v>0.7301</v>
      </c>
    </row>
    <row r="98" spans="1:9" ht="12.75">
      <c r="A98" s="2">
        <f t="shared" si="18"/>
        <v>740.1</v>
      </c>
      <c r="B98" s="64">
        <f t="shared" si="11"/>
        <v>2.0564788542088905</v>
      </c>
      <c r="C98" s="64">
        <f t="shared" si="12"/>
        <v>1.1181944882529784</v>
      </c>
      <c r="D98" s="64">
        <f t="shared" si="13"/>
        <v>63.89682790017019</v>
      </c>
      <c r="E98" s="19">
        <f t="shared" si="14"/>
        <v>6.4622187041580235</v>
      </c>
      <c r="F98" s="52">
        <f t="shared" si="15"/>
        <v>109.49688928756609</v>
      </c>
      <c r="G98" s="52">
        <f t="shared" si="17"/>
        <v>19.894735543198067</v>
      </c>
      <c r="H98" s="52">
        <v>-41.3</v>
      </c>
      <c r="I98">
        <f t="shared" si="16"/>
        <v>0.7401</v>
      </c>
    </row>
    <row r="99" spans="1:9" ht="12.75">
      <c r="A99" s="2">
        <f t="shared" si="18"/>
        <v>750.1</v>
      </c>
      <c r="B99" s="64">
        <f t="shared" si="11"/>
        <v>2.029062791627783</v>
      </c>
      <c r="C99" s="64">
        <f t="shared" si="12"/>
        <v>1.112894417724117</v>
      </c>
      <c r="D99" s="64">
        <f t="shared" si="13"/>
        <v>63.593966727092386</v>
      </c>
      <c r="E99" s="19">
        <f t="shared" si="14"/>
        <v>6.367978706904273</v>
      </c>
      <c r="F99" s="52">
        <f t="shared" si="15"/>
        <v>109.51942614442004</v>
      </c>
      <c r="G99" s="52">
        <f t="shared" si="17"/>
        <v>20.011512397305765</v>
      </c>
      <c r="H99" s="52">
        <v>-41.3</v>
      </c>
      <c r="I99">
        <f t="shared" si="16"/>
        <v>0.7501</v>
      </c>
    </row>
    <row r="100" spans="1:9" ht="12.75">
      <c r="A100" s="2">
        <f t="shared" si="18"/>
        <v>760.1</v>
      </c>
      <c r="B100" s="64">
        <f t="shared" si="11"/>
        <v>2.002368109459282</v>
      </c>
      <c r="C100" s="64">
        <f t="shared" si="12"/>
        <v>1.1076218914398055</v>
      </c>
      <c r="D100" s="64">
        <f t="shared" si="13"/>
        <v>63.29267951084602</v>
      </c>
      <c r="E100" s="19">
        <f t="shared" si="14"/>
        <v>6.273149820975503</v>
      </c>
      <c r="F100" s="52">
        <f t="shared" si="15"/>
        <v>109.542146774493</v>
      </c>
      <c r="G100" s="52">
        <f t="shared" si="17"/>
        <v>20.129061913307496</v>
      </c>
      <c r="H100" s="52">
        <v>-41.3</v>
      </c>
      <c r="I100">
        <f t="shared" si="16"/>
        <v>0.7601</v>
      </c>
    </row>
    <row r="101" spans="1:9" ht="12.75">
      <c r="A101" s="2">
        <f t="shared" si="18"/>
        <v>770.1</v>
      </c>
      <c r="B101" s="64">
        <f t="shared" si="11"/>
        <v>1.9763667056226464</v>
      </c>
      <c r="C101" s="64">
        <f t="shared" si="12"/>
        <v>1.1023769860971533</v>
      </c>
      <c r="D101" s="64">
        <f t="shared" si="13"/>
        <v>62.99297063412304</v>
      </c>
      <c r="E101" s="19">
        <f t="shared" si="14"/>
        <v>6.177750310107612</v>
      </c>
      <c r="F101" s="52">
        <f t="shared" si="15"/>
        <v>109.56504769909154</v>
      </c>
      <c r="G101" s="52">
        <f t="shared" si="17"/>
        <v>20.24736234877392</v>
      </c>
      <c r="H101" s="52">
        <v>-41.3</v>
      </c>
      <c r="I101">
        <f t="shared" si="16"/>
        <v>0.7701</v>
      </c>
    </row>
    <row r="102" spans="1:9" ht="12.75">
      <c r="A102" s="2">
        <f t="shared" si="18"/>
        <v>780.1</v>
      </c>
      <c r="B102" s="64">
        <f t="shared" si="11"/>
        <v>1.9510319189847456</v>
      </c>
      <c r="C102" s="64">
        <f t="shared" si="12"/>
        <v>1.0971597715134824</v>
      </c>
      <c r="D102" s="64">
        <f t="shared" si="13"/>
        <v>62.69484408648471</v>
      </c>
      <c r="E102" s="19">
        <f t="shared" si="14"/>
        <v>6.081798284673309</v>
      </c>
      <c r="F102" s="52">
        <f t="shared" si="15"/>
        <v>109.58812545682261</v>
      </c>
      <c r="G102" s="52">
        <f t="shared" si="17"/>
        <v>20.366392131939293</v>
      </c>
      <c r="H102" s="52">
        <v>-41.3</v>
      </c>
      <c r="I102">
        <f t="shared" si="16"/>
        <v>0.7801</v>
      </c>
    </row>
    <row r="103" spans="1:9" ht="12.75">
      <c r="A103" s="2">
        <f t="shared" si="18"/>
        <v>790.1</v>
      </c>
      <c r="B103" s="64">
        <f t="shared" si="11"/>
        <v>1.9263384381723831</v>
      </c>
      <c r="C103" s="64">
        <f t="shared" si="12"/>
        <v>1.0919703107413365</v>
      </c>
      <c r="D103" s="64">
        <f t="shared" si="13"/>
        <v>62.39830347093351</v>
      </c>
      <c r="E103" s="19">
        <f t="shared" si="14"/>
        <v>5.985311696102631</v>
      </c>
      <c r="F103" s="52">
        <f t="shared" si="15"/>
        <v>109.61137660464902</v>
      </c>
      <c r="G103" s="52">
        <f t="shared" si="17"/>
        <v>20.48612986833639</v>
      </c>
      <c r="H103" s="52">
        <v>-41.3</v>
      </c>
      <c r="I103">
        <f t="shared" si="16"/>
        <v>0.7901</v>
      </c>
    </row>
    <row r="104" spans="1:9" ht="12.75">
      <c r="A104" s="2">
        <f t="shared" si="18"/>
        <v>800.1</v>
      </c>
      <c r="B104" s="64">
        <f t="shared" si="11"/>
        <v>1.9022622172228472</v>
      </c>
      <c r="C104" s="64">
        <f t="shared" si="12"/>
        <v>1.0868086601850748</v>
      </c>
      <c r="D104" s="64">
        <f t="shared" si="13"/>
        <v>62.1033520105757</v>
      </c>
      <c r="E104" s="19">
        <f t="shared" si="14"/>
        <v>5.888308331580142</v>
      </c>
      <c r="F104" s="52">
        <f t="shared" si="15"/>
        <v>109.63479771890442</v>
      </c>
      <c r="G104" s="52">
        <f t="shared" si="17"/>
        <v>20.60655434711427</v>
      </c>
      <c r="H104" s="52">
        <v>-41.3</v>
      </c>
      <c r="I104">
        <f t="shared" si="16"/>
        <v>0.8001</v>
      </c>
    </row>
    <row r="105" spans="1:9" ht="12.75">
      <c r="A105" s="2">
        <f t="shared" si="18"/>
        <v>810.1</v>
      </c>
      <c r="B105" s="64">
        <f t="shared" si="11"/>
        <v>1.8787803974817923</v>
      </c>
      <c r="C105" s="64">
        <f t="shared" si="12"/>
        <v>1.081674869718882</v>
      </c>
      <c r="D105" s="64">
        <f t="shared" si="13"/>
        <v>61.80999255536468</v>
      </c>
      <c r="E105" s="19">
        <f t="shared" si="14"/>
        <v>5.790805809015735</v>
      </c>
      <c r="F105" s="52">
        <f t="shared" si="15"/>
        <v>109.65838539626873</v>
      </c>
      <c r="G105" s="52">
        <f t="shared" si="17"/>
        <v>20.727644547042985</v>
      </c>
      <c r="H105" s="52">
        <v>-41.3</v>
      </c>
      <c r="I105">
        <f t="shared" si="16"/>
        <v>0.8101</v>
      </c>
    </row>
    <row r="106" spans="1:9" ht="12.75">
      <c r="A106" s="2">
        <f t="shared" si="18"/>
        <v>820.1</v>
      </c>
      <c r="B106" s="64">
        <f t="shared" si="11"/>
        <v>1.8558712352152176</v>
      </c>
      <c r="C106" s="64">
        <f t="shared" si="12"/>
        <v>1.076568982806035</v>
      </c>
      <c r="D106" s="64">
        <f t="shared" si="13"/>
        <v>61.518227588916275</v>
      </c>
      <c r="E106" s="19">
        <f t="shared" si="14"/>
        <v>5.6928215722858075</v>
      </c>
      <c r="F106" s="52">
        <f t="shared" si="15"/>
        <v>109.68213625470406</v>
      </c>
      <c r="G106" s="52">
        <f t="shared" si="17"/>
        <v>20.84937964220825</v>
      </c>
      <c r="H106" s="52">
        <v>-41.3</v>
      </c>
      <c r="I106">
        <f t="shared" si="16"/>
        <v>0.8201</v>
      </c>
    </row>
    <row r="107" spans="1:9" ht="12.75">
      <c r="A107" s="2">
        <f t="shared" si="18"/>
        <v>830.1</v>
      </c>
      <c r="B107" s="64">
        <f t="shared" si="11"/>
        <v>1.8335140344536802</v>
      </c>
      <c r="C107" s="64">
        <f t="shared" si="12"/>
        <v>1.071491036619259</v>
      </c>
      <c r="D107" s="64">
        <f t="shared" si="13"/>
        <v>61.22805923538622</v>
      </c>
      <c r="E107" s="19">
        <f t="shared" si="14"/>
        <v>5.594372886741071</v>
      </c>
      <c r="F107" s="52">
        <f t="shared" si="15"/>
        <v>109.70604693435138</v>
      </c>
      <c r="G107" s="52">
        <f t="shared" si="17"/>
        <v>20.971739007400302</v>
      </c>
      <c r="H107" s="52">
        <v>-41.3</v>
      </c>
      <c r="I107">
        <f t="shared" si="16"/>
        <v>0.8301000000000001</v>
      </c>
    </row>
    <row r="108" spans="1:9" ht="12.75">
      <c r="A108" s="2">
        <f t="shared" si="18"/>
        <v>840.1</v>
      </c>
      <c r="B108" s="64">
        <f t="shared" si="11"/>
        <v>1.8116890846327818</v>
      </c>
      <c r="C108" s="64">
        <f t="shared" si="12"/>
        <v>1.066441062162026</v>
      </c>
      <c r="D108" s="64">
        <f t="shared" si="13"/>
        <v>60.93948926640147</v>
      </c>
      <c r="E108" s="19">
        <f t="shared" si="14"/>
        <v>5.495476834977214</v>
      </c>
      <c r="F108" s="52">
        <f t="shared" si="15"/>
        <v>109.7301140983885</v>
      </c>
      <c r="G108" s="52">
        <f t="shared" si="17"/>
        <v>21.09470222320128</v>
      </c>
      <c r="H108" s="52">
        <v>-41.3</v>
      </c>
      <c r="I108">
        <f t="shared" si="16"/>
        <v>0.8401000000000001</v>
      </c>
    </row>
    <row r="109" spans="1:9" ht="12.75">
      <c r="A109" s="2">
        <f t="shared" si="18"/>
        <v>850.1</v>
      </c>
      <c r="B109" s="64">
        <f t="shared" si="11"/>
        <v>1.790377602634984</v>
      </c>
      <c r="C109" s="64">
        <f t="shared" si="12"/>
        <v>1.0614190843906428</v>
      </c>
      <c r="D109" s="64">
        <f t="shared" si="13"/>
        <v>60.65251910803673</v>
      </c>
      <c r="E109" s="19">
        <f t="shared" si="14"/>
        <v>5.3961503128643</v>
      </c>
      <c r="F109" s="52">
        <f t="shared" si="15"/>
        <v>109.7543344338495</v>
      </c>
      <c r="G109" s="52">
        <f t="shared" si="17"/>
        <v>21.21824908077518</v>
      </c>
      <c r="H109" s="52">
        <v>-41.3</v>
      </c>
      <c r="I109">
        <f t="shared" si="16"/>
        <v>0.8501000000000001</v>
      </c>
    </row>
    <row r="110" spans="1:9" ht="12.75">
      <c r="A110" s="2">
        <f t="shared" si="18"/>
        <v>860.1</v>
      </c>
      <c r="B110" s="64">
        <f t="shared" si="11"/>
        <v>1.7695616788745494</v>
      </c>
      <c r="C110" s="64">
        <f t="shared" si="12"/>
        <v>1.0564251223369796</v>
      </c>
      <c r="D110" s="64">
        <f t="shared" si="13"/>
        <v>60.3671498478274</v>
      </c>
      <c r="E110" s="19">
        <f t="shared" si="14"/>
        <v>5.296410025830426</v>
      </c>
      <c r="F110" s="52">
        <f t="shared" si="15"/>
        <v>109.7787046524061</v>
      </c>
      <c r="G110" s="52">
        <f t="shared" si="17"/>
        <v>21.342359586365674</v>
      </c>
      <c r="H110" s="52">
        <v>-41.3</v>
      </c>
      <c r="I110">
        <f t="shared" si="16"/>
        <v>0.8601</v>
      </c>
    </row>
    <row r="111" spans="1:9" ht="12.75">
      <c r="A111" s="2">
        <f t="shared" si="18"/>
        <v>870.1</v>
      </c>
      <c r="B111" s="64">
        <f t="shared" si="11"/>
        <v>1.7492242271003333</v>
      </c>
      <c r="C111" s="64">
        <f t="shared" si="12"/>
        <v>1.0514591892317025</v>
      </c>
      <c r="D111" s="64">
        <f t="shared" si="13"/>
        <v>60.08338224181156</v>
      </c>
      <c r="E111" s="19">
        <f t="shared" si="14"/>
        <v>5.196272485395225</v>
      </c>
      <c r="F111" s="52">
        <f t="shared" si="15"/>
        <v>109.80322149111188</v>
      </c>
      <c r="G111" s="52">
        <f t="shared" si="17"/>
        <v>21.467013965506652</v>
      </c>
      <c r="H111" s="52">
        <v>-41.3</v>
      </c>
      <c r="I111">
        <f t="shared" si="16"/>
        <v>0.8701</v>
      </c>
    </row>
    <row r="112" spans="1:9" ht="12.75">
      <c r="A112" s="2">
        <f t="shared" si="18"/>
        <v>880.1</v>
      </c>
      <c r="B112" s="64">
        <f t="shared" si="11"/>
        <v>1.729348937620725</v>
      </c>
      <c r="C112" s="64">
        <f t="shared" si="12"/>
        <v>1.04652129262787</v>
      </c>
      <c r="D112" s="64">
        <f t="shared" si="13"/>
        <v>59.80121672159257</v>
      </c>
      <c r="E112" s="19">
        <f t="shared" si="14"/>
        <v>5.095754005948324</v>
      </c>
      <c r="F112" s="52">
        <f t="shared" si="15"/>
        <v>109.82788171310924</v>
      </c>
      <c r="G112" s="52">
        <f t="shared" si="17"/>
        <v>21.592192666950908</v>
      </c>
      <c r="H112" s="52">
        <v>-41.3</v>
      </c>
      <c r="I112">
        <f t="shared" si="16"/>
        <v>0.8801</v>
      </c>
    </row>
    <row r="113" spans="1:9" ht="12.75">
      <c r="A113" s="2">
        <f t="shared" si="18"/>
        <v>890.1</v>
      </c>
      <c r="B113" s="64">
        <f t="shared" si="11"/>
        <v>1.7099202336816088</v>
      </c>
      <c r="C113" s="64">
        <f t="shared" si="12"/>
        <v>1.0416114345247658</v>
      </c>
      <c r="D113" s="64">
        <f t="shared" si="13"/>
        <v>59.52065340141518</v>
      </c>
      <c r="E113" s="19">
        <f t="shared" si="14"/>
        <v>4.994870701767917</v>
      </c>
      <c r="F113" s="52">
        <f t="shared" si="15"/>
        <v>109.85268210829975</v>
      </c>
      <c r="G113" s="52">
        <f t="shared" si="17"/>
        <v>21.717876366321818</v>
      </c>
      <c r="H113" s="52">
        <v>-41.3</v>
      </c>
      <c r="I113">
        <f t="shared" si="16"/>
        <v>0.8901</v>
      </c>
    </row>
    <row r="114" spans="1:9" ht="12.75">
      <c r="A114" s="2">
        <f t="shared" si="18"/>
        <v>900.1</v>
      </c>
      <c r="B114" s="64">
        <f t="shared" si="11"/>
        <v>1.6909232307521387</v>
      </c>
      <c r="C114" s="64">
        <f t="shared" si="12"/>
        <v>1.0367296114918354</v>
      </c>
      <c r="D114" s="64">
        <f t="shared" si="13"/>
        <v>59.241692085247735</v>
      </c>
      <c r="E114" s="19">
        <f t="shared" si="14"/>
        <v>4.8936384842743</v>
      </c>
      <c r="F114" s="52">
        <f t="shared" si="15"/>
        <v>109.87761949397921</v>
      </c>
      <c r="G114" s="52">
        <f t="shared" si="17"/>
        <v>21.8440459694949</v>
      </c>
      <c r="H114" s="52">
        <v>-41.3</v>
      </c>
      <c r="I114">
        <f t="shared" si="16"/>
        <v>0.9001</v>
      </c>
    </row>
    <row r="115" spans="1:9" ht="12.75">
      <c r="A115" s="2">
        <f t="shared" si="18"/>
        <v>910.1</v>
      </c>
      <c r="B115" s="64">
        <f t="shared" si="11"/>
        <v>1.672343698494671</v>
      </c>
      <c r="C115" s="64">
        <f t="shared" si="12"/>
        <v>1.0318758147926097</v>
      </c>
      <c r="D115" s="64">
        <f t="shared" si="13"/>
        <v>58.964332273863405</v>
      </c>
      <c r="E115" s="19">
        <f t="shared" si="14"/>
        <v>4.792073059513146</v>
      </c>
      <c r="F115" s="52">
        <f t="shared" si="15"/>
        <v>109.9026907154367</v>
      </c>
      <c r="G115" s="52">
        <f t="shared" si="17"/>
        <v>21.970682615713557</v>
      </c>
      <c r="H115" s="52">
        <v>-41.3</v>
      </c>
      <c r="I115">
        <f t="shared" si="16"/>
        <v>0.9101</v>
      </c>
    </row>
    <row r="116" spans="1:9" ht="12.75">
      <c r="A116" s="2">
        <f t="shared" si="18"/>
        <v>920.1</v>
      </c>
      <c r="B116" s="64">
        <f t="shared" si="11"/>
        <v>1.6541680252146505</v>
      </c>
      <c r="C116" s="64">
        <f t="shared" si="12"/>
        <v>1.027050030508495</v>
      </c>
      <c r="D116" s="64">
        <f t="shared" si="13"/>
        <v>58.688573171914</v>
      </c>
      <c r="E116" s="19">
        <f t="shared" si="14"/>
        <v>4.6901899258632085</v>
      </c>
      <c r="F116" s="52">
        <f t="shared" si="15"/>
        <v>109.92789264651952</v>
      </c>
      <c r="G116" s="52">
        <f t="shared" si="17"/>
        <v>22.09776768044631</v>
      </c>
      <c r="H116" s="52">
        <v>-41.3</v>
      </c>
      <c r="I116">
        <f t="shared" si="16"/>
        <v>0.9201</v>
      </c>
    </row>
    <row r="117" spans="1:9" ht="12.75">
      <c r="A117" s="2">
        <f t="shared" si="18"/>
        <v>930.1</v>
      </c>
      <c r="B117" s="64">
        <f t="shared" si="11"/>
        <v>1.636383184603806</v>
      </c>
      <c r="C117" s="64">
        <f t="shared" si="12"/>
        <v>1.0222522396623175</v>
      </c>
      <c r="D117" s="64">
        <f t="shared" si="13"/>
        <v>58.41441369498956</v>
      </c>
      <c r="E117" s="19">
        <f t="shared" si="14"/>
        <v>4.588004371962887</v>
      </c>
      <c r="F117" s="52">
        <f t="shared" si="15"/>
        <v>109.95322219016387</v>
      </c>
      <c r="G117" s="52">
        <f t="shared" si="17"/>
        <v>22.225282777990984</v>
      </c>
      <c r="H117" s="52">
        <v>-41.3</v>
      </c>
      <c r="I117">
        <f t="shared" si="16"/>
        <v>0.9301</v>
      </c>
    </row>
    <row r="118" spans="1:9" ht="12.75">
      <c r="A118" s="2">
        <f t="shared" si="18"/>
        <v>940.1</v>
      </c>
      <c r="B118" s="64">
        <f t="shared" si="11"/>
        <v>1.618976704605893</v>
      </c>
      <c r="C118" s="64">
        <f t="shared" si="12"/>
        <v>1.0174824183415156</v>
      </c>
      <c r="D118" s="64">
        <f t="shared" si="13"/>
        <v>58.14185247665803</v>
      </c>
      <c r="E118" s="19">
        <f t="shared" si="14"/>
        <v>4.4855314748502515</v>
      </c>
      <c r="F118" s="52">
        <f t="shared" si="15"/>
        <v>109.97867627889207</v>
      </c>
      <c r="G118" s="52">
        <f t="shared" si="17"/>
        <v>22.353209763831813</v>
      </c>
      <c r="H118" s="52">
        <v>-41.3</v>
      </c>
      <c r="I118">
        <f t="shared" si="16"/>
        <v>0.9401</v>
      </c>
    </row>
    <row r="119" spans="1:9" ht="12.75">
      <c r="A119" s="2">
        <f t="shared" si="18"/>
        <v>950.1</v>
      </c>
      <c r="B119" s="64">
        <f t="shared" si="11"/>
        <v>1.6019366382486053</v>
      </c>
      <c r="C119" s="64">
        <f t="shared" si="12"/>
        <v>1.0127405378208756</v>
      </c>
      <c r="D119" s="64">
        <f t="shared" si="13"/>
        <v>57.8708878754786</v>
      </c>
      <c r="E119" s="19">
        <f t="shared" si="14"/>
        <v>4.382786098310708</v>
      </c>
      <c r="F119" s="52">
        <f t="shared" si="15"/>
        <v>110.00425187527739</v>
      </c>
      <c r="G119" s="52">
        <f t="shared" si="17"/>
        <v>22.48153073675668</v>
      </c>
      <c r="H119" s="52">
        <v>-41.3</v>
      </c>
      <c r="I119">
        <f t="shared" si="16"/>
        <v>0.9501000000000001</v>
      </c>
    </row>
    <row r="120" spans="1:9" ht="12.75">
      <c r="A120" s="2">
        <f t="shared" si="18"/>
        <v>960.1</v>
      </c>
      <c r="B120" s="64">
        <f t="shared" si="11"/>
        <v>1.5852515362983022</v>
      </c>
      <c r="C120" s="64">
        <f t="shared" si="12"/>
        <v>1.0080265646847129</v>
      </c>
      <c r="D120" s="64">
        <f t="shared" si="13"/>
        <v>57.601517981983584</v>
      </c>
      <c r="E120" s="19">
        <f t="shared" si="14"/>
        <v>4.279782891426767</v>
      </c>
      <c r="F120" s="52">
        <f t="shared" si="15"/>
        <v>110.02994597237651</v>
      </c>
      <c r="G120" s="52">
        <f t="shared" si="17"/>
        <v>22.61022804073974</v>
      </c>
      <c r="H120" s="52">
        <v>-41.3</v>
      </c>
      <c r="I120">
        <f t="shared" si="16"/>
        <v>0.9601000000000001</v>
      </c>
    </row>
    <row r="121" spans="1:9" ht="12.75">
      <c r="A121" s="2">
        <f t="shared" si="18"/>
        <v>970.1</v>
      </c>
      <c r="B121" s="64">
        <f t="shared" si="11"/>
        <v>1.56891042160602</v>
      </c>
      <c r="C121" s="64">
        <f t="shared" si="12"/>
        <v>1.0033404609484058</v>
      </c>
      <c r="D121" s="64">
        <f t="shared" si="13"/>
        <v>57.333740625623186</v>
      </c>
      <c r="E121" s="19">
        <f t="shared" si="14"/>
        <v>4.176536287324082</v>
      </c>
      <c r="F121" s="52">
        <f t="shared" si="15"/>
        <v>110.05575559413103</v>
      </c>
      <c r="G121" s="52">
        <f t="shared" si="17"/>
        <v>22.73928426659694</v>
      </c>
      <c r="H121" s="52">
        <v>-41.3</v>
      </c>
      <c r="I121">
        <f t="shared" si="16"/>
        <v>0.9701000000000001</v>
      </c>
    </row>
    <row r="122" spans="1:9" ht="12.75">
      <c r="A122" s="2">
        <f t="shared" si="18"/>
        <v>980.1</v>
      </c>
      <c r="B122" s="64">
        <f t="shared" si="11"/>
        <v>1.552902765023977</v>
      </c>
      <c r="C122" s="64">
        <f t="shared" si="12"/>
        <v>0.9986821841791901</v>
      </c>
      <c r="D122" s="64">
        <f t="shared" si="13"/>
        <v>57.067553381668</v>
      </c>
      <c r="E122" s="19">
        <f t="shared" si="14"/>
        <v>4.073060502107929</v>
      </c>
      <c r="F122" s="52">
        <f t="shared" si="15"/>
        <v>110.08167779573813</v>
      </c>
      <c r="G122" s="52">
        <f t="shared" si="17"/>
        <v>22.86868225342019</v>
      </c>
      <c r="H122" s="52">
        <v>-41.3</v>
      </c>
      <c r="I122">
        <f t="shared" si="16"/>
        <v>0.9801</v>
      </c>
    </row>
    <row r="123" spans="1:9" ht="12.75">
      <c r="A123" s="2">
        <f t="shared" si="18"/>
        <v>990.1</v>
      </c>
      <c r="B123" s="64">
        <f t="shared" si="11"/>
        <v>1.5372184627815373</v>
      </c>
      <c r="C123" s="64">
        <f t="shared" si="12"/>
        <v>0.9940516876161352</v>
      </c>
      <c r="D123" s="64">
        <f t="shared" si="13"/>
        <v>56.80295357806486</v>
      </c>
      <c r="E123" s="19">
        <f t="shared" si="14"/>
        <v>3.9693695339844934</v>
      </c>
      <c r="F123" s="52">
        <f t="shared" si="15"/>
        <v>110.10770966399156</v>
      </c>
      <c r="G123" s="52">
        <f t="shared" si="17"/>
        <v>22.99840508979706</v>
      </c>
      <c r="H123" s="52">
        <v>-41.3</v>
      </c>
      <c r="I123">
        <f t="shared" si="16"/>
        <v>0.9901</v>
      </c>
    </row>
    <row r="124" spans="1:9" ht="12.75">
      <c r="A124" s="2">
        <f t="shared" si="18"/>
        <v>1000.1</v>
      </c>
      <c r="B124" s="64">
        <f t="shared" si="11"/>
        <v>1.5218478152184782</v>
      </c>
      <c r="C124" s="64">
        <f t="shared" si="12"/>
        <v>0.9894489202892144</v>
      </c>
      <c r="D124" s="64">
        <f t="shared" si="13"/>
        <v>56.53993830224081</v>
      </c>
      <c r="E124" s="19">
        <f t="shared" si="14"/>
        <v>3.8654771625608806</v>
      </c>
      <c r="F124" s="52">
        <f t="shared" si="15"/>
        <v>110.13384831759348</v>
      </c>
      <c r="G124" s="52">
        <f t="shared" si="17"/>
        <v>23.12843611482259</v>
      </c>
      <c r="H124" s="52">
        <v>-41.3</v>
      </c>
      <c r="I124">
        <f t="shared" si="16"/>
        <v>1.0001</v>
      </c>
    </row>
    <row r="125" spans="1:9" ht="12.75">
      <c r="A125" s="2">
        <f t="shared" si="18"/>
        <v>1010.1</v>
      </c>
      <c r="B125" s="64">
        <f t="shared" si="11"/>
        <v>1.5067815067815067</v>
      </c>
      <c r="C125" s="64">
        <f t="shared" si="12"/>
        <v>0.9848738271374013</v>
      </c>
      <c r="D125" s="64">
        <f t="shared" si="13"/>
        <v>56.2785044078515</v>
      </c>
      <c r="E125" s="19">
        <f t="shared" si="14"/>
        <v>3.761396948318277</v>
      </c>
      <c r="F125" s="52">
        <f t="shared" si="15"/>
        <v>110.16009090743776</v>
      </c>
      <c r="G125" s="52">
        <f t="shared" si="17"/>
        <v>23.25875891890948</v>
      </c>
      <c r="H125" s="52">
        <v>-41.3</v>
      </c>
      <c r="I125">
        <f t="shared" si="16"/>
        <v>1.0101</v>
      </c>
    </row>
    <row r="126" spans="1:9" ht="12.75">
      <c r="A126" s="2">
        <f t="shared" si="18"/>
        <v>1020.1</v>
      </c>
      <c r="B126" s="64">
        <f t="shared" si="11"/>
        <v>1.4920105871973335</v>
      </c>
      <c r="C126" s="64">
        <f t="shared" si="12"/>
        <v>0.980326349125715</v>
      </c>
      <c r="D126" s="64">
        <f t="shared" si="13"/>
        <v>56.01864852146942</v>
      </c>
      <c r="E126" s="19">
        <f t="shared" si="14"/>
        <v>3.6571422322522533</v>
      </c>
      <c r="F126" s="52">
        <f t="shared" si="15"/>
        <v>110.18643461686608</v>
      </c>
      <c r="G126" s="52">
        <f t="shared" si="17"/>
        <v>23.38935734440382</v>
      </c>
      <c r="H126" s="52">
        <v>-41.3</v>
      </c>
      <c r="I126">
        <f t="shared" si="16"/>
        <v>1.0201</v>
      </c>
    </row>
    <row r="127" spans="1:9" ht="12.75">
      <c r="A127" s="2">
        <f t="shared" si="18"/>
        <v>1030.1</v>
      </c>
      <c r="B127" s="64">
        <f t="shared" si="11"/>
        <v>1.4775264537423551</v>
      </c>
      <c r="C127" s="64">
        <f t="shared" si="12"/>
        <v>0.9758064233611505</v>
      </c>
      <c r="D127" s="64">
        <f t="shared" si="13"/>
        <v>55.7603670492086</v>
      </c>
      <c r="E127" s="19">
        <f t="shared" si="14"/>
        <v>3.5527261356745456</v>
      </c>
      <c r="F127" s="52">
        <f t="shared" si="15"/>
        <v>110.21287666189659</v>
      </c>
      <c r="G127" s="52">
        <f t="shared" si="17"/>
        <v>23.520215486012034</v>
      </c>
      <c r="H127" s="52">
        <v>-41.3</v>
      </c>
      <c r="I127">
        <f t="shared" si="16"/>
        <v>1.0301</v>
      </c>
    </row>
    <row r="128" spans="1:9" ht="12.75">
      <c r="A128" s="2">
        <f t="shared" si="18"/>
        <v>1040.1</v>
      </c>
      <c r="B128" s="64">
        <f t="shared" si="11"/>
        <v>1.463320834535141</v>
      </c>
      <c r="C128" s="64">
        <f t="shared" si="12"/>
        <v>0.9713139832074295</v>
      </c>
      <c r="D128" s="64">
        <f t="shared" si="13"/>
        <v>55.50365618328168</v>
      </c>
      <c r="E128" s="19">
        <f t="shared" si="14"/>
        <v>3.4481615601704267</v>
      </c>
      <c r="F128" s="52">
        <f t="shared" si="15"/>
        <v>110.23941429142693</v>
      </c>
      <c r="G128" s="52">
        <f t="shared" si="17"/>
        <v>23.651317691046486</v>
      </c>
      <c r="H128" s="52">
        <v>-41.3</v>
      </c>
      <c r="I128">
        <f t="shared" si="16"/>
        <v>1.0400999999999998</v>
      </c>
    </row>
    <row r="129" spans="1:9" ht="12.75">
      <c r="A129" s="2">
        <f t="shared" si="18"/>
        <v>1050.1</v>
      </c>
      <c r="B129" s="64">
        <f t="shared" si="11"/>
        <v>1.4493857727835446</v>
      </c>
      <c r="C129" s="64">
        <f t="shared" si="12"/>
        <v>0.966848958398514</v>
      </c>
      <c r="D129" s="64">
        <f t="shared" si="13"/>
        <v>55.24851190848651</v>
      </c>
      <c r="E129" s="19">
        <f t="shared" si="14"/>
        <v>3.343461187706052</v>
      </c>
      <c r="F129" s="52">
        <f t="shared" si="15"/>
        <v>110.26604478741166</v>
      </c>
      <c r="G129" s="52">
        <f t="shared" si="17"/>
        <v>23.7826485594956</v>
      </c>
      <c r="H129" s="52">
        <v>-41.3</v>
      </c>
      <c r="I129">
        <f t="shared" si="16"/>
        <v>1.0500999999999998</v>
      </c>
    </row>
    <row r="130" spans="1:9" ht="12.75">
      <c r="A130" s="2">
        <f t="shared" si="18"/>
        <v>1060.1</v>
      </c>
      <c r="B130" s="64">
        <f t="shared" si="11"/>
        <v>1.4357136119234035</v>
      </c>
      <c r="C130" s="64">
        <f t="shared" si="12"/>
        <v>0.9624112751508277</v>
      </c>
      <c r="D130" s="64">
        <f t="shared" si="13"/>
        <v>54.994930008618724</v>
      </c>
      <c r="E130" s="19">
        <f t="shared" si="14"/>
        <v>3.2386374808799885</v>
      </c>
      <c r="F130" s="52">
        <f t="shared" si="15"/>
        <v>110.2927654650151</v>
      </c>
      <c r="G130" s="52">
        <f t="shared" si="17"/>
        <v>23.9141929439251</v>
      </c>
      <c r="H130" s="52">
        <v>-41.3</v>
      </c>
      <c r="I130">
        <f t="shared" si="16"/>
        <v>1.0600999999999998</v>
      </c>
    </row>
    <row r="131" spans="1:9" ht="12.75">
      <c r="A131" s="2">
        <f t="shared" si="18"/>
        <v>1070.1</v>
      </c>
      <c r="B131" s="64">
        <f t="shared" si="11"/>
        <v>1.4222969815905058</v>
      </c>
      <c r="C131" s="64">
        <f t="shared" si="12"/>
        <v>0.9580008562741329</v>
      </c>
      <c r="D131" s="64">
        <f t="shared" si="13"/>
        <v>54.742906072807585</v>
      </c>
      <c r="E131" s="19">
        <f t="shared" si="14"/>
        <v>3.1337026833133734</v>
      </c>
      <c r="F131" s="52">
        <f t="shared" si="15"/>
        <v>110.31957367274049</v>
      </c>
      <c r="G131" s="52">
        <f t="shared" si="17"/>
        <v>24.04593594921711</v>
      </c>
      <c r="H131" s="52">
        <v>-41.3</v>
      </c>
      <c r="I131">
        <f t="shared" si="16"/>
        <v>1.0700999999999998</v>
      </c>
    </row>
    <row r="132" spans="1:9" ht="12.75">
      <c r="A132" s="2">
        <f t="shared" si="18"/>
        <v>1080.1</v>
      </c>
      <c r="B132" s="64">
        <f t="shared" si="11"/>
        <v>1.4091287843718174</v>
      </c>
      <c r="C132" s="64">
        <f t="shared" si="12"/>
        <v>0.9536176212810166</v>
      </c>
      <c r="D132" s="64">
        <f t="shared" si="13"/>
        <v>54.49243550177237</v>
      </c>
      <c r="E132" s="19">
        <f t="shared" si="14"/>
        <v>3.0286688201730656</v>
      </c>
      <c r="F132" s="52">
        <f t="shared" si="15"/>
        <v>110.34646679253564</v>
      </c>
      <c r="G132" s="52">
        <f t="shared" si="17"/>
        <v>24.177862932152564</v>
      </c>
      <c r="H132" s="52">
        <v>-41.3</v>
      </c>
      <c r="I132">
        <f t="shared" si="16"/>
        <v>1.0800999999999998</v>
      </c>
    </row>
    <row r="133" spans="1:9" ht="12.75">
      <c r="A133" s="2">
        <f t="shared" si="18"/>
        <v>1090.1</v>
      </c>
      <c r="B133" s="64">
        <f t="shared" si="11"/>
        <v>1.3962021832859373</v>
      </c>
      <c r="C133" s="64">
        <f t="shared" si="12"/>
        <v>0.9492614864949426</v>
      </c>
      <c r="D133" s="64">
        <f t="shared" si="13"/>
        <v>54.24351351399671</v>
      </c>
      <c r="E133" s="19">
        <f t="shared" si="14"/>
        <v>2.923547698822306</v>
      </c>
      <c r="F133" s="52">
        <f t="shared" si="15"/>
        <v>110.37344223987671</v>
      </c>
      <c r="G133" s="52">
        <f t="shared" si="17"/>
        <v>24.3099595008444</v>
      </c>
      <c r="H133" s="52">
        <v>-41.3</v>
      </c>
      <c r="I133">
        <f t="shared" si="16"/>
        <v>1.0900999999999998</v>
      </c>
    </row>
    <row r="134" spans="1:9" ht="12.75">
      <c r="A134" s="2">
        <f t="shared" si="18"/>
        <v>1100.1</v>
      </c>
      <c r="B134" s="64">
        <f t="shared" si="11"/>
        <v>1.3835105899463687</v>
      </c>
      <c r="C134" s="64">
        <f t="shared" si="12"/>
        <v>0.9449323651568288</v>
      </c>
      <c r="D134" s="64">
        <f t="shared" si="13"/>
        <v>53.996135151818784</v>
      </c>
      <c r="E134" s="19">
        <f t="shared" si="14"/>
        <v>2.8183509095934873</v>
      </c>
      <c r="F134" s="52">
        <f t="shared" si="15"/>
        <v>110.40049746383013</v>
      </c>
      <c r="G134" s="52">
        <f t="shared" si="17"/>
        <v>24.44221151402664</v>
      </c>
      <c r="H134" s="52">
        <v>-41.3</v>
      </c>
      <c r="I134">
        <f t="shared" si="16"/>
        <v>1.1000999999999999</v>
      </c>
    </row>
    <row r="135" spans="1:9" ht="12.75">
      <c r="A135" s="2">
        <f t="shared" si="18"/>
        <v>1110.1</v>
      </c>
      <c r="B135" s="64">
        <f t="shared" si="11"/>
        <v>1.371047653364562</v>
      </c>
      <c r="C135" s="64">
        <f t="shared" si="12"/>
        <v>0.940630167530113</v>
      </c>
      <c r="D135" s="64">
        <f t="shared" si="13"/>
        <v>53.75029528743502</v>
      </c>
      <c r="E135" s="19">
        <f t="shared" si="14"/>
        <v>2.713089826677597</v>
      </c>
      <c r="F135" s="52">
        <f t="shared" si="15"/>
        <v>110.42762994709352</v>
      </c>
      <c r="G135" s="52">
        <f t="shared" si="17"/>
        <v>24.574605080205913</v>
      </c>
      <c r="H135" s="52">
        <v>-41.3</v>
      </c>
      <c r="I135">
        <f t="shared" si="16"/>
        <v>1.1100999999999999</v>
      </c>
    </row>
    <row r="136" spans="1:9" ht="12.75">
      <c r="A136" s="2">
        <f t="shared" si="18"/>
        <v>1120.1</v>
      </c>
      <c r="B136" s="64">
        <f t="shared" si="11"/>
        <v>1.3588072493527366</v>
      </c>
      <c r="C136" s="64">
        <f t="shared" si="12"/>
        <v>0.936354801004275</v>
      </c>
      <c r="D136" s="64">
        <f t="shared" si="13"/>
        <v>53.505988628815714</v>
      </c>
      <c r="E136" s="19">
        <f t="shared" si="14"/>
        <v>2.607775609125168</v>
      </c>
      <c r="F136" s="52">
        <f t="shared" si="15"/>
        <v>110.45483720601675</v>
      </c>
      <c r="G136" s="52">
        <f t="shared" si="17"/>
        <v>24.707126556681573</v>
      </c>
      <c r="H136" s="52">
        <v>-41.3</v>
      </c>
      <c r="I136">
        <f t="shared" si="16"/>
        <v>1.1200999999999999</v>
      </c>
    </row>
    <row r="137" spans="1:9" ht="12.75">
      <c r="A137" s="2">
        <f t="shared" si="18"/>
        <v>1130.1</v>
      </c>
      <c r="B137" s="64">
        <f t="shared" si="11"/>
        <v>1.3467834704893373</v>
      </c>
      <c r="C137" s="64">
        <f t="shared" si="12"/>
        <v>0.9321061701967833</v>
      </c>
      <c r="D137" s="64">
        <f t="shared" si="13"/>
        <v>53.26320972553047</v>
      </c>
      <c r="E137" s="19">
        <f t="shared" si="14"/>
        <v>2.5024192019534293</v>
      </c>
      <c r="F137" s="52">
        <f t="shared" si="15"/>
        <v>110.4821167906033</v>
      </c>
      <c r="G137" s="52">
        <f t="shared" si="17"/>
        <v>24.839762548439865</v>
      </c>
      <c r="H137" s="52">
        <v>-41.3</v>
      </c>
      <c r="I137">
        <f t="shared" si="16"/>
        <v>1.1300999999999999</v>
      </c>
    </row>
    <row r="138" spans="1:9" ht="12.75">
      <c r="A138" s="2">
        <f t="shared" si="18"/>
        <v>1140.1</v>
      </c>
      <c r="B138" s="64">
        <f t="shared" si="11"/>
        <v>1.3349706166125779</v>
      </c>
      <c r="C138" s="64">
        <f t="shared" si="12"/>
        <v>0.9278841770534411</v>
      </c>
      <c r="D138" s="64">
        <f t="shared" si="13"/>
        <v>53.02195297448234</v>
      </c>
      <c r="E138" s="19">
        <f t="shared" si="14"/>
        <v>2.397031337354693</v>
      </c>
      <c r="F138" s="52">
        <f t="shared" si="15"/>
        <v>110.50946628449313</v>
      </c>
      <c r="G138" s="52">
        <f t="shared" si="17"/>
        <v>24.972499906928434</v>
      </c>
      <c r="H138" s="52">
        <v>-41.3</v>
      </c>
      <c r="I138">
        <f t="shared" si="16"/>
        <v>1.1401</v>
      </c>
    </row>
    <row r="139" spans="1:9" ht="12.75">
      <c r="A139" s="2">
        <f t="shared" si="18"/>
        <v>1150.1</v>
      </c>
      <c r="B139" s="64">
        <f t="shared" si="11"/>
        <v>1.3233631858099297</v>
      </c>
      <c r="C139" s="64">
        <f t="shared" si="12"/>
        <v>0.9236887209471067</v>
      </c>
      <c r="D139" s="64">
        <f t="shared" si="13"/>
        <v>52.78221262554895</v>
      </c>
      <c r="E139" s="19">
        <f t="shared" si="14"/>
        <v>2.2916225360009013</v>
      </c>
      <c r="F139" s="52">
        <f t="shared" si="15"/>
        <v>110.5368833049273</v>
      </c>
      <c r="G139" s="52">
        <f t="shared" si="17"/>
        <v>25.105325728716394</v>
      </c>
      <c r="H139" s="52">
        <v>-41.3</v>
      </c>
      <c r="I139">
        <f t="shared" si="16"/>
        <v>1.1501</v>
      </c>
    </row>
    <row r="140" spans="1:9" ht="12.75">
      <c r="A140" s="2">
        <f t="shared" si="18"/>
        <v>1160.1</v>
      </c>
      <c r="B140" s="64">
        <f t="shared" si="11"/>
        <v>1.3119558658736317</v>
      </c>
      <c r="C140" s="64">
        <f t="shared" si="12"/>
        <v>0.9195196987747679</v>
      </c>
      <c r="D140" s="64">
        <f t="shared" si="13"/>
        <v>52.54398278712959</v>
      </c>
      <c r="E140" s="19">
        <f t="shared" si="14"/>
        <v>2.1862031084394418</v>
      </c>
      <c r="F140" s="52">
        <f t="shared" si="15"/>
        <v>110.56436550269555</v>
      </c>
      <c r="G140" s="52">
        <f t="shared" si="17"/>
        <v>25.238227354046103</v>
      </c>
      <c r="H140" s="52">
        <v>-41.3</v>
      </c>
      <c r="I140">
        <f t="shared" si="16"/>
        <v>1.1601</v>
      </c>
    </row>
    <row r="141" spans="1:9" ht="12.75">
      <c r="A141" s="2">
        <f t="shared" si="18"/>
        <v>1170.1</v>
      </c>
      <c r="B141" s="64">
        <f t="shared" si="11"/>
        <v>1.3007435261943425</v>
      </c>
      <c r="C141" s="64">
        <f t="shared" si="12"/>
        <v>0.9153770050529508</v>
      </c>
      <c r="D141" s="64">
        <f t="shared" si="13"/>
        <v>52.307257431597186</v>
      </c>
      <c r="E141" s="19">
        <f t="shared" si="14"/>
        <v>2.0807831565754933</v>
      </c>
      <c r="F141" s="52">
        <f t="shared" si="15"/>
        <v>110.591910562067</v>
      </c>
      <c r="G141" s="52">
        <f t="shared" si="17"/>
        <v>25.3711923652815</v>
      </c>
      <c r="H141" s="52">
        <v>-41.3</v>
      </c>
      <c r="I141">
        <f t="shared" si="16"/>
        <v>1.1701</v>
      </c>
    </row>
    <row r="142" spans="1:9" ht="12.75">
      <c r="A142" s="2">
        <f t="shared" si="18"/>
        <v>1180.1</v>
      </c>
      <c r="B142" s="64">
        <f t="shared" si="11"/>
        <v>1.2897212100669435</v>
      </c>
      <c r="C142" s="64">
        <f t="shared" si="12"/>
        <v>0.9112605320114503</v>
      </c>
      <c r="D142" s="64">
        <f t="shared" si="13"/>
        <v>52.0720304006543</v>
      </c>
      <c r="E142" s="19">
        <f t="shared" si="14"/>
        <v>1.9753725752361972</v>
      </c>
      <c r="F142" s="52">
        <f t="shared" si="15"/>
        <v>110.61951620070496</v>
      </c>
      <c r="G142" s="52">
        <f t="shared" si="17"/>
        <v>25.504208585258766</v>
      </c>
      <c r="H142" s="52">
        <v>-41.3</v>
      </c>
      <c r="I142">
        <f t="shared" si="16"/>
        <v>1.1801</v>
      </c>
    </row>
    <row r="143" spans="1:9" ht="12.75">
      <c r="A143" s="2">
        <f t="shared" si="18"/>
        <v>1190.1</v>
      </c>
      <c r="B143" s="64">
        <f t="shared" si="11"/>
        <v>1.2788841273842535</v>
      </c>
      <c r="C143" s="64">
        <f t="shared" si="12"/>
        <v>0.9071701696853657</v>
      </c>
      <c r="D143" s="64">
        <f t="shared" si="13"/>
        <v>51.838295410592316</v>
      </c>
      <c r="E143" s="19">
        <f t="shared" si="14"/>
        <v>1.8699810538120327</v>
      </c>
      <c r="F143" s="52">
        <f t="shared" si="15"/>
        <v>110.64718016956664</v>
      </c>
      <c r="G143" s="52">
        <f t="shared" si="17"/>
        <v>25.637264075544607</v>
      </c>
      <c r="H143" s="52">
        <v>-41.3</v>
      </c>
      <c r="I143">
        <f t="shared" si="16"/>
        <v>1.1901</v>
      </c>
    </row>
    <row r="144" spans="1:9" ht="12.75">
      <c r="A144" s="2">
        <f t="shared" si="18"/>
        <v>1200.1</v>
      </c>
      <c r="B144" s="64">
        <f t="shared" si="11"/>
        <v>1.2682276476960255</v>
      </c>
      <c r="C144" s="64">
        <f t="shared" si="12"/>
        <v>0.9031058060054336</v>
      </c>
      <c r="D144" s="64">
        <f t="shared" si="13"/>
        <v>51.60604605745334</v>
      </c>
      <c r="E144" s="19">
        <f t="shared" si="14"/>
        <v>1.7646180779709977</v>
      </c>
      <c r="F144" s="52">
        <f t="shared" si="15"/>
        <v>110.67490025278795</v>
      </c>
      <c r="G144" s="52">
        <f t="shared" si="17"/>
        <v>25.77034713460695</v>
      </c>
      <c r="H144" s="52">
        <v>-41.3</v>
      </c>
      <c r="I144">
        <f t="shared" si="16"/>
        <v>1.2001</v>
      </c>
    </row>
    <row r="145" spans="1:9" ht="12.75">
      <c r="A145" s="2">
        <f t="shared" si="18"/>
        <v>1210.1</v>
      </c>
      <c r="B145" s="64">
        <f t="shared" si="11"/>
        <v>1.2577472936120984</v>
      </c>
      <c r="C145" s="64">
        <f t="shared" si="12"/>
        <v>0.8990673268866491</v>
      </c>
      <c r="D145" s="64">
        <f t="shared" si="13"/>
        <v>51.37527582209423</v>
      </c>
      <c r="E145" s="19">
        <f t="shared" si="14"/>
        <v>1.6592929314411942</v>
      </c>
      <c r="F145" s="52">
        <f t="shared" si="15"/>
        <v>110.70267426755427</v>
      </c>
      <c r="G145" s="52">
        <f t="shared" si="17"/>
        <v>25.903446295903066</v>
      </c>
      <c r="H145" s="52">
        <v>-41.3</v>
      </c>
      <c r="I145">
        <f t="shared" si="16"/>
        <v>1.2101</v>
      </c>
    </row>
    <row r="146" spans="1:9" ht="12.75">
      <c r="A146" s="2">
        <f t="shared" si="18"/>
        <v>1220.1</v>
      </c>
      <c r="B146" s="64">
        <f t="shared" si="11"/>
        <v>1.2474387345299567</v>
      </c>
      <c r="C146" s="64">
        <f t="shared" si="12"/>
        <v>0.895054616315169</v>
      </c>
      <c r="D146" s="64">
        <f t="shared" si="13"/>
        <v>51.14597807515251</v>
      </c>
      <c r="E146" s="19">
        <f t="shared" si="14"/>
        <v>1.5540146978576046</v>
      </c>
      <c r="F146" s="52">
        <f t="shared" si="15"/>
        <v>110.73050006395832</v>
      </c>
      <c r="G146" s="52">
        <f t="shared" si="17"/>
        <v>26.0365503258907</v>
      </c>
      <c r="H146" s="52">
        <v>-41.3</v>
      </c>
      <c r="I146">
        <f t="shared" si="16"/>
        <v>1.2201</v>
      </c>
    </row>
    <row r="147" spans="1:9" ht="12.75">
      <c r="A147" s="2">
        <f t="shared" si="18"/>
        <v>1230.1</v>
      </c>
      <c r="B147" s="64">
        <f t="shared" si="11"/>
        <v>1.2372977806682384</v>
      </c>
      <c r="C147" s="64">
        <f t="shared" si="12"/>
        <v>0.8910675564334932</v>
      </c>
      <c r="D147" s="64">
        <f t="shared" si="13"/>
        <v>50.918146081913896</v>
      </c>
      <c r="E147" s="19">
        <f t="shared" si="14"/>
        <v>1.4487922626689058</v>
      </c>
      <c r="F147" s="52">
        <f t="shared" si="15"/>
        <v>110.75837552484458</v>
      </c>
      <c r="G147" s="52">
        <f t="shared" si="17"/>
        <v>26.169648221965673</v>
      </c>
      <c r="H147" s="52">
        <v>-41.3</v>
      </c>
      <c r="I147">
        <f t="shared" si="16"/>
        <v>1.2301</v>
      </c>
    </row>
    <row r="148" spans="1:9" ht="12.75">
      <c r="A148" s="2">
        <f t="shared" si="18"/>
        <v>1240.1</v>
      </c>
      <c r="B148" s="64">
        <f t="shared" si="11"/>
        <v>1.2273203773889203</v>
      </c>
      <c r="C148" s="64">
        <f t="shared" si="12"/>
        <v>0.8871060276239241</v>
      </c>
      <c r="D148" s="64">
        <f t="shared" si="13"/>
        <v>50.69177300708137</v>
      </c>
      <c r="E148" s="19">
        <f t="shared" si="14"/>
        <v>1.3436343151003465</v>
      </c>
      <c r="F148" s="52">
        <f t="shared" si="15"/>
        <v>110.78629856564208</v>
      </c>
      <c r="G148" s="52">
        <f t="shared" si="17"/>
        <v>26.302729210331734</v>
      </c>
      <c r="H148" s="52">
        <v>-41.3</v>
      </c>
      <c r="I148">
        <f t="shared" si="16"/>
        <v>1.2401</v>
      </c>
    </row>
    <row r="149" spans="1:9" ht="12.75">
      <c r="A149" s="2">
        <f t="shared" si="18"/>
        <v>1250.1</v>
      </c>
      <c r="B149" s="64">
        <f t="shared" si="11"/>
        <v>1.2175025997920168</v>
      </c>
      <c r="C149" s="64">
        <f t="shared" si="12"/>
        <v>0.8831699085903015</v>
      </c>
      <c r="D149" s="64">
        <f t="shared" si="13"/>
        <v>50.466851919445794</v>
      </c>
      <c r="E149" s="19">
        <f t="shared" si="14"/>
        <v>1.2385493501687308</v>
      </c>
      <c r="F149" s="52">
        <f t="shared" si="15"/>
        <v>110.8142671341854</v>
      </c>
      <c r="G149" s="52">
        <f t="shared" si="17"/>
        <v>26.43578274380667</v>
      </c>
      <c r="H149" s="52">
        <v>-41.3</v>
      </c>
      <c r="I149">
        <f t="shared" si="16"/>
        <v>1.2501</v>
      </c>
    </row>
    <row r="150" spans="1:9" ht="12.75">
      <c r="A150" s="2">
        <f t="shared" si="18"/>
        <v>1260.1</v>
      </c>
      <c r="B150" s="64">
        <f t="shared" si="11"/>
        <v>1.2078406475676535</v>
      </c>
      <c r="C150" s="64">
        <f t="shared" si="12"/>
        <v>0.8792590764380179</v>
      </c>
      <c r="D150" s="64">
        <f t="shared" si="13"/>
        <v>50.24337579645816</v>
      </c>
      <c r="E150" s="19">
        <f t="shared" si="14"/>
        <v>1.1335456707457847</v>
      </c>
      <c r="F150" s="52">
        <f t="shared" si="15"/>
        <v>110.84227921052471</v>
      </c>
      <c r="G150" s="52">
        <f t="shared" si="17"/>
        <v>26.568798499568913</v>
      </c>
      <c r="H150" s="52">
        <v>-41.3</v>
      </c>
      <c r="I150">
        <f t="shared" si="16"/>
        <v>1.2601</v>
      </c>
    </row>
    <row r="151" spans="1:9" ht="12.75">
      <c r="A151" s="2">
        <f t="shared" si="18"/>
        <v>1270.1</v>
      </c>
      <c r="B151" s="64">
        <f t="shared" si="11"/>
        <v>1.1983308400913315</v>
      </c>
      <c r="C151" s="64">
        <f t="shared" si="12"/>
        <v>0.8753734067523162</v>
      </c>
      <c r="D151" s="64">
        <f t="shared" si="13"/>
        <v>50.02133752870378</v>
      </c>
      <c r="E151" s="19">
        <f t="shared" si="14"/>
        <v>1.0286313896662007</v>
      </c>
      <c r="F151" s="52">
        <f t="shared" si="15"/>
        <v>110.87033280672529</v>
      </c>
      <c r="G151" s="52">
        <f t="shared" si="17"/>
        <v>26.70176637684908</v>
      </c>
      <c r="H151" s="52">
        <v>-41.3</v>
      </c>
      <c r="I151">
        <f t="shared" si="16"/>
        <v>1.2701</v>
      </c>
    </row>
    <row r="152" spans="1:9" ht="12.75">
      <c r="A152" s="2">
        <f t="shared" si="18"/>
        <v>1280.1</v>
      </c>
      <c r="B152" s="64">
        <f t="shared" si="11"/>
        <v>1.1889696117490822</v>
      </c>
      <c r="C152" s="64">
        <f t="shared" si="12"/>
        <v>0.8715127736748756</v>
      </c>
      <c r="D152" s="64">
        <f t="shared" si="13"/>
        <v>49.8007299242786</v>
      </c>
      <c r="E152" s="19">
        <f t="shared" si="14"/>
        <v>0.9238144318767995</v>
      </c>
      <c r="F152" s="52">
        <f t="shared" si="15"/>
        <v>110.89842596665741</v>
      </c>
      <c r="G152" s="52">
        <f t="shared" si="17"/>
        <v>26.8346764945706</v>
      </c>
      <c r="H152" s="52">
        <v>-41.3</v>
      </c>
      <c r="I152">
        <f t="shared" si="16"/>
        <v>1.2801</v>
      </c>
    </row>
    <row r="153" spans="1:9" ht="12.75">
      <c r="A153" s="2">
        <f t="shared" si="18"/>
        <v>1290.1</v>
      </c>
      <c r="B153" s="64">
        <f aca="true" t="shared" si="19" ref="B153:B216">(($H$2-$B$5)/A153)</f>
        <v>1.1797535074800405</v>
      </c>
      <c r="C153" s="64">
        <f aca="true" t="shared" si="20" ref="C153:C216">ATAN(B153)</f>
        <v>0.8676770499786939</v>
      </c>
      <c r="D153" s="64">
        <f aca="true" t="shared" si="21" ref="D153:D216">C153/0.0175</f>
        <v>49.581545713068216</v>
      </c>
      <c r="E153" s="19">
        <f aca="true" t="shared" si="22" ref="E153:E216">ccir_gain($B$12,$B$13,90-D153)</f>
        <v>0.8191025366234412</v>
      </c>
      <c r="F153" s="52">
        <f aca="true" t="shared" si="23" ref="F153:F216">20*LOG($B$2*(SQRT(($H$2-$B$5)^2+$A153^2)))-27.6</f>
        <v>110.92655676577652</v>
      </c>
      <c r="G153" s="52">
        <f t="shared" si="17"/>
        <v>26.967519188943072</v>
      </c>
      <c r="H153" s="52">
        <v>-41.3</v>
      </c>
      <c r="I153">
        <f aca="true" t="shared" si="24" ref="I153:I216">A153/1000</f>
        <v>1.2900999999999998</v>
      </c>
    </row>
    <row r="154" spans="1:9" ht="12.75">
      <c r="A154" s="2">
        <f t="shared" si="18"/>
        <v>1300.1</v>
      </c>
      <c r="B154" s="64">
        <f t="shared" si="19"/>
        <v>1.170679178524729</v>
      </c>
      <c r="C154" s="64">
        <f t="shared" si="20"/>
        <v>0.8638661071412724</v>
      </c>
      <c r="D154" s="64">
        <f t="shared" si="21"/>
        <v>49.363777550929846</v>
      </c>
      <c r="E154" s="19">
        <f t="shared" si="22"/>
        <v>0.7145032596722186</v>
      </c>
      <c r="F154" s="52">
        <f t="shared" si="23"/>
        <v>110.95472331089493</v>
      </c>
      <c r="G154" s="52">
        <f aca="true" t="shared" si="25" ref="G154:G217">F154-E154+$F$2+$F$6-$B$20</f>
        <v>27.100285011012716</v>
      </c>
      <c r="H154" s="52">
        <v>-41.3</v>
      </c>
      <c r="I154">
        <f t="shared" si="24"/>
        <v>1.3000999999999998</v>
      </c>
    </row>
    <row r="155" spans="1:9" ht="12.75">
      <c r="A155" s="2">
        <f aca="true" t="shared" si="26" ref="A155:A218">10+A154</f>
        <v>1310.1</v>
      </c>
      <c r="B155" s="64">
        <f t="shared" si="19"/>
        <v>1.1617433783680635</v>
      </c>
      <c r="C155" s="64">
        <f t="shared" si="20"/>
        <v>0.8600798154161169</v>
      </c>
      <c r="D155" s="64">
        <f t="shared" si="21"/>
        <v>49.1474180237781</v>
      </c>
      <c r="E155" s="19">
        <f t="shared" si="22"/>
        <v>0.6100239755618944</v>
      </c>
      <c r="F155" s="52">
        <f t="shared" si="23"/>
        <v>110.98292373994485</v>
      </c>
      <c r="G155" s="52">
        <f t="shared" si="25"/>
        <v>27.23296472417296</v>
      </c>
      <c r="H155" s="52">
        <v>-41.3</v>
      </c>
      <c r="I155">
        <f t="shared" si="24"/>
        <v>1.3100999999999998</v>
      </c>
    </row>
    <row r="156" spans="1:9" ht="12.75">
      <c r="A156" s="2">
        <f t="shared" si="26"/>
        <v>1320.1</v>
      </c>
      <c r="B156" s="64">
        <f t="shared" si="19"/>
        <v>1.1529429588667526</v>
      </c>
      <c r="C156" s="64">
        <f t="shared" si="20"/>
        <v>0.8563180439025614</v>
      </c>
      <c r="D156" s="64">
        <f t="shared" si="21"/>
        <v>48.93245965157493</v>
      </c>
      <c r="E156" s="19">
        <f t="shared" si="22"/>
        <v>0.5056718798843196</v>
      </c>
      <c r="F156" s="52">
        <f t="shared" si="23"/>
        <v>111.01115622173387</v>
      </c>
      <c r="G156" s="52">
        <f t="shared" si="25"/>
        <v>27.365549301639547</v>
      </c>
      <c r="H156" s="52">
        <v>-41.3</v>
      </c>
      <c r="I156">
        <f t="shared" si="24"/>
        <v>1.3200999999999998</v>
      </c>
    </row>
    <row r="157" spans="1:9" ht="12.75">
      <c r="A157" s="2">
        <f t="shared" si="26"/>
        <v>1330.1</v>
      </c>
      <c r="B157" s="64">
        <f t="shared" si="19"/>
        <v>1.144274866551387</v>
      </c>
      <c r="C157" s="64">
        <f t="shared" si="20"/>
        <v>0.8525806606139315</v>
      </c>
      <c r="D157" s="64">
        <f t="shared" si="21"/>
        <v>48.71889489222465</v>
      </c>
      <c r="E157" s="19">
        <f t="shared" si="22"/>
        <v>0.4014539915899475</v>
      </c>
      <c r="F157" s="52">
        <f t="shared" si="23"/>
        <v>111.03941895569301</v>
      </c>
      <c r="G157" s="52">
        <f t="shared" si="25"/>
        <v>27.498029923893057</v>
      </c>
      <c r="H157" s="52">
        <v>-41.3</v>
      </c>
      <c r="I157">
        <f t="shared" si="24"/>
        <v>1.3300999999999998</v>
      </c>
    </row>
    <row r="158" spans="1:9" ht="12.75">
      <c r="A158" s="2">
        <f t="shared" si="26"/>
        <v>1340.1</v>
      </c>
      <c r="B158" s="64">
        <f t="shared" si="19"/>
        <v>1.1357361390940974</v>
      </c>
      <c r="C158" s="64">
        <f t="shared" si="20"/>
        <v>0.8488675325440584</v>
      </c>
      <c r="D158" s="64">
        <f t="shared" si="21"/>
        <v>48.50671614537476</v>
      </c>
      <c r="E158" s="19">
        <f t="shared" si="22"/>
        <v>0.2973771553155342</v>
      </c>
      <c r="F158" s="52">
        <f t="shared" si="23"/>
        <v>111.06771017161776</v>
      </c>
      <c r="G158" s="52">
        <f t="shared" si="25"/>
        <v>27.630397976092226</v>
      </c>
      <c r="H158" s="52">
        <v>-41.3</v>
      </c>
      <c r="I158">
        <f t="shared" si="24"/>
        <v>1.3400999999999998</v>
      </c>
    </row>
    <row r="159" spans="1:9" ht="12.75">
      <c r="A159" s="2">
        <f t="shared" si="26"/>
        <v>1350.1</v>
      </c>
      <c r="B159" s="64">
        <f t="shared" si="19"/>
        <v>1.1273239019331902</v>
      </c>
      <c r="C159" s="64">
        <f t="shared" si="20"/>
        <v>0.8451785257321591</v>
      </c>
      <c r="D159" s="64">
        <f t="shared" si="21"/>
        <v>48.29591575612337</v>
      </c>
      <c r="E159" s="19">
        <f t="shared" si="22"/>
        <v>0.19344804373120647</v>
      </c>
      <c r="F159" s="52">
        <f t="shared" si="23"/>
        <v>111.09602812940281</v>
      </c>
      <c r="G159" s="52">
        <f t="shared" si="25"/>
        <v>27.762645045461596</v>
      </c>
      <c r="H159" s="52">
        <v>-41.3</v>
      </c>
      <c r="I159">
        <f t="shared" si="24"/>
        <v>1.3500999999999999</v>
      </c>
    </row>
    <row r="160" spans="1:9" ht="12.75">
      <c r="A160" s="2">
        <f t="shared" si="26"/>
        <v>1360.1</v>
      </c>
      <c r="B160" s="64">
        <f t="shared" si="19"/>
        <v>1.1190353650466878</v>
      </c>
      <c r="C160" s="64">
        <f t="shared" si="20"/>
        <v>0.8415135053260973</v>
      </c>
      <c r="D160" s="64">
        <f t="shared" si="21"/>
        <v>48.086486018634126</v>
      </c>
      <c r="E160" s="19">
        <f t="shared" si="22"/>
        <v>0.08967315990428094</v>
      </c>
      <c r="F160" s="52">
        <f t="shared" si="23"/>
        <v>111.12437111877071</v>
      </c>
      <c r="G160" s="52">
        <f t="shared" si="25"/>
        <v>27.894762918656426</v>
      </c>
      <c r="H160" s="52">
        <v>-41.3</v>
      </c>
      <c r="I160">
        <f t="shared" si="24"/>
        <v>1.3600999999999999</v>
      </c>
    </row>
    <row r="161" spans="1:9" ht="12.75">
      <c r="A161" s="2">
        <f t="shared" si="26"/>
        <v>1370.1</v>
      </c>
      <c r="B161" s="64">
        <f t="shared" si="19"/>
        <v>1.110867819867163</v>
      </c>
      <c r="C161" s="64">
        <f t="shared" si="20"/>
        <v>0.8378723356440447</v>
      </c>
      <c r="D161" s="64">
        <f t="shared" si="21"/>
        <v>47.878419179659694</v>
      </c>
      <c r="E161" s="19">
        <f t="shared" si="22"/>
        <v>-0.01394116032272771</v>
      </c>
      <c r="F161" s="52">
        <f t="shared" si="23"/>
        <v>111.15273745899503</v>
      </c>
      <c r="G161" s="52">
        <f t="shared" si="25"/>
        <v>28.02674357910776</v>
      </c>
      <c r="H161" s="52">
        <v>-41.3</v>
      </c>
      <c r="I161">
        <f t="shared" si="24"/>
        <v>1.3700999999999999</v>
      </c>
    </row>
    <row r="162" spans="1:9" ht="12.75">
      <c r="A162" s="2">
        <f t="shared" si="26"/>
        <v>1380.1</v>
      </c>
      <c r="B162" s="64">
        <f t="shared" si="19"/>
        <v>1.1028186363307007</v>
      </c>
      <c r="C162" s="64">
        <f t="shared" si="20"/>
        <v>0.8342548802345561</v>
      </c>
      <c r="D162" s="64">
        <f t="shared" si="21"/>
        <v>47.671707441974625</v>
      </c>
      <c r="E162" s="19">
        <f t="shared" si="22"/>
        <v>-0.1173887459424374</v>
      </c>
      <c r="F162" s="52">
        <f t="shared" si="23"/>
        <v>111.18112549861834</v>
      </c>
      <c r="G162" s="52">
        <f t="shared" si="25"/>
        <v>28.158579204350772</v>
      </c>
      <c r="H162" s="52">
        <v>-41.3</v>
      </c>
      <c r="I162">
        <f t="shared" si="24"/>
        <v>1.3800999999999999</v>
      </c>
    </row>
    <row r="163" spans="1:9" ht="12.75">
      <c r="A163" s="2">
        <f t="shared" si="26"/>
        <v>1390.1</v>
      </c>
      <c r="B163" s="64">
        <f t="shared" si="19"/>
        <v>1.0948852600532337</v>
      </c>
      <c r="C163" s="64">
        <f t="shared" si="20"/>
        <v>0.8306610019350799</v>
      </c>
      <c r="D163" s="64">
        <f t="shared" si="21"/>
        <v>47.466342967718845</v>
      </c>
      <c r="E163" s="19">
        <f t="shared" si="22"/>
        <v>-0.22066358838352698</v>
      </c>
      <c r="F163" s="52">
        <f t="shared" si="23"/>
        <v>111.20953361516538</v>
      </c>
      <c r="G163" s="52">
        <f t="shared" si="25"/>
        <v>28.29026216333891</v>
      </c>
      <c r="H163" s="52">
        <v>-41.3</v>
      </c>
      <c r="I163">
        <f t="shared" si="24"/>
        <v>1.3901</v>
      </c>
    </row>
    <row r="164" spans="1:9" ht="12.75">
      <c r="A164" s="2">
        <f t="shared" si="26"/>
        <v>1400.1</v>
      </c>
      <c r="B164" s="64">
        <f t="shared" si="19"/>
        <v>1.0870652096278839</v>
      </c>
      <c r="C164" s="64">
        <f t="shared" si="20"/>
        <v>0.8270905629289209</v>
      </c>
      <c r="D164" s="64">
        <f t="shared" si="21"/>
        <v>47.26231788165262</v>
      </c>
      <c r="E164" s="19">
        <f t="shared" si="22"/>
        <v>-0.323759839104648</v>
      </c>
      <c r="F164" s="52">
        <f t="shared" si="23"/>
        <v>111.2379602148518</v>
      </c>
      <c r="G164" s="52">
        <f t="shared" si="25"/>
        <v>28.421785013746444</v>
      </c>
      <c r="H164" s="52">
        <v>-41.3</v>
      </c>
      <c r="I164">
        <f t="shared" si="24"/>
        <v>1.4001</v>
      </c>
    </row>
    <row r="165" spans="1:9" ht="12.75">
      <c r="A165" s="2">
        <f t="shared" si="26"/>
        <v>1410.1</v>
      </c>
      <c r="B165" s="64">
        <f t="shared" si="19"/>
        <v>1.0793560740373025</v>
      </c>
      <c r="C165" s="64">
        <f t="shared" si="20"/>
        <v>0.8235434248006764</v>
      </c>
      <c r="D165" s="64">
        <f t="shared" si="21"/>
        <v>47.059624274324364</v>
      </c>
      <c r="E165" s="19">
        <f t="shared" si="22"/>
        <v>-0.42667180718336856</v>
      </c>
      <c r="F165" s="52">
        <f t="shared" si="23"/>
        <v>111.26640373228904</v>
      </c>
      <c r="G165" s="52">
        <f t="shared" si="25"/>
        <v>28.553140499262398</v>
      </c>
      <c r="H165" s="52">
        <v>-41.3</v>
      </c>
      <c r="I165">
        <f t="shared" si="24"/>
        <v>1.4101</v>
      </c>
    </row>
    <row r="166" spans="1:9" ht="12.75">
      <c r="A166" s="2">
        <f t="shared" si="26"/>
        <v>1420.1</v>
      </c>
      <c r="B166" s="64">
        <f t="shared" si="19"/>
        <v>1.0717555101753398</v>
      </c>
      <c r="C166" s="64">
        <f t="shared" si="20"/>
        <v>0.8200194485901652</v>
      </c>
      <c r="D166" s="64">
        <f t="shared" si="21"/>
        <v>46.85825420515229</v>
      </c>
      <c r="E166" s="19">
        <f t="shared" si="22"/>
        <v>-0.5293939569022809</v>
      </c>
      <c r="F166" s="52">
        <f t="shared" si="23"/>
        <v>111.29486263018555</v>
      </c>
      <c r="G166" s="52">
        <f t="shared" si="25"/>
        <v>28.684321546877825</v>
      </c>
      <c r="H166" s="52">
        <v>-41.3</v>
      </c>
      <c r="I166">
        <f t="shared" si="24"/>
        <v>1.4201</v>
      </c>
    </row>
    <row r="167" spans="1:9" ht="12.75">
      <c r="A167" s="2">
        <f t="shared" si="26"/>
        <v>1430.1</v>
      </c>
      <c r="B167" s="64">
        <f t="shared" si="19"/>
        <v>1.0642612404726943</v>
      </c>
      <c r="C167" s="64">
        <f t="shared" si="20"/>
        <v>0.8165184948448698</v>
      </c>
      <c r="D167" s="64">
        <f t="shared" si="21"/>
        <v>46.658199705421126</v>
      </c>
      <c r="E167" s="19">
        <f t="shared" si="22"/>
        <v>-0.631920905334266</v>
      </c>
      <c r="F167" s="52">
        <f t="shared" si="23"/>
        <v>111.32333539904451</v>
      </c>
      <c r="G167" s="52">
        <f t="shared" si="25"/>
        <v>28.815321264168773</v>
      </c>
      <c r="H167" s="52">
        <v>-41.3</v>
      </c>
      <c r="I167">
        <f t="shared" si="24"/>
        <v>1.4301</v>
      </c>
    </row>
    <row r="168" spans="1:9" ht="12.75">
      <c r="A168" s="2">
        <f t="shared" si="26"/>
        <v>1440.1</v>
      </c>
      <c r="B168" s="64">
        <f t="shared" si="19"/>
        <v>1.0568710506214847</v>
      </c>
      <c r="C168" s="64">
        <f t="shared" si="20"/>
        <v>0.8130404236709149</v>
      </c>
      <c r="D168" s="64">
        <f t="shared" si="21"/>
        <v>46.45945278119513</v>
      </c>
      <c r="E168" s="19">
        <f t="shared" si="22"/>
        <v>-0.7342474199287484</v>
      </c>
      <c r="F168" s="52">
        <f t="shared" si="23"/>
        <v>111.35182055685871</v>
      </c>
      <c r="G168" s="52">
        <f t="shared" si="25"/>
        <v>28.946132936577456</v>
      </c>
      <c r="H168" s="52">
        <v>-41.3</v>
      </c>
      <c r="I168">
        <f t="shared" si="24"/>
        <v>1.4401</v>
      </c>
    </row>
    <row r="169" spans="1:9" ht="12.75">
      <c r="A169" s="2">
        <f t="shared" si="26"/>
        <v>1450.1</v>
      </c>
      <c r="B169" s="64">
        <f t="shared" si="19"/>
        <v>1.049582787393973</v>
      </c>
      <c r="C169" s="64">
        <f t="shared" si="20"/>
        <v>0.8095850947826019</v>
      </c>
      <c r="D169" s="64">
        <f t="shared" si="21"/>
        <v>46.262005416148675</v>
      </c>
      <c r="E169" s="19">
        <f t="shared" si="22"/>
        <v>-0.8363684161007873</v>
      </c>
      <c r="F169" s="52">
        <f t="shared" si="23"/>
        <v>111.38031664880307</v>
      </c>
      <c r="G169" s="52">
        <f t="shared" si="25"/>
        <v>29.07675002469385</v>
      </c>
      <c r="H169" s="52">
        <v>-41.3</v>
      </c>
      <c r="I169">
        <f t="shared" si="24"/>
        <v>1.4501</v>
      </c>
    </row>
    <row r="170" spans="1:9" ht="12.75">
      <c r="A170" s="2">
        <f t="shared" si="26"/>
        <v>1460.1</v>
      </c>
      <c r="B170" s="64">
        <f t="shared" si="19"/>
        <v>1.0423943565509213</v>
      </c>
      <c r="C170" s="64">
        <f t="shared" si="20"/>
        <v>0.8061523675505226</v>
      </c>
      <c r="D170" s="64">
        <f t="shared" si="21"/>
        <v>46.06584957431557</v>
      </c>
      <c r="E170" s="19">
        <f t="shared" si="22"/>
        <v>-0.938278954824695</v>
      </c>
      <c r="F170" s="52">
        <f t="shared" si="23"/>
        <v>111.40882224692413</v>
      </c>
      <c r="G170" s="52">
        <f t="shared" si="25"/>
        <v>29.207166161538822</v>
      </c>
      <c r="H170" s="52">
        <v>-41.3</v>
      </c>
      <c r="I170">
        <f t="shared" si="24"/>
        <v>1.4601</v>
      </c>
    </row>
    <row r="171" spans="1:9" ht="12.75">
      <c r="A171" s="2">
        <f t="shared" si="26"/>
        <v>1470.1</v>
      </c>
      <c r="B171" s="64">
        <f t="shared" si="19"/>
        <v>1.0353037208353173</v>
      </c>
      <c r="C171" s="64">
        <f t="shared" si="20"/>
        <v>0.8027421010482746</v>
      </c>
      <c r="D171" s="64">
        <f t="shared" si="21"/>
        <v>45.870977202758546</v>
      </c>
      <c r="E171" s="19">
        <f t="shared" si="22"/>
        <v>-1.0399742402338132</v>
      </c>
      <c r="F171" s="52">
        <f t="shared" si="23"/>
        <v>111.43733594982822</v>
      </c>
      <c r="G171" s="52">
        <f t="shared" si="25"/>
        <v>29.337375149852036</v>
      </c>
      <c r="H171" s="52">
        <v>-41.3</v>
      </c>
      <c r="I171">
        <f t="shared" si="24"/>
        <v>1.4701</v>
      </c>
    </row>
    <row r="172" spans="1:9" ht="12.75">
      <c r="A172" s="2">
        <f t="shared" si="26"/>
        <v>1480.1</v>
      </c>
      <c r="B172" s="64">
        <f t="shared" si="19"/>
        <v>1.0283088980474293</v>
      </c>
      <c r="C172" s="64">
        <f t="shared" si="20"/>
        <v>0.7993541540978014</v>
      </c>
      <c r="D172" s="64">
        <f t="shared" si="21"/>
        <v>45.677380234160076</v>
      </c>
      <c r="E172" s="19">
        <f t="shared" si="22"/>
        <v>-1.1414496172279938</v>
      </c>
      <c r="F172" s="52">
        <f t="shared" si="23"/>
        <v>111.46585638236755</v>
      </c>
      <c r="G172" s="52">
        <f t="shared" si="25"/>
        <v>29.467370959385534</v>
      </c>
      <c r="H172" s="52">
        <v>-41.3</v>
      </c>
      <c r="I172">
        <f t="shared" si="24"/>
        <v>1.4801</v>
      </c>
    </row>
    <row r="173" spans="1:9" ht="12.75">
      <c r="A173" s="2">
        <f t="shared" si="26"/>
        <v>1490.1</v>
      </c>
      <c r="B173" s="64">
        <f t="shared" si="19"/>
        <v>1.0214079591973693</v>
      </c>
      <c r="C173" s="64">
        <f t="shared" si="20"/>
        <v>0.7959883853133788</v>
      </c>
      <c r="D173" s="64">
        <f t="shared" si="21"/>
        <v>45.48505058933593</v>
      </c>
      <c r="E173" s="19">
        <f t="shared" si="22"/>
        <v>-1.242700569090262</v>
      </c>
      <c r="F173" s="52">
        <f t="shared" si="23"/>
        <v>111.49438219532468</v>
      </c>
      <c r="G173" s="52">
        <f t="shared" si="25"/>
        <v>29.59714772420493</v>
      </c>
      <c r="H173" s="52">
        <v>-41.3</v>
      </c>
      <c r="I173">
        <f t="shared" si="24"/>
        <v>1.4901</v>
      </c>
    </row>
    <row r="174" spans="1:9" ht="12.75">
      <c r="A174" s="2">
        <f t="shared" si="26"/>
        <v>1500.1</v>
      </c>
      <c r="B174" s="64">
        <f t="shared" si="19"/>
        <v>1.0145990267315512</v>
      </c>
      <c r="C174" s="64">
        <f t="shared" si="20"/>
        <v>0.7926446531442728</v>
      </c>
      <c r="D174" s="64">
        <f t="shared" si="21"/>
        <v>45.29398017967273</v>
      </c>
      <c r="E174" s="19">
        <f t="shared" si="22"/>
        <v>-1.343722715114043</v>
      </c>
      <c r="F174" s="52">
        <f t="shared" si="23"/>
        <v>111.52291206509622</v>
      </c>
      <c r="G174" s="52">
        <f t="shared" si="25"/>
        <v>29.726699740000257</v>
      </c>
      <c r="H174" s="52">
        <v>-41.3</v>
      </c>
      <c r="I174">
        <f t="shared" si="24"/>
        <v>1.5001</v>
      </c>
    </row>
    <row r="175" spans="1:9" ht="12.75">
      <c r="A175" s="2">
        <f t="shared" si="26"/>
        <v>1510.1</v>
      </c>
      <c r="B175" s="64">
        <f t="shared" si="19"/>
        <v>1.007880272829614</v>
      </c>
      <c r="C175" s="64">
        <f t="shared" si="20"/>
        <v>0.7893228159160913</v>
      </c>
      <c r="D175" s="64">
        <f t="shared" si="21"/>
        <v>45.10416090949093</v>
      </c>
      <c r="E175" s="19">
        <f t="shared" si="22"/>
        <v>-1.4445118082422659</v>
      </c>
      <c r="F175" s="52">
        <f t="shared" si="23"/>
        <v>111.55144469337509</v>
      </c>
      <c r="G175" s="52">
        <f t="shared" si="25"/>
        <v>29.85602146140735</v>
      </c>
      <c r="H175" s="52">
        <v>-41.3</v>
      </c>
      <c r="I175">
        <f t="shared" si="24"/>
        <v>1.5101</v>
      </c>
    </row>
    <row r="176" spans="1:9" ht="12.75">
      <c r="A176" s="2">
        <f t="shared" si="26"/>
        <v>1520.1</v>
      </c>
      <c r="B176" s="64">
        <f t="shared" si="19"/>
        <v>1.0012499177685679</v>
      </c>
      <c r="C176" s="64">
        <f t="shared" si="20"/>
        <v>0.7860227318708534</v>
      </c>
      <c r="D176" s="64">
        <f t="shared" si="21"/>
        <v>44.915584678334476</v>
      </c>
      <c r="E176" s="19">
        <f t="shared" si="22"/>
        <v>-1.5450637327195798</v>
      </c>
      <c r="F176" s="52">
        <f t="shared" si="23"/>
        <v>111.57997880683243</v>
      </c>
      <c r="G176" s="52">
        <f t="shared" si="25"/>
        <v>29.985107499342007</v>
      </c>
      <c r="H176" s="52">
        <v>-41.3</v>
      </c>
      <c r="I176">
        <f t="shared" si="24"/>
        <v>1.5201</v>
      </c>
    </row>
    <row r="177" spans="1:9" ht="12.75">
      <c r="A177" s="2">
        <f t="shared" si="26"/>
        <v>1530.1</v>
      </c>
      <c r="B177" s="64">
        <f t="shared" si="19"/>
        <v>0.9947062283510882</v>
      </c>
      <c r="C177" s="64">
        <f t="shared" si="20"/>
        <v>0.7827442592057997</v>
      </c>
      <c r="D177" s="64">
        <f t="shared" si="21"/>
        <v>44.72824338318855</v>
      </c>
      <c r="E177" s="19">
        <f t="shared" si="22"/>
        <v>-1.6453745017588826</v>
      </c>
      <c r="F177" s="52">
        <f t="shared" si="23"/>
        <v>111.60851315679886</v>
      </c>
      <c r="G177" s="52">
        <f t="shared" si="25"/>
        <v>30.11395261834774</v>
      </c>
      <c r="H177" s="52">
        <v>-41.3</v>
      </c>
      <c r="I177">
        <f t="shared" si="24"/>
        <v>1.5301</v>
      </c>
    </row>
    <row r="178" spans="1:9" ht="12.75">
      <c r="A178" s="2">
        <f t="shared" si="26"/>
        <v>1540.1</v>
      </c>
      <c r="B178" s="64">
        <f t="shared" si="19"/>
        <v>0.9882475163950394</v>
      </c>
      <c r="C178" s="64">
        <f t="shared" si="20"/>
        <v>0.7794872561109679</v>
      </c>
      <c r="D178" s="64">
        <f t="shared" si="21"/>
        <v>44.54212892062674</v>
      </c>
      <c r="E178" s="19">
        <f t="shared" si="22"/>
        <v>-1.74544025522323</v>
      </c>
      <c r="F178" s="52">
        <f t="shared" si="23"/>
        <v>111.63704651894548</v>
      </c>
      <c r="G178" s="52">
        <f t="shared" si="25"/>
        <v>30.242551733958706</v>
      </c>
      <c r="H178" s="52">
        <v>-41.3</v>
      </c>
      <c r="I178">
        <f t="shared" si="24"/>
        <v>1.5400999999999998</v>
      </c>
    </row>
    <row r="179" spans="1:9" ht="12.75">
      <c r="A179" s="2">
        <f t="shared" si="26"/>
        <v>1550.1</v>
      </c>
      <c r="B179" s="64">
        <f t="shared" si="19"/>
        <v>0.9818721372814657</v>
      </c>
      <c r="C179" s="64">
        <f t="shared" si="20"/>
        <v>0.7762515808055575</v>
      </c>
      <c r="D179" s="64">
        <f t="shared" si="21"/>
        <v>44.35723318888899</v>
      </c>
      <c r="E179" s="19">
        <f t="shared" si="22"/>
        <v>-1.8452572573241877</v>
      </c>
      <c r="F179" s="52">
        <f t="shared" si="23"/>
        <v>111.66557769296492</v>
      </c>
      <c r="G179" s="52">
        <f t="shared" si="25"/>
        <v>30.370899910079103</v>
      </c>
      <c r="H179" s="52">
        <v>-41.3</v>
      </c>
      <c r="I179">
        <f t="shared" si="24"/>
        <v>1.5500999999999998</v>
      </c>
    </row>
    <row r="180" spans="1:9" ht="12.75">
      <c r="A180" s="2">
        <f t="shared" si="26"/>
        <v>1560.1</v>
      </c>
      <c r="B180" s="64">
        <f t="shared" si="19"/>
        <v>0.9755784885584258</v>
      </c>
      <c r="C180" s="64">
        <f t="shared" si="20"/>
        <v>0.773037091573106</v>
      </c>
      <c r="D180" s="64">
        <f t="shared" si="21"/>
        <v>44.17354808989177</v>
      </c>
      <c r="E180" s="19">
        <f t="shared" si="22"/>
        <v>-1.9448218943375555</v>
      </c>
      <c r="F180" s="52">
        <f t="shared" si="23"/>
        <v>111.69410550225254</v>
      </c>
      <c r="G180" s="52">
        <f t="shared" si="25"/>
        <v>30.498992356380086</v>
      </c>
      <c r="H180" s="52">
        <v>-41.3</v>
      </c>
      <c r="I180">
        <f t="shared" si="24"/>
        <v>1.5600999999999998</v>
      </c>
    </row>
    <row r="181" spans="1:9" ht="12.75">
      <c r="A181" s="2">
        <f t="shared" si="26"/>
        <v>1570.1</v>
      </c>
      <c r="B181" s="64">
        <f t="shared" si="19"/>
        <v>0.9693650085981785</v>
      </c>
      <c r="C181" s="64">
        <f t="shared" si="20"/>
        <v>0.7698436467955028</v>
      </c>
      <c r="D181" s="64">
        <f t="shared" si="21"/>
        <v>43.991065531171586</v>
      </c>
      <c r="E181" s="19">
        <f t="shared" si="22"/>
        <v>-2.0441306723374657</v>
      </c>
      <c r="F181" s="52">
        <f t="shared" si="23"/>
        <v>111.72262879358783</v>
      </c>
      <c r="G181" s="52">
        <f t="shared" si="25"/>
        <v>30.626824425715284</v>
      </c>
      <c r="H181" s="52">
        <v>-41.3</v>
      </c>
      <c r="I181">
        <f t="shared" si="24"/>
        <v>1.5700999999999998</v>
      </c>
    </row>
    <row r="182" spans="1:9" ht="12.75">
      <c r="A182" s="2">
        <f t="shared" si="26"/>
        <v>1580.1</v>
      </c>
      <c r="B182" s="64">
        <f t="shared" si="19"/>
        <v>0.9632301753053605</v>
      </c>
      <c r="C182" s="64">
        <f t="shared" si="20"/>
        <v>0.7666711049858616</v>
      </c>
      <c r="D182" s="64">
        <f t="shared" si="21"/>
        <v>43.809777427763514</v>
      </c>
      <c r="E182" s="19">
        <f t="shared" si="22"/>
        <v>-2.1431802149496</v>
      </c>
      <c r="F182" s="52">
        <f t="shared" si="23"/>
        <v>111.75114643681655</v>
      </c>
      <c r="G182" s="52">
        <f t="shared" si="25"/>
        <v>30.754391611556144</v>
      </c>
      <c r="H182" s="52">
        <v>-41.3</v>
      </c>
      <c r="I182">
        <f t="shared" si="24"/>
        <v>1.5800999999999998</v>
      </c>
    </row>
    <row r="183" spans="1:9" ht="12.75">
      <c r="A183" s="2">
        <f t="shared" si="26"/>
        <v>1590.1</v>
      </c>
      <c r="B183" s="64">
        <f t="shared" si="19"/>
        <v>0.9571725048739074</v>
      </c>
      <c r="C183" s="64">
        <f t="shared" si="20"/>
        <v>0.7635193248202776</v>
      </c>
      <c r="D183" s="64">
        <f t="shared" si="21"/>
        <v>43.62967570401586</v>
      </c>
      <c r="E183" s="19">
        <f t="shared" si="22"/>
        <v>-2.2419672611243677</v>
      </c>
      <c r="F183" s="52">
        <f t="shared" si="23"/>
        <v>111.77965732453353</v>
      </c>
      <c r="G183" s="52">
        <f t="shared" si="25"/>
        <v>30.881689545447898</v>
      </c>
      <c r="H183" s="52">
        <v>-41.3</v>
      </c>
      <c r="I183">
        <f t="shared" si="24"/>
        <v>1.5900999999999998</v>
      </c>
    </row>
    <row r="184" spans="1:9" ht="12.75">
      <c r="A184" s="2">
        <f t="shared" si="26"/>
        <v>1600.1</v>
      </c>
      <c r="B184" s="64">
        <f t="shared" si="19"/>
        <v>0.9511905505905881</v>
      </c>
      <c r="C184" s="64">
        <f t="shared" si="20"/>
        <v>0.7603881651684916</v>
      </c>
      <c r="D184" s="64">
        <f t="shared" si="21"/>
        <v>43.450752295342376</v>
      </c>
      <c r="E184" s="19">
        <f t="shared" si="22"/>
        <v>-2.3404886629308033</v>
      </c>
      <c r="F184" s="52">
        <f t="shared" si="23"/>
        <v>111.80816037176623</v>
      </c>
      <c r="G184" s="52">
        <f t="shared" si="25"/>
        <v>31.00871399448704</v>
      </c>
      <c r="H184" s="52">
        <v>-41.3</v>
      </c>
      <c r="I184">
        <f t="shared" si="24"/>
        <v>1.6000999999999999</v>
      </c>
    </row>
    <row r="185" spans="1:9" ht="12.75">
      <c r="A185" s="2">
        <f t="shared" si="26"/>
        <v>1610.1</v>
      </c>
      <c r="B185" s="64">
        <f t="shared" si="19"/>
        <v>0.9452829016831253</v>
      </c>
      <c r="C185" s="64">
        <f t="shared" si="20"/>
        <v>0.7572774851234843</v>
      </c>
      <c r="D185" s="64">
        <f t="shared" si="21"/>
        <v>43.27299914991338</v>
      </c>
      <c r="E185" s="19">
        <f t="shared" si="22"/>
        <v>-2.4387413833718257</v>
      </c>
      <c r="F185" s="52">
        <f t="shared" si="23"/>
        <v>111.8366545156596</v>
      </c>
      <c r="G185" s="52">
        <f t="shared" si="25"/>
        <v>31.135460858821418</v>
      </c>
      <c r="H185" s="52">
        <v>-41.3</v>
      </c>
      <c r="I185">
        <f t="shared" si="24"/>
        <v>1.6100999999999999</v>
      </c>
    </row>
    <row r="186" spans="1:9" ht="12.75">
      <c r="A186" s="2">
        <f t="shared" si="26"/>
        <v>1620.1</v>
      </c>
      <c r="B186" s="64">
        <f t="shared" si="19"/>
        <v>0.9394481822109747</v>
      </c>
      <c r="C186" s="64">
        <f t="shared" si="20"/>
        <v>0.7541871440300245</v>
      </c>
      <c r="D186" s="64">
        <f t="shared" si="21"/>
        <v>43.09640823028711</v>
      </c>
      <c r="E186" s="19">
        <f t="shared" si="22"/>
        <v>-2.5367224942215034</v>
      </c>
      <c r="F186" s="52">
        <f t="shared" si="23"/>
        <v>111.86513871516183</v>
      </c>
      <c r="G186" s="52">
        <f t="shared" si="25"/>
        <v>31.261926169173336</v>
      </c>
      <c r="H186" s="52">
        <v>-41.3</v>
      </c>
      <c r="I186">
        <f t="shared" si="24"/>
        <v>1.6200999999999999</v>
      </c>
    </row>
    <row r="187" spans="1:9" ht="12.75">
      <c r="A187" s="2">
        <f t="shared" si="26"/>
        <v>1630.1</v>
      </c>
      <c r="B187" s="64">
        <f t="shared" si="19"/>
        <v>0.9336850499969328</v>
      </c>
      <c r="C187" s="64">
        <f t="shared" si="20"/>
        <v>0.7511170015121952</v>
      </c>
      <c r="D187" s="64">
        <f t="shared" si="21"/>
        <v>42.920971514982575</v>
      </c>
      <c r="E187" s="19">
        <f t="shared" si="22"/>
        <v>-2.634429173884931</v>
      </c>
      <c r="F187" s="52">
        <f t="shared" si="23"/>
        <v>111.89361195071174</v>
      </c>
      <c r="G187" s="52">
        <f t="shared" si="25"/>
        <v>31.388106084386663</v>
      </c>
      <c r="H187" s="52">
        <v>-41.3</v>
      </c>
      <c r="I187">
        <f t="shared" si="24"/>
        <v>1.6300999999999999</v>
      </c>
    </row>
    <row r="188" spans="1:9" ht="12.75">
      <c r="A188" s="2">
        <f t="shared" si="26"/>
        <v>1640.1</v>
      </c>
      <c r="B188" s="64">
        <f t="shared" si="19"/>
        <v>0.9279921955978294</v>
      </c>
      <c r="C188" s="64">
        <f t="shared" si="20"/>
        <v>0.7480669174999182</v>
      </c>
      <c r="D188" s="64">
        <f t="shared" si="21"/>
        <v>42.74668099999532</v>
      </c>
      <c r="E188" s="19">
        <f t="shared" si="22"/>
        <v>-2.731858705281205</v>
      </c>
      <c r="F188" s="52">
        <f t="shared" si="23"/>
        <v>111.92207322392741</v>
      </c>
      <c r="G188" s="52">
        <f t="shared" si="25"/>
        <v>31.51399688899862</v>
      </c>
      <c r="H188" s="52">
        <v>-41.3</v>
      </c>
      <c r="I188">
        <f t="shared" si="24"/>
        <v>1.6401</v>
      </c>
    </row>
    <row r="189" spans="1:9" ht="12.75">
      <c r="A189" s="2">
        <f t="shared" si="26"/>
        <v>1650.1</v>
      </c>
      <c r="B189" s="64">
        <f t="shared" si="19"/>
        <v>0.9223683413126478</v>
      </c>
      <c r="C189" s="64">
        <f t="shared" si="20"/>
        <v>0.7450367522545023</v>
      </c>
      <c r="D189" s="64">
        <f t="shared" si="21"/>
        <v>42.57352870025727</v>
      </c>
      <c r="E189" s="19">
        <f t="shared" si="22"/>
        <v>-2.8290084737500494</v>
      </c>
      <c r="F189" s="52">
        <f t="shared" si="23"/>
        <v>111.95052155729655</v>
      </c>
      <c r="G189" s="52">
        <f t="shared" si="25"/>
        <v>31.6395949908366</v>
      </c>
      <c r="H189" s="52">
        <v>-41.3</v>
      </c>
      <c r="I189">
        <f t="shared" si="24"/>
        <v>1.6501</v>
      </c>
    </row>
    <row r="190" spans="1:9" ht="12.75">
      <c r="A190" s="2">
        <f t="shared" si="26"/>
        <v>1660.1</v>
      </c>
      <c r="B190" s="64">
        <f t="shared" si="19"/>
        <v>0.9168122402264924</v>
      </c>
      <c r="C190" s="64">
        <f t="shared" si="20"/>
        <v>0.7420263663932365</v>
      </c>
      <c r="D190" s="64">
        <f t="shared" si="21"/>
        <v>42.401506651042084</v>
      </c>
      <c r="E190" s="19">
        <f t="shared" si="22"/>
        <v>-2.925875964982465</v>
      </c>
      <c r="F190" s="52">
        <f t="shared" si="23"/>
        <v>111.9789559938686</v>
      </c>
      <c r="G190" s="52">
        <f t="shared" si="25"/>
        <v>31.764896918641057</v>
      </c>
      <c r="H190" s="52">
        <v>-41.3</v>
      </c>
      <c r="I190">
        <f t="shared" si="24"/>
        <v>1.6601</v>
      </c>
    </row>
    <row r="191" spans="1:9" ht="12.75">
      <c r="A191" s="2">
        <f t="shared" si="26"/>
        <v>1670.1</v>
      </c>
      <c r="B191" s="64">
        <f t="shared" si="19"/>
        <v>0.9113226752889049</v>
      </c>
      <c r="C191" s="64">
        <f t="shared" si="20"/>
        <v>0.7390356209130506</v>
      </c>
      <c r="D191" s="64">
        <f t="shared" si="21"/>
        <v>42.230606909317174</v>
      </c>
      <c r="E191" s="19">
        <f t="shared" si="22"/>
        <v>-3.0224587629758584</v>
      </c>
      <c r="F191" s="52">
        <f t="shared" si="23"/>
        <v>112.00737559694849</v>
      </c>
      <c r="G191" s="52">
        <f t="shared" si="25"/>
        <v>31.889899319714345</v>
      </c>
      <c r="H191" s="52">
        <v>-41.3</v>
      </c>
      <c r="I191">
        <f t="shared" si="24"/>
        <v>1.6701</v>
      </c>
    </row>
    <row r="192" spans="1:9" ht="12.75">
      <c r="A192" s="2">
        <f t="shared" si="26"/>
        <v>1680.1</v>
      </c>
      <c r="B192" s="64">
        <f t="shared" si="19"/>
        <v>0.9058984584250938</v>
      </c>
      <c r="C192" s="64">
        <f t="shared" si="20"/>
        <v>0.7360643772132659</v>
      </c>
      <c r="D192" s="64">
        <f t="shared" si="21"/>
        <v>42.06082155504376</v>
      </c>
      <c r="E192" s="19">
        <f t="shared" si="22"/>
        <v>-3.1187545480139676</v>
      </c>
      <c r="F192" s="52">
        <f t="shared" si="23"/>
        <v>112.03577944979276</v>
      </c>
      <c r="G192" s="52">
        <f t="shared" si="25"/>
        <v>32.01459895759672</v>
      </c>
      <c r="H192" s="52">
        <v>-41.3</v>
      </c>
      <c r="I192">
        <f t="shared" si="24"/>
        <v>1.6801</v>
      </c>
    </row>
    <row r="193" spans="1:9" ht="12.75">
      <c r="A193" s="2">
        <f t="shared" si="26"/>
        <v>1690.1</v>
      </c>
      <c r="B193" s="64">
        <f t="shared" si="19"/>
        <v>0.9005384296787173</v>
      </c>
      <c r="C193" s="64">
        <f t="shared" si="20"/>
        <v>0.7331124971174561</v>
      </c>
      <c r="D193" s="64">
        <f t="shared" si="21"/>
        <v>41.892142692426056</v>
      </c>
      <c r="E193" s="19">
        <f t="shared" si="22"/>
        <v>-3.214761094671975</v>
      </c>
      <c r="F193" s="52">
        <f t="shared" si="23"/>
        <v>112.06416665530719</v>
      </c>
      <c r="G193" s="52">
        <f t="shared" si="25"/>
        <v>32.138992709769155</v>
      </c>
      <c r="H193" s="52">
        <v>-41.3</v>
      </c>
      <c r="I193">
        <f t="shared" si="24"/>
        <v>1.6901</v>
      </c>
    </row>
    <row r="194" spans="1:9" ht="12.75">
      <c r="A194" s="2">
        <f t="shared" si="26"/>
        <v>1700.1</v>
      </c>
      <c r="B194" s="64">
        <f t="shared" si="19"/>
        <v>0.8952414563849186</v>
      </c>
      <c r="C194" s="64">
        <f t="shared" si="20"/>
        <v>0.7301798428944423</v>
      </c>
      <c r="D194" s="64">
        <f t="shared" si="21"/>
        <v>41.724562451110984</v>
      </c>
      <c r="E194" s="19">
        <f t="shared" si="22"/>
        <v>-3.3104762698470136</v>
      </c>
      <c r="F194" s="52">
        <f t="shared" si="23"/>
        <v>112.09253633574704</v>
      </c>
      <c r="G194" s="52">
        <f t="shared" si="25"/>
        <v>32.26307756538405</v>
      </c>
      <c r="H194" s="52">
        <v>-41.3</v>
      </c>
      <c r="I194">
        <f t="shared" si="24"/>
        <v>1.7001</v>
      </c>
    </row>
    <row r="195" spans="1:9" ht="12.75">
      <c r="A195" s="2">
        <f t="shared" si="26"/>
        <v>1710.1</v>
      </c>
      <c r="B195" s="64">
        <f t="shared" si="19"/>
        <v>0.890006432372376</v>
      </c>
      <c r="C195" s="64">
        <f t="shared" si="20"/>
        <v>0.7272662772784424</v>
      </c>
      <c r="D195" s="64">
        <f t="shared" si="21"/>
        <v>41.558072987339564</v>
      </c>
      <c r="E195" s="19">
        <f t="shared" si="22"/>
        <v>-3.405898030814346</v>
      </c>
      <c r="F195" s="52">
        <f t="shared" si="23"/>
        <v>112.12088763241928</v>
      </c>
      <c r="G195" s="52">
        <f t="shared" si="25"/>
        <v>32.38685062302362</v>
      </c>
      <c r="H195" s="52">
        <v>-41.3</v>
      </c>
      <c r="I195">
        <f t="shared" si="24"/>
        <v>1.7101</v>
      </c>
    </row>
    <row r="196" spans="1:9" ht="12.75">
      <c r="A196" s="2">
        <f t="shared" si="26"/>
        <v>1720.1</v>
      </c>
      <c r="B196" s="64">
        <f t="shared" si="19"/>
        <v>0.8848322771931865</v>
      </c>
      <c r="C196" s="64">
        <f t="shared" si="20"/>
        <v>0.7243716634883952</v>
      </c>
      <c r="D196" s="64">
        <f t="shared" si="21"/>
        <v>41.39266648505115</v>
      </c>
      <c r="E196" s="19">
        <f t="shared" si="22"/>
        <v>-3.5010244233094494</v>
      </c>
      <c r="F196" s="52">
        <f t="shared" si="23"/>
        <v>112.14921970538725</v>
      </c>
      <c r="G196" s="52">
        <f t="shared" si="25"/>
        <v>32.51030908848669</v>
      </c>
      <c r="H196" s="52">
        <v>-41.3</v>
      </c>
      <c r="I196">
        <f t="shared" si="24"/>
        <v>1.7201</v>
      </c>
    </row>
    <row r="197" spans="1:9" ht="12.75">
      <c r="A197" s="2">
        <f t="shared" si="26"/>
        <v>1730.1</v>
      </c>
      <c r="B197" s="64">
        <f t="shared" si="19"/>
        <v>0.8797179353794579</v>
      </c>
      <c r="C197" s="64">
        <f t="shared" si="20"/>
        <v>0.7214958652464804</v>
      </c>
      <c r="D197" s="64">
        <f t="shared" si="21"/>
        <v>41.22833515694173</v>
      </c>
      <c r="E197" s="19">
        <f t="shared" si="22"/>
        <v>-3.595853579636183</v>
      </c>
      <c r="F197" s="52">
        <f t="shared" si="23"/>
        <v>112.17753173317763</v>
      </c>
      <c r="G197" s="52">
        <f t="shared" si="25"/>
        <v>32.63345027260381</v>
      </c>
      <c r="H197" s="52">
        <v>-41.3</v>
      </c>
      <c r="I197">
        <f t="shared" si="24"/>
        <v>1.7301</v>
      </c>
    </row>
    <row r="198" spans="1:9" ht="12.75">
      <c r="A198" s="2">
        <f t="shared" si="26"/>
        <v>1740.1</v>
      </c>
      <c r="B198" s="64">
        <f t="shared" si="19"/>
        <v>0.8746623757255331</v>
      </c>
      <c r="C198" s="64">
        <f t="shared" si="20"/>
        <v>0.718638746795856</v>
      </c>
      <c r="D198" s="64">
        <f t="shared" si="21"/>
        <v>41.06507124547748</v>
      </c>
      <c r="E198" s="19">
        <f t="shared" si="22"/>
        <v>-3.6903837168011533</v>
      </c>
      <c r="F198" s="52">
        <f t="shared" si="23"/>
        <v>112.20582291248999</v>
      </c>
      <c r="G198" s="52">
        <f t="shared" si="25"/>
        <v>32.75627158908114</v>
      </c>
      <c r="H198" s="52">
        <v>-41.3</v>
      </c>
      <c r="I198">
        <f t="shared" si="24"/>
        <v>1.7401</v>
      </c>
    </row>
    <row r="199" spans="1:9" ht="12.75">
      <c r="A199" s="2">
        <f t="shared" si="26"/>
        <v>1750.1</v>
      </c>
      <c r="B199" s="64">
        <f t="shared" si="19"/>
        <v>0.8696645905948232</v>
      </c>
      <c r="C199" s="64">
        <f t="shared" si="20"/>
        <v>0.7158001729176319</v>
      </c>
      <c r="D199" s="64">
        <f t="shared" si="21"/>
        <v>40.90286702386467</v>
      </c>
      <c r="E199" s="19">
        <f t="shared" si="22"/>
        <v>-3.7846131346744594</v>
      </c>
      <c r="F199" s="52">
        <f t="shared" si="23"/>
        <v>112.23409245790876</v>
      </c>
      <c r="G199" s="52">
        <f t="shared" si="25"/>
        <v>32.87877055237321</v>
      </c>
      <c r="H199" s="52">
        <v>-41.3</v>
      </c>
      <c r="I199">
        <f t="shared" si="24"/>
        <v>1.7501</v>
      </c>
    </row>
    <row r="200" spans="1:9" ht="12.75">
      <c r="A200" s="2">
        <f t="shared" si="26"/>
        <v>1760.1</v>
      </c>
      <c r="B200" s="64">
        <f t="shared" si="19"/>
        <v>0.8647235952502699</v>
      </c>
      <c r="C200" s="64">
        <f t="shared" si="20"/>
        <v>0.7129800089470992</v>
      </c>
      <c r="D200" s="64">
        <f t="shared" si="21"/>
        <v>40.74171479697709</v>
      </c>
      <c r="E200" s="19">
        <f t="shared" si="22"/>
        <v>-3.8785402141768626</v>
      </c>
      <c r="F200" s="52">
        <f t="shared" si="23"/>
        <v>112.26233960161792</v>
      </c>
      <c r="G200" s="52">
        <f t="shared" si="25"/>
        <v>33.000944775584784</v>
      </c>
      <c r="H200" s="52">
        <v>-41.3</v>
      </c>
      <c r="I200">
        <f t="shared" si="24"/>
        <v>1.7601</v>
      </c>
    </row>
    <row r="201" spans="1:9" ht="12.75">
      <c r="A201" s="2">
        <f t="shared" si="26"/>
        <v>1770.1</v>
      </c>
      <c r="B201" s="64">
        <f t="shared" si="19"/>
        <v>0.8598384272075025</v>
      </c>
      <c r="C201" s="64">
        <f t="shared" si="20"/>
        <v>0.7101781207892379</v>
      </c>
      <c r="D201" s="64">
        <f t="shared" si="21"/>
        <v>40.581606902242164</v>
      </c>
      <c r="E201" s="19">
        <f t="shared" si="22"/>
        <v>-3.9721634154934478</v>
      </c>
      <c r="F201" s="52">
        <f t="shared" si="23"/>
        <v>112.29056359311826</v>
      </c>
      <c r="G201" s="52">
        <f t="shared" si="25"/>
        <v>33.1227919684017</v>
      </c>
      <c r="H201" s="52">
        <v>-41.3</v>
      </c>
      <c r="I201">
        <f t="shared" si="24"/>
        <v>1.7701</v>
      </c>
    </row>
    <row r="202" spans="1:9" ht="12.75">
      <c r="A202" s="2">
        <f t="shared" si="26"/>
        <v>1780.1</v>
      </c>
      <c r="B202" s="64">
        <f t="shared" si="19"/>
        <v>0.8550081456097972</v>
      </c>
      <c r="C202" s="64">
        <f t="shared" si="20"/>
        <v>0.7073943749335164</v>
      </c>
      <c r="D202" s="64">
        <f t="shared" si="21"/>
        <v>40.42253571048665</v>
      </c>
      <c r="E202" s="19">
        <f t="shared" si="22"/>
        <v>-4.065481276313905</v>
      </c>
      <c r="F202" s="52">
        <f t="shared" si="23"/>
        <v>112.31876369894749</v>
      </c>
      <c r="G202" s="52">
        <f t="shared" si="25"/>
        <v>33.24430993505139</v>
      </c>
      <c r="H202" s="52">
        <v>-41.3</v>
      </c>
      <c r="I202">
        <f t="shared" si="24"/>
        <v>1.7801</v>
      </c>
    </row>
    <row r="203" spans="1:9" ht="12.75">
      <c r="A203" s="2">
        <f t="shared" si="26"/>
        <v>1790.1</v>
      </c>
      <c r="B203" s="64">
        <f t="shared" si="19"/>
        <v>0.8502318306239876</v>
      </c>
      <c r="C203" s="64">
        <f t="shared" si="20"/>
        <v>0.7046286384680089</v>
      </c>
      <c r="D203" s="64">
        <f t="shared" si="21"/>
        <v>40.264493626743366</v>
      </c>
      <c r="E203" s="19">
        <f t="shared" si="22"/>
        <v>-4.158492410099266</v>
      </c>
      <c r="F203" s="52">
        <f t="shared" si="23"/>
        <v>112.34693920240292</v>
      </c>
      <c r="G203" s="52">
        <f t="shared" si="25"/>
        <v>33.36549657229219</v>
      </c>
      <c r="H203" s="52">
        <v>-41.3</v>
      </c>
      <c r="I203">
        <f t="shared" si="24"/>
        <v>1.7900999999999998</v>
      </c>
    </row>
    <row r="204" spans="1:9" ht="12.75">
      <c r="A204" s="2">
        <f t="shared" si="26"/>
        <v>1800.1</v>
      </c>
      <c r="B204" s="64">
        <f t="shared" si="19"/>
        <v>0.845508582856508</v>
      </c>
      <c r="C204" s="64">
        <f t="shared" si="20"/>
        <v>0.7018807790928422</v>
      </c>
      <c r="D204" s="64">
        <f t="shared" si="21"/>
        <v>40.10747309101955</v>
      </c>
      <c r="E204" s="19">
        <f t="shared" si="22"/>
        <v>-4.251195504375338</v>
      </c>
      <c r="F204" s="52">
        <f t="shared" si="23"/>
        <v>112.37508940326703</v>
      </c>
      <c r="G204" s="52">
        <f t="shared" si="25"/>
        <v>33.48634986743235</v>
      </c>
      <c r="H204" s="52">
        <v>-41.3</v>
      </c>
      <c r="I204">
        <f t="shared" si="24"/>
        <v>1.8000999999999998</v>
      </c>
    </row>
    <row r="205" spans="1:9" ht="12.75">
      <c r="A205" s="2">
        <f t="shared" si="26"/>
        <v>1810.1</v>
      </c>
      <c r="B205" s="64">
        <f t="shared" si="19"/>
        <v>0.8408375227887962</v>
      </c>
      <c r="C205" s="64">
        <f t="shared" si="20"/>
        <v>0.6991506651329963</v>
      </c>
      <c r="D205" s="64">
        <f t="shared" si="21"/>
        <v>39.951466579028356</v>
      </c>
      <c r="E205" s="19">
        <f t="shared" si="22"/>
        <v>-4.343589319052537</v>
      </c>
      <c r="F205" s="52">
        <f t="shared" si="23"/>
        <v>112.40321361753598</v>
      </c>
      <c r="G205" s="52">
        <f t="shared" si="25"/>
        <v>33.60686789637852</v>
      </c>
      <c r="H205" s="52">
        <v>-41.3</v>
      </c>
      <c r="I205">
        <f t="shared" si="24"/>
        <v>1.8100999999999998</v>
      </c>
    </row>
    <row r="206" spans="1:9" ht="12.75">
      <c r="A206" s="2">
        <f t="shared" si="26"/>
        <v>1820.1</v>
      </c>
      <c r="B206" s="64">
        <f t="shared" si="19"/>
        <v>0.836217790231306</v>
      </c>
      <c r="C206" s="64">
        <f t="shared" si="20"/>
        <v>0.6964381655504718</v>
      </c>
      <c r="D206" s="64">
        <f t="shared" si="21"/>
        <v>39.796466602884095</v>
      </c>
      <c r="E206" s="19">
        <f t="shared" si="22"/>
        <v>-4.435672684772338</v>
      </c>
      <c r="F206" s="52">
        <f t="shared" si="23"/>
        <v>112.43131117715089</v>
      </c>
      <c r="G206" s="52">
        <f t="shared" si="25"/>
        <v>33.727048821713225</v>
      </c>
      <c r="H206" s="52">
        <v>-41.3</v>
      </c>
      <c r="I206">
        <f t="shared" si="24"/>
        <v>1.8200999999999998</v>
      </c>
    </row>
    <row r="207" spans="1:9" ht="12.75">
      <c r="A207" s="2">
        <f t="shared" si="26"/>
        <v>1830.1</v>
      </c>
      <c r="B207" s="64">
        <f t="shared" si="19"/>
        <v>0.8316485437954211</v>
      </c>
      <c r="C207" s="64">
        <f t="shared" si="20"/>
        <v>0.6937431499558452</v>
      </c>
      <c r="D207" s="64">
        <f t="shared" si="21"/>
        <v>39.642465711762576</v>
      </c>
      <c r="E207" s="19">
        <f t="shared" si="22"/>
        <v>-4.527444501280047</v>
      </c>
      <c r="F207" s="52">
        <f t="shared" si="23"/>
        <v>112.45938142973208</v>
      </c>
      <c r="G207" s="52">
        <f t="shared" si="25"/>
        <v>33.846890890802115</v>
      </c>
      <c r="H207" s="52">
        <v>-41.3</v>
      </c>
      <c r="I207">
        <f t="shared" si="24"/>
        <v>1.8300999999999998</v>
      </c>
    </row>
    <row r="208" spans="1:9" ht="12.75">
      <c r="A208" s="2">
        <f t="shared" si="26"/>
        <v>1840.1</v>
      </c>
      <c r="B208" s="64">
        <f t="shared" si="19"/>
        <v>0.827128960382588</v>
      </c>
      <c r="C208" s="64">
        <f t="shared" si="20"/>
        <v>0.6910654886192272</v>
      </c>
      <c r="D208" s="64">
        <f t="shared" si="21"/>
        <v>39.48945649252727</v>
      </c>
      <c r="E208" s="19">
        <f t="shared" si="22"/>
        <v>-4.6189037358239755</v>
      </c>
      <c r="F208" s="52">
        <f t="shared" si="23"/>
        <v>112.48742373831627</v>
      </c>
      <c r="G208" s="52">
        <f t="shared" si="25"/>
        <v>33.96639243393024</v>
      </c>
      <c r="H208" s="52">
        <v>-41.3</v>
      </c>
      <c r="I208">
        <f t="shared" si="24"/>
        <v>1.8400999999999998</v>
      </c>
    </row>
    <row r="209" spans="1:9" ht="12.75">
      <c r="A209" s="2">
        <f t="shared" si="26"/>
        <v>1850.1</v>
      </c>
      <c r="B209" s="64">
        <f t="shared" si="19"/>
        <v>0.8226582346900168</v>
      </c>
      <c r="C209" s="64">
        <f t="shared" si="20"/>
        <v>0.6884050524806428</v>
      </c>
      <c r="D209" s="64">
        <f t="shared" si="21"/>
        <v>39.33743157032244</v>
      </c>
      <c r="E209" s="19">
        <f t="shared" si="22"/>
        <v>-4.71004942158081</v>
      </c>
      <c r="F209" s="52">
        <f t="shared" si="23"/>
        <v>112.51543748109671</v>
      </c>
      <c r="G209" s="52">
        <f t="shared" si="25"/>
        <v>34.08555186246751</v>
      </c>
      <c r="H209" s="52">
        <v>-41.3</v>
      </c>
      <c r="I209">
        <f t="shared" si="24"/>
        <v>1.8500999999999999</v>
      </c>
    </row>
    <row r="210" spans="1:9" ht="12.75">
      <c r="A210" s="2">
        <f t="shared" si="26"/>
        <v>1860.1</v>
      </c>
      <c r="B210" s="64">
        <f t="shared" si="19"/>
        <v>0.8182355787323262</v>
      </c>
      <c r="C210" s="64">
        <f t="shared" si="20"/>
        <v>0.6857617131598474</v>
      </c>
      <c r="D210" s="64">
        <f t="shared" si="21"/>
        <v>39.18638360913413</v>
      </c>
      <c r="E210" s="19">
        <f t="shared" si="22"/>
        <v>-4.800880656107095</v>
      </c>
      <c r="F210" s="52">
        <f t="shared" si="23"/>
        <v>112.54342205116629</v>
      </c>
      <c r="G210" s="52">
        <f t="shared" si="25"/>
        <v>34.20436766706338</v>
      </c>
      <c r="H210" s="52">
        <v>-41.3</v>
      </c>
      <c r="I210">
        <f t="shared" si="24"/>
        <v>1.8600999999999999</v>
      </c>
    </row>
    <row r="211" spans="1:9" ht="12.75">
      <c r="A211" s="2">
        <f t="shared" si="26"/>
        <v>1870.1</v>
      </c>
      <c r="B211" s="64">
        <f t="shared" si="19"/>
        <v>0.813860221378536</v>
      </c>
      <c r="C211" s="64">
        <f t="shared" si="20"/>
        <v>0.6831353429655977</v>
      </c>
      <c r="D211" s="64">
        <f t="shared" si="21"/>
        <v>39.03630531231987</v>
      </c>
      <c r="E211" s="19">
        <f t="shared" si="22"/>
        <v>-4.891396599816747</v>
      </c>
      <c r="F211" s="52">
        <f t="shared" si="23"/>
        <v>112.57137685626384</v>
      </c>
      <c r="G211" s="52">
        <f t="shared" si="25"/>
        <v>34.32283841587058</v>
      </c>
      <c r="H211" s="52">
        <v>-41.3</v>
      </c>
      <c r="I211">
        <f t="shared" si="24"/>
        <v>1.8700999999999999</v>
      </c>
    </row>
    <row r="212" spans="1:9" ht="12.75">
      <c r="A212" s="2">
        <f t="shared" si="26"/>
        <v>1880.1</v>
      </c>
      <c r="B212" s="64">
        <f t="shared" si="19"/>
        <v>0.8095314079038349</v>
      </c>
      <c r="C212" s="64">
        <f t="shared" si="20"/>
        <v>0.6805258149043919</v>
      </c>
      <c r="D212" s="64">
        <f t="shared" si="21"/>
        <v>38.887189423108104</v>
      </c>
      <c r="E212" s="19">
        <f t="shared" si="22"/>
        <v>-4.981596474484338</v>
      </c>
      <c r="F212" s="52">
        <f t="shared" si="23"/>
        <v>112.59930131852309</v>
      </c>
      <c r="G212" s="52">
        <f t="shared" si="25"/>
        <v>34.44096275279742</v>
      </c>
      <c r="H212" s="52">
        <v>-41.3</v>
      </c>
      <c r="I212">
        <f t="shared" si="24"/>
        <v>1.8800999999999999</v>
      </c>
    </row>
    <row r="213" spans="1:9" ht="12.75">
      <c r="A213" s="2">
        <f t="shared" si="26"/>
        <v>1890.1</v>
      </c>
      <c r="B213" s="64">
        <f t="shared" si="19"/>
        <v>0.8052483995555791</v>
      </c>
      <c r="C213" s="64">
        <f t="shared" si="20"/>
        <v>0.6779330026886954</v>
      </c>
      <c r="D213" s="64">
        <f t="shared" si="21"/>
        <v>38.7390287250683</v>
      </c>
      <c r="E213" s="19">
        <f t="shared" si="22"/>
        <v>-5.07147956177406</v>
      </c>
      <c r="F213" s="52">
        <f t="shared" si="23"/>
        <v>112.62719487422515</v>
      </c>
      <c r="G213" s="52">
        <f t="shared" si="25"/>
        <v>34.5587393957892</v>
      </c>
      <c r="H213" s="52">
        <v>-41.3</v>
      </c>
      <c r="I213">
        <f t="shared" si="24"/>
        <v>1.8901</v>
      </c>
    </row>
    <row r="214" spans="1:9" ht="12.75">
      <c r="A214" s="2">
        <f t="shared" si="26"/>
        <v>1900.1</v>
      </c>
      <c r="B214" s="64">
        <f t="shared" si="19"/>
        <v>0.801010473132993</v>
      </c>
      <c r="C214" s="64">
        <f t="shared" si="20"/>
        <v>0.6753567807446661</v>
      </c>
      <c r="D214" s="64">
        <f t="shared" si="21"/>
        <v>38.591816042552345</v>
      </c>
      <c r="E214" s="19">
        <f t="shared" si="22"/>
        <v>-5.161045201794242</v>
      </c>
      <c r="F214" s="52">
        <f t="shared" si="23"/>
        <v>112.65505697355368</v>
      </c>
      <c r="G214" s="52">
        <f t="shared" si="25"/>
        <v>34.676167135137916</v>
      </c>
      <c r="H214" s="52">
        <v>-41.3</v>
      </c>
      <c r="I214">
        <f t="shared" si="24"/>
        <v>1.9001</v>
      </c>
    </row>
    <row r="215" spans="1:9" ht="12.75">
      <c r="A215" s="2">
        <f t="shared" si="26"/>
        <v>1910.1</v>
      </c>
      <c r="B215" s="64">
        <f t="shared" si="19"/>
        <v>0.7968169205800744</v>
      </c>
      <c r="C215" s="64">
        <f t="shared" si="20"/>
        <v>0.6727970242193978</v>
      </c>
      <c r="D215" s="64">
        <f t="shared" si="21"/>
        <v>38.44554424110844</v>
      </c>
      <c r="E215" s="19">
        <f t="shared" si="22"/>
        <v>-5.250292791677078</v>
      </c>
      <c r="F215" s="52">
        <f t="shared" si="23"/>
        <v>112.68288708035323</v>
      </c>
      <c r="G215" s="52">
        <f t="shared" si="25"/>
        <v>34.7932448318203</v>
      </c>
      <c r="H215" s="52">
        <v>-41.3</v>
      </c>
      <c r="I215">
        <f t="shared" si="24"/>
        <v>1.9101</v>
      </c>
    </row>
    <row r="216" spans="1:9" ht="12.75">
      <c r="A216" s="2">
        <f t="shared" si="26"/>
        <v>1920.1</v>
      </c>
      <c r="B216" s="64">
        <f t="shared" si="19"/>
        <v>0.7926670485912193</v>
      </c>
      <c r="C216" s="64">
        <f t="shared" si="20"/>
        <v>0.6702536089876907</v>
      </c>
      <c r="D216" s="64">
        <f t="shared" si="21"/>
        <v>38.30020622786804</v>
      </c>
      <c r="E216" s="19">
        <f t="shared" si="22"/>
        <v>-5.339221784183554</v>
      </c>
      <c r="F216" s="52">
        <f t="shared" si="23"/>
        <v>112.71068467189065</v>
      </c>
      <c r="G216" s="52">
        <f t="shared" si="25"/>
        <v>34.90997141586419</v>
      </c>
      <c r="H216" s="52">
        <v>-41.3</v>
      </c>
      <c r="I216">
        <f t="shared" si="24"/>
        <v>1.9201</v>
      </c>
    </row>
    <row r="217" spans="1:9" ht="12.75">
      <c r="A217" s="2">
        <f t="shared" si="26"/>
        <v>1930.1</v>
      </c>
      <c r="B217" s="64">
        <f aca="true" t="shared" si="27" ref="B217:B280">(($H$2-$B$5)/A217)</f>
        <v>0.7885601782291073</v>
      </c>
      <c r="C217" s="64">
        <f aca="true" t="shared" si="28" ref="C217:C280">ATAN(B217)</f>
        <v>0.667726411658369</v>
      </c>
      <c r="D217" s="64">
        <f aca="true" t="shared" si="29" ref="D217:D280">C217/0.0175</f>
        <v>38.1557949519068</v>
      </c>
      <c r="E217" s="19">
        <f aca="true" t="shared" si="30" ref="E217:E280">ccir_gain($B$12,$B$13,90-D217)</f>
        <v>-5.42783168633323</v>
      </c>
      <c r="F217" s="52">
        <f aca="true" t="shared" si="31" ref="F217:F280">20*LOG($B$2*(SQRT(($H$2-$B$5)^2+$A217^2)))-27.6</f>
        <v>112.73844923861961</v>
      </c>
      <c r="G217" s="52">
        <f t="shared" si="25"/>
        <v>35.02634588474284</v>
      </c>
      <c r="H217" s="52">
        <v>-41.3</v>
      </c>
      <c r="I217">
        <f aca="true" t="shared" si="32" ref="I217:I280">A217/1000</f>
        <v>1.9301</v>
      </c>
    </row>
    <row r="218" spans="1:9" ht="12.75">
      <c r="A218" s="2">
        <f t="shared" si="26"/>
        <v>1940.1</v>
      </c>
      <c r="B218" s="64">
        <f t="shared" si="27"/>
        <v>0.7844956445544045</v>
      </c>
      <c r="C218" s="64">
        <f t="shared" si="28"/>
        <v>0.6652153095801564</v>
      </c>
      <c r="D218" s="64">
        <f t="shared" si="29"/>
        <v>38.012303404580365</v>
      </c>
      <c r="E218" s="19">
        <f t="shared" si="30"/>
        <v>-5.516122058058704</v>
      </c>
      <c r="F218" s="52">
        <f t="shared" si="31"/>
        <v>112.76618028394819</v>
      </c>
      <c r="G218" s="52">
        <f aca="true" t="shared" si="33" ref="G218:G234">F218-E218+$F$2+$F$6-$B$20</f>
        <v>35.14236730179688</v>
      </c>
      <c r="H218" s="52">
        <v>-41.3</v>
      </c>
      <c r="I218">
        <f t="shared" si="32"/>
        <v>1.9401</v>
      </c>
    </row>
    <row r="219" spans="1:9" ht="12.75">
      <c r="A219" s="2">
        <f aca="true" t="shared" si="34" ref="A219:A282">10+A218</f>
        <v>1950.1</v>
      </c>
      <c r="B219" s="64">
        <f t="shared" si="27"/>
        <v>0.7804727962668582</v>
      </c>
      <c r="C219" s="64">
        <f t="shared" si="28"/>
        <v>0.6627201808471238</v>
      </c>
      <c r="D219" s="64">
        <f t="shared" si="29"/>
        <v>37.869724619835644</v>
      </c>
      <c r="E219" s="19">
        <f t="shared" si="30"/>
        <v>-5.604092510884563</v>
      </c>
      <c r="F219" s="52">
        <f t="shared" si="31"/>
        <v>112.79387732400937</v>
      </c>
      <c r="G219" s="52">
        <f t="shared" si="33"/>
        <v>35.25803479468392</v>
      </c>
      <c r="H219" s="52">
        <v>-41.3</v>
      </c>
      <c r="I219">
        <f t="shared" si="32"/>
        <v>1.9501</v>
      </c>
    </row>
    <row r="220" spans="1:9" ht="12.75">
      <c r="A220" s="2">
        <f t="shared" si="34"/>
        <v>1960.1</v>
      </c>
      <c r="B220" s="64">
        <f t="shared" si="27"/>
        <v>0.7764909953573798</v>
      </c>
      <c r="C220" s="64">
        <f t="shared" si="28"/>
        <v>0.6602409043037234</v>
      </c>
      <c r="D220" s="64">
        <f t="shared" si="29"/>
        <v>37.728051674498474</v>
      </c>
      <c r="E220" s="19">
        <f t="shared" si="30"/>
        <v>-5.691742706630529</v>
      </c>
      <c r="F220" s="52">
        <f t="shared" si="31"/>
        <v>112.82153988743497</v>
      </c>
      <c r="G220" s="52">
        <f t="shared" si="33"/>
        <v>35.373347553855496</v>
      </c>
      <c r="H220" s="52">
        <v>-41.3</v>
      </c>
      <c r="I220">
        <f t="shared" si="32"/>
        <v>1.9601</v>
      </c>
    </row>
    <row r="221" spans="1:9" ht="12.75">
      <c r="A221" s="2">
        <f t="shared" si="34"/>
        <v>1970.1</v>
      </c>
      <c r="B221" s="64">
        <f t="shared" si="27"/>
        <v>0.7725496167707223</v>
      </c>
      <c r="C221" s="64">
        <f t="shared" si="28"/>
        <v>0.6577773595494213</v>
      </c>
      <c r="D221" s="64">
        <f t="shared" si="29"/>
        <v>37.58727768853836</v>
      </c>
      <c r="E221" s="19">
        <f t="shared" si="30"/>
        <v>-5.779072356138602</v>
      </c>
      <c r="F221" s="52">
        <f t="shared" si="31"/>
        <v>112.84916751513208</v>
      </c>
      <c r="G221" s="52">
        <f t="shared" si="33"/>
        <v>35.488304831060674</v>
      </c>
      <c r="H221" s="52">
        <v>-41.3</v>
      </c>
      <c r="I221">
        <f t="shared" si="32"/>
        <v>1.9701</v>
      </c>
    </row>
    <row r="222" spans="1:9" ht="12.75">
      <c r="A222" s="2">
        <f t="shared" si="34"/>
        <v>1980.1</v>
      </c>
      <c r="B222" s="64">
        <f t="shared" si="27"/>
        <v>0.7686480480783799</v>
      </c>
      <c r="C222" s="64">
        <f t="shared" si="28"/>
        <v>0.6553294269429424</v>
      </c>
      <c r="D222" s="64">
        <f t="shared" si="29"/>
        <v>37.44739582531099</v>
      </c>
      <c r="E222" s="19">
        <f t="shared" si="30"/>
        <v>-5.866081218023944</v>
      </c>
      <c r="F222" s="52">
        <f t="shared" si="31"/>
        <v>112.87675976006315</v>
      </c>
      <c r="G222" s="52">
        <f t="shared" si="33"/>
        <v>35.6029059378771</v>
      </c>
      <c r="H222" s="52">
        <v>-41.3</v>
      </c>
      <c r="I222">
        <f t="shared" si="32"/>
        <v>1.9801</v>
      </c>
    </row>
    <row r="223" spans="1:9" ht="12.75">
      <c r="A223" s="2">
        <f t="shared" si="34"/>
        <v>1990.1</v>
      </c>
      <c r="B223" s="64">
        <f t="shared" si="27"/>
        <v>0.7647856891613487</v>
      </c>
      <c r="C223" s="64">
        <f t="shared" si="28"/>
        <v>0.6528969876061395</v>
      </c>
      <c r="D223" s="64">
        <f t="shared" si="29"/>
        <v>37.308399291779395</v>
      </c>
      <c r="E223" s="19">
        <f t="shared" si="30"/>
        <v>-5.95276909744921</v>
      </c>
      <c r="F223" s="52">
        <f t="shared" si="31"/>
        <v>112.90431618702863</v>
      </c>
      <c r="G223" s="52">
        <f t="shared" si="33"/>
        <v>35.71715024426783</v>
      </c>
      <c r="H223" s="52">
        <v>-41.3</v>
      </c>
      <c r="I223">
        <f t="shared" si="32"/>
        <v>1.9901</v>
      </c>
    </row>
    <row r="224" spans="1:9" ht="12.75">
      <c r="A224" s="2">
        <f t="shared" si="34"/>
        <v>2000.1</v>
      </c>
      <c r="B224" s="64">
        <f t="shared" si="27"/>
        <v>0.7609619519024049</v>
      </c>
      <c r="C224" s="64">
        <f t="shared" si="28"/>
        <v>0.6504799234274984</v>
      </c>
      <c r="D224" s="64">
        <f t="shared" si="29"/>
        <v>37.17028133871419</v>
      </c>
      <c r="E224" s="19">
        <f t="shared" si="30"/>
        <v>-6.039135844922134</v>
      </c>
      <c r="F224" s="52">
        <f t="shared" si="31"/>
        <v>112.93183637245303</v>
      </c>
      <c r="G224" s="52">
        <f t="shared" si="33"/>
        <v>35.83103717716516</v>
      </c>
      <c r="H224" s="52">
        <v>-41.3</v>
      </c>
      <c r="I224">
        <f t="shared" si="32"/>
        <v>2.0000999999999998</v>
      </c>
    </row>
    <row r="225" spans="1:9" ht="12.75">
      <c r="A225" s="2">
        <f t="shared" si="34"/>
        <v>2010.1</v>
      </c>
      <c r="B225" s="64">
        <f t="shared" si="27"/>
        <v>0.7571762598875679</v>
      </c>
      <c r="C225" s="64">
        <f t="shared" si="28"/>
        <v>0.6480781170652928</v>
      </c>
      <c r="D225" s="64">
        <f t="shared" si="29"/>
        <v>37.03303526087387</v>
      </c>
      <c r="E225" s="19">
        <f t="shared" si="30"/>
        <v>-6.125181355116032</v>
      </c>
      <c r="F225" s="52">
        <f t="shared" si="31"/>
        <v>112.9593199041737</v>
      </c>
      <c r="G225" s="52">
        <f t="shared" si="33"/>
        <v>35.94456621907972</v>
      </c>
      <c r="H225" s="52">
        <v>-41.3</v>
      </c>
      <c r="I225">
        <f t="shared" si="32"/>
        <v>2.0101</v>
      </c>
    </row>
    <row r="226" spans="1:9" ht="12.75">
      <c r="A226" s="2">
        <f t="shared" si="34"/>
        <v>2020.1</v>
      </c>
      <c r="B226" s="64">
        <f t="shared" si="27"/>
        <v>0.7534280481164299</v>
      </c>
      <c r="C226" s="64">
        <f t="shared" si="28"/>
        <v>0.6456914519503977</v>
      </c>
      <c r="D226" s="64">
        <f t="shared" si="29"/>
        <v>36.89665439716558</v>
      </c>
      <c r="E226" s="19">
        <f t="shared" si="30"/>
        <v>-6.210905565713031</v>
      </c>
      <c r="F226" s="52">
        <f t="shared" si="31"/>
        <v>112.9867663812328</v>
      </c>
      <c r="G226" s="52">
        <f t="shared" si="33"/>
        <v>36.057736906735826</v>
      </c>
      <c r="H226" s="52">
        <v>-41.3</v>
      </c>
      <c r="I226">
        <f t="shared" si="32"/>
        <v>2.0201</v>
      </c>
    </row>
    <row r="227" spans="1:9" ht="12.75">
      <c r="A227" s="2">
        <f t="shared" si="34"/>
        <v>2030.1</v>
      </c>
      <c r="B227" s="64">
        <f t="shared" si="27"/>
        <v>0.7497167627210483</v>
      </c>
      <c r="C227" s="64">
        <f t="shared" si="28"/>
        <v>0.6433198122887755</v>
      </c>
      <c r="D227" s="64">
        <f t="shared" si="29"/>
        <v>36.76113213078717</v>
      </c>
      <c r="E227" s="19">
        <f t="shared" si="30"/>
        <v>-6.296308456269644</v>
      </c>
      <c r="F227" s="52">
        <f t="shared" si="31"/>
        <v>113.01417541367218</v>
      </c>
      <c r="G227" s="52">
        <f t="shared" si="33"/>
        <v>36.170548829731814</v>
      </c>
      <c r="H227" s="52">
        <v>-41.3</v>
      </c>
      <c r="I227">
        <f t="shared" si="32"/>
        <v>2.0301</v>
      </c>
    </row>
    <row r="228" spans="1:9" ht="12.75">
      <c r="A228" s="2">
        <f t="shared" si="34"/>
        <v>2040.1</v>
      </c>
      <c r="B228" s="64">
        <f t="shared" si="27"/>
        <v>0.7460418606931033</v>
      </c>
      <c r="C228" s="64">
        <f t="shared" si="28"/>
        <v>0.6409630830636449</v>
      </c>
      <c r="D228" s="64">
        <f t="shared" si="29"/>
        <v>36.626461889351134</v>
      </c>
      <c r="E228" s="19">
        <f t="shared" si="30"/>
        <v>-6.3813900471045155</v>
      </c>
      <c r="F228" s="52">
        <f t="shared" si="31"/>
        <v>113.04154662233131</v>
      </c>
      <c r="G228" s="52">
        <f t="shared" si="33"/>
        <v>36.28300162922582</v>
      </c>
      <c r="H228" s="52">
        <v>-41.3</v>
      </c>
      <c r="I228">
        <f t="shared" si="32"/>
        <v>2.0401</v>
      </c>
    </row>
    <row r="229" spans="1:9" ht="12.75">
      <c r="A229" s="2">
        <f t="shared" si="34"/>
        <v>2050.1</v>
      </c>
      <c r="B229" s="64">
        <f t="shared" si="27"/>
        <v>0.742402809619043</v>
      </c>
      <c r="C229" s="64">
        <f t="shared" si="28"/>
        <v>0.6386211500373417</v>
      </c>
      <c r="D229" s="64">
        <f t="shared" si="29"/>
        <v>36.49263714499095</v>
      </c>
      <c r="E229" s="19">
        <f t="shared" si="30"/>
        <v>-6.466150398208012</v>
      </c>
      <c r="F229" s="52">
        <f t="shared" si="31"/>
        <v>113.06887963864804</v>
      </c>
      <c r="G229" s="52">
        <f t="shared" si="33"/>
        <v>36.39509499664605</v>
      </c>
      <c r="H229" s="52">
        <v>-41.3</v>
      </c>
      <c r="I229">
        <f t="shared" si="32"/>
        <v>2.0501</v>
      </c>
    </row>
    <row r="230" spans="1:9" ht="12.75">
      <c r="A230" s="2">
        <f t="shared" si="34"/>
        <v>2060.1</v>
      </c>
      <c r="B230" s="64">
        <f t="shared" si="27"/>
        <v>0.7387990874229406</v>
      </c>
      <c r="C230" s="64">
        <f t="shared" si="28"/>
        <v>0.6362938997528848</v>
      </c>
      <c r="D230" s="64">
        <f t="shared" si="29"/>
        <v>36.35965141445055</v>
      </c>
      <c r="E230" s="19">
        <f t="shared" si="30"/>
        <v>-6.550589608173372</v>
      </c>
      <c r="F230" s="52">
        <f t="shared" si="31"/>
        <v>113.0961741044625</v>
      </c>
      <c r="G230" s="52">
        <f t="shared" si="33"/>
        <v>36.50682867242587</v>
      </c>
      <c r="H230" s="52">
        <v>-41.3</v>
      </c>
      <c r="I230">
        <f t="shared" si="32"/>
        <v>2.0601</v>
      </c>
    </row>
    <row r="231" spans="1:9" ht="12.75">
      <c r="A231" s="2">
        <f t="shared" si="34"/>
        <v>2070.1</v>
      </c>
      <c r="B231" s="64">
        <f t="shared" si="27"/>
        <v>0.735230182116806</v>
      </c>
      <c r="C231" s="64">
        <f t="shared" si="28"/>
        <v>0.6339812195352567</v>
      </c>
      <c r="D231" s="64">
        <f t="shared" si="29"/>
        <v>36.22749825915752</v>
      </c>
      <c r="E231" s="19">
        <f t="shared" si="30"/>
        <v>-6.634707813149081</v>
      </c>
      <c r="F231" s="52">
        <f t="shared" si="31"/>
        <v>113.12342967182369</v>
      </c>
      <c r="G231" s="52">
        <f t="shared" si="33"/>
        <v>36.61820244476276</v>
      </c>
      <c r="H231" s="52">
        <v>-41.3</v>
      </c>
      <c r="I231">
        <f t="shared" si="32"/>
        <v>2.0701</v>
      </c>
    </row>
    <row r="232" spans="1:9" ht="12.75">
      <c r="A232" s="2">
        <f t="shared" si="34"/>
        <v>2080.1</v>
      </c>
      <c r="B232" s="64">
        <f t="shared" si="27"/>
        <v>0.7316955915580982</v>
      </c>
      <c r="C232" s="64">
        <f t="shared" si="28"/>
        <v>0.6316829974924066</v>
      </c>
      <c r="D232" s="64">
        <f t="shared" si="29"/>
        <v>36.09617128528038</v>
      </c>
      <c r="E232" s="19">
        <f t="shared" si="30"/>
        <v>-6.718505185812337</v>
      </c>
      <c r="F232" s="52">
        <f t="shared" si="31"/>
        <v>113.15064600279919</v>
      </c>
      <c r="G232" s="52">
        <f t="shared" si="33"/>
        <v>36.72921614840152</v>
      </c>
      <c r="H232" s="52">
        <v>-41.3</v>
      </c>
      <c r="I232">
        <f t="shared" si="32"/>
        <v>2.0801</v>
      </c>
    </row>
    <row r="233" spans="1:9" ht="12.75">
      <c r="A233" s="2">
        <f t="shared" si="34"/>
        <v>2090.1</v>
      </c>
      <c r="B233" s="64">
        <f t="shared" si="27"/>
        <v>0.7281948232142003</v>
      </c>
      <c r="C233" s="64">
        <f t="shared" si="28"/>
        <v>0.6293991225159898</v>
      </c>
      <c r="D233" s="64">
        <f t="shared" si="29"/>
        <v>35.965664143770844</v>
      </c>
      <c r="E233" s="19">
        <f t="shared" si="30"/>
        <v>-6.801981934363092</v>
      </c>
      <c r="F233" s="52">
        <f t="shared" si="31"/>
        <v>113.17782276928759</v>
      </c>
      <c r="G233" s="52">
        <f t="shared" si="33"/>
        <v>36.83986966344068</v>
      </c>
      <c r="H233" s="52">
        <v>-41.3</v>
      </c>
      <c r="I233">
        <f t="shared" si="32"/>
        <v>2.0901</v>
      </c>
    </row>
    <row r="234" spans="1:9" ht="12.75">
      <c r="A234" s="2">
        <f t="shared" si="34"/>
        <v>2100.1</v>
      </c>
      <c r="B234" s="64">
        <f t="shared" si="27"/>
        <v>0.7247273939336223</v>
      </c>
      <c r="C234" s="64">
        <f t="shared" si="28"/>
        <v>0.6271294842818479</v>
      </c>
      <c r="D234" s="64">
        <f t="shared" si="29"/>
        <v>35.83597053039131</v>
      </c>
      <c r="E234" s="19">
        <f t="shared" si="30"/>
        <v>-6.885138301538601</v>
      </c>
      <c r="F234" s="52">
        <f t="shared" si="31"/>
        <v>113.2049596528338</v>
      </c>
      <c r="G234" s="52">
        <f t="shared" si="33"/>
        <v>36.95016291416239</v>
      </c>
      <c r="H234" s="52">
        <v>-41.3</v>
      </c>
      <c r="I234">
        <f t="shared" si="32"/>
        <v>2.1001</v>
      </c>
    </row>
    <row r="235" spans="1:9" ht="12.75">
      <c r="A235" s="2">
        <f t="shared" si="34"/>
        <v>2110.1</v>
      </c>
      <c r="B235" s="64">
        <f t="shared" si="27"/>
        <v>0.7212928297237098</v>
      </c>
      <c r="C235" s="64">
        <f t="shared" si="28"/>
        <v>0.624873973250244</v>
      </c>
      <c r="D235" s="64">
        <f t="shared" si="29"/>
        <v>35.70708418572822</v>
      </c>
      <c r="E235" s="19">
        <f t="shared" si="30"/>
        <v>-6.967974563648016</v>
      </c>
      <c r="F235" s="52">
        <f t="shared" si="31"/>
        <v>113.23205634444727</v>
      </c>
      <c r="G235" s="52">
        <f aca="true" t="shared" si="35" ref="G235:G298">F235-E235+$F$2+$F$6-$B$20</f>
        <v>37.06009586788528</v>
      </c>
      <c r="H235" s="52">
        <v>-41.3</v>
      </c>
      <c r="I235">
        <f t="shared" si="32"/>
        <v>2.1101</v>
      </c>
    </row>
    <row r="236" spans="1:9" ht="12.75">
      <c r="A236" s="2">
        <f t="shared" si="34"/>
        <v>2120.1</v>
      </c>
      <c r="B236" s="64">
        <f t="shared" si="27"/>
        <v>0.7178906655346446</v>
      </c>
      <c r="C236" s="64">
        <f t="shared" si="28"/>
        <v>0.6226324806658585</v>
      </c>
      <c r="D236" s="64">
        <f t="shared" si="29"/>
        <v>35.578998895191916</v>
      </c>
      <c r="E236" s="19">
        <f t="shared" si="30"/>
        <v>-7.0504910296268015</v>
      </c>
      <c r="F236" s="52">
        <f t="shared" si="31"/>
        <v>113.259112544423</v>
      </c>
      <c r="G236" s="52">
        <f t="shared" si="35"/>
        <v>37.1696685338398</v>
      </c>
      <c r="H236" s="52">
        <v>-41.3</v>
      </c>
      <c r="I236">
        <f t="shared" si="32"/>
        <v>2.1201</v>
      </c>
    </row>
    <row r="237" spans="1:9" ht="12.75">
      <c r="A237" s="2">
        <f t="shared" si="34"/>
        <v>2130.1</v>
      </c>
      <c r="B237" s="64">
        <f t="shared" si="27"/>
        <v>0.7145204450495283</v>
      </c>
      <c r="C237" s="64">
        <f t="shared" si="28"/>
        <v>0.620404898557556</v>
      </c>
      <c r="D237" s="64">
        <f t="shared" si="29"/>
        <v>35.451708489003195</v>
      </c>
      <c r="E237" s="19">
        <f t="shared" si="30"/>
        <v>-7.132688040110732</v>
      </c>
      <c r="F237" s="52">
        <f t="shared" si="31"/>
        <v>113.2861279621653</v>
      </c>
      <c r="G237" s="52">
        <f t="shared" si="35"/>
        <v>37.278880962066026</v>
      </c>
      <c r="H237" s="52">
        <v>-41.3</v>
      </c>
      <c r="I237">
        <f t="shared" si="32"/>
        <v>2.1301</v>
      </c>
    </row>
    <row r="238" spans="1:9" ht="12.75">
      <c r="A238" s="2">
        <f t="shared" si="34"/>
        <v>2140.1</v>
      </c>
      <c r="B238" s="64">
        <f t="shared" si="27"/>
        <v>0.7111817204803514</v>
      </c>
      <c r="C238" s="64">
        <f t="shared" si="28"/>
        <v>0.61819111973793</v>
      </c>
      <c r="D238" s="64">
        <f t="shared" si="29"/>
        <v>35.325206842167425</v>
      </c>
      <c r="E238" s="19">
        <f t="shared" si="30"/>
        <v>-7.214565966529041</v>
      </c>
      <c r="F238" s="52">
        <f t="shared" si="31"/>
        <v>113.31310231601421</v>
      </c>
      <c r="G238" s="52">
        <f t="shared" si="35"/>
        <v>37.38773324233324</v>
      </c>
      <c r="H238" s="52">
        <v>-41.3</v>
      </c>
      <c r="I238">
        <f t="shared" si="32"/>
        <v>2.1401</v>
      </c>
    </row>
    <row r="239" spans="1:9" ht="12.75">
      <c r="A239" s="2">
        <f t="shared" si="34"/>
        <v>2150.1</v>
      </c>
      <c r="B239" s="64">
        <f t="shared" si="27"/>
        <v>0.7078740523696573</v>
      </c>
      <c r="C239" s="64">
        <f t="shared" si="28"/>
        <v>0.6159910378026369</v>
      </c>
      <c r="D239" s="64">
        <f t="shared" si="29"/>
        <v>35.199487874436386</v>
      </c>
      <c r="E239" s="19">
        <f t="shared" si="30"/>
        <v>-7.2961252102165615</v>
      </c>
      <c r="F239" s="52">
        <f t="shared" si="31"/>
        <v>113.34003533307495</v>
      </c>
      <c r="G239" s="52">
        <f t="shared" si="35"/>
        <v>37.496225503081504</v>
      </c>
      <c r="H239" s="52">
        <v>-41.3</v>
      </c>
      <c r="I239">
        <f t="shared" si="32"/>
        <v>2.1501</v>
      </c>
    </row>
    <row r="240" spans="1:9" ht="12.75">
      <c r="A240" s="2">
        <f t="shared" si="34"/>
        <v>2160.1</v>
      </c>
      <c r="B240" s="64">
        <f t="shared" si="27"/>
        <v>0.7045970093977131</v>
      </c>
      <c r="C240" s="64">
        <f t="shared" si="28"/>
        <v>0.6138045471295239</v>
      </c>
      <c r="D240" s="64">
        <f t="shared" si="29"/>
        <v>35.074545550258506</v>
      </c>
      <c r="E240" s="19">
        <f t="shared" si="30"/>
        <v>-7.3773662015444605</v>
      </c>
      <c r="F240" s="52">
        <f t="shared" si="31"/>
        <v>113.36692674904967</v>
      </c>
      <c r="G240" s="52">
        <f t="shared" si="35"/>
        <v>37.604357910384124</v>
      </c>
      <c r="H240" s="52">
        <v>-41.3</v>
      </c>
      <c r="I240">
        <f t="shared" si="32"/>
        <v>2.1601</v>
      </c>
    </row>
    <row r="241" spans="1:9" ht="12.75">
      <c r="A241" s="2">
        <f t="shared" si="34"/>
        <v>2170.1</v>
      </c>
      <c r="B241" s="64">
        <f t="shared" si="27"/>
        <v>0.7013501681950141</v>
      </c>
      <c r="C241" s="64">
        <f t="shared" si="28"/>
        <v>0.6116315428775605</v>
      </c>
      <c r="D241" s="64">
        <f t="shared" si="29"/>
        <v>34.95037387871774</v>
      </c>
      <c r="E241" s="19">
        <f t="shared" si="30"/>
        <v>-7.458289399069405</v>
      </c>
      <c r="F241" s="52">
        <f t="shared" si="31"/>
        <v>113.39377630807229</v>
      </c>
      <c r="G241" s="52">
        <f t="shared" si="35"/>
        <v>37.712130666931685</v>
      </c>
      <c r="H241" s="52">
        <v>-41.3</v>
      </c>
      <c r="I241">
        <f t="shared" si="32"/>
        <v>2.1700999999999997</v>
      </c>
    </row>
    <row r="242" spans="1:9" ht="12.75">
      <c r="A242" s="2">
        <f t="shared" si="34"/>
        <v>2180.1</v>
      </c>
      <c r="B242" s="64">
        <f t="shared" si="27"/>
        <v>0.6981331131599469</v>
      </c>
      <c r="C242" s="64">
        <f t="shared" si="28"/>
        <v>0.6094719209855815</v>
      </c>
      <c r="D242" s="64">
        <f t="shared" si="29"/>
        <v>34.826966913461796</v>
      </c>
      <c r="E242" s="19">
        <f t="shared" si="30"/>
        <v>-7.538895288700678</v>
      </c>
      <c r="F242" s="52">
        <f t="shared" si="31"/>
        <v>113.42058376254573</v>
      </c>
      <c r="G242" s="52">
        <f t="shared" si="35"/>
        <v>37.8195440110364</v>
      </c>
      <c r="H242" s="52">
        <v>-41.3</v>
      </c>
      <c r="I242">
        <f t="shared" si="32"/>
        <v>2.1801</v>
      </c>
    </row>
    <row r="243" spans="1:9" ht="12.75">
      <c r="A243" s="2">
        <f t="shared" si="34"/>
        <v>2190.1</v>
      </c>
      <c r="B243" s="64">
        <f t="shared" si="27"/>
        <v>0.6949454362814483</v>
      </c>
      <c r="C243" s="64">
        <f t="shared" si="28"/>
        <v>0.6073255781708472</v>
      </c>
      <c r="D243" s="64">
        <f t="shared" si="29"/>
        <v>34.704318752619834</v>
      </c>
      <c r="E243" s="19">
        <f t="shared" si="30"/>
        <v>-7.619184382885159</v>
      </c>
      <c r="F243" s="52">
        <f t="shared" si="31"/>
        <v>113.44734887298176</v>
      </c>
      <c r="G243" s="52">
        <f t="shared" si="35"/>
        <v>37.92659821565691</v>
      </c>
      <c r="H243" s="52">
        <v>-41.3</v>
      </c>
      <c r="I243">
        <f t="shared" si="32"/>
        <v>2.1900999999999997</v>
      </c>
    </row>
    <row r="244" spans="1:9" ht="12.75">
      <c r="A244" s="2">
        <f t="shared" si="34"/>
        <v>2200.1</v>
      </c>
      <c r="B244" s="64">
        <f t="shared" si="27"/>
        <v>0.6917867369665015</v>
      </c>
      <c r="C244" s="64">
        <f t="shared" si="28"/>
        <v>0.6051924119274309</v>
      </c>
      <c r="D244" s="64">
        <f t="shared" si="29"/>
        <v>34.58242353871034</v>
      </c>
      <c r="E244" s="19">
        <f t="shared" si="30"/>
        <v>-7.699157219809695</v>
      </c>
      <c r="F244" s="52">
        <f t="shared" si="31"/>
        <v>113.47407140784358</v>
      </c>
      <c r="G244" s="52">
        <f t="shared" si="35"/>
        <v>38.03329358744327</v>
      </c>
      <c r="H244" s="52">
        <v>-41.3</v>
      </c>
      <c r="I244">
        <f t="shared" si="32"/>
        <v>2.2001</v>
      </c>
    </row>
    <row r="245" spans="1:9" ht="12.75">
      <c r="A245" s="2">
        <f t="shared" si="34"/>
        <v>2210.1</v>
      </c>
      <c r="B245" s="64">
        <f t="shared" si="27"/>
        <v>0.6886566218723135</v>
      </c>
      <c r="C245" s="64">
        <f t="shared" si="28"/>
        <v>0.6030723205244372</v>
      </c>
      <c r="D245" s="64">
        <f t="shared" si="29"/>
        <v>34.46127545853926</v>
      </c>
      <c r="E245" s="19">
        <f t="shared" si="30"/>
        <v>-7.77881436262076</v>
      </c>
      <c r="F245" s="52">
        <f t="shared" si="31"/>
        <v>113.500751143391</v>
      </c>
      <c r="G245" s="52">
        <f t="shared" si="35"/>
        <v>38.13963046580176</v>
      </c>
      <c r="H245" s="52">
        <v>-41.3</v>
      </c>
      <c r="I245">
        <f t="shared" si="32"/>
        <v>2.2100999999999997</v>
      </c>
    </row>
    <row r="246" spans="1:9" ht="12.75">
      <c r="A246" s="2">
        <f t="shared" si="34"/>
        <v>2220.1</v>
      </c>
      <c r="B246" s="64">
        <f t="shared" si="27"/>
        <v>0.6855547047430296</v>
      </c>
      <c r="C246" s="64">
        <f t="shared" si="28"/>
        <v>0.6009652030040606</v>
      </c>
      <c r="D246" s="64">
        <f t="shared" si="29"/>
        <v>34.340868743089175</v>
      </c>
      <c r="E246" s="19">
        <f t="shared" si="30"/>
        <v>-7.858156398660904</v>
      </c>
      <c r="F246" s="52">
        <f t="shared" si="31"/>
        <v>113.52738786352779</v>
      </c>
      <c r="G246" s="52">
        <f t="shared" si="35"/>
        <v>38.2456092219787</v>
      </c>
      <c r="H246" s="52">
        <v>-41.3</v>
      </c>
      <c r="I246">
        <f t="shared" si="32"/>
        <v>2.2201</v>
      </c>
    </row>
    <row r="247" spans="1:9" ht="12.75">
      <c r="A247" s="2">
        <f t="shared" si="34"/>
        <v>2230.1</v>
      </c>
      <c r="B247" s="64">
        <f t="shared" si="27"/>
        <v>0.6824806062508408</v>
      </c>
      <c r="C247" s="64">
        <f t="shared" si="28"/>
        <v>0.5988709591794904</v>
      </c>
      <c r="D247" s="64">
        <f t="shared" si="29"/>
        <v>34.22119766739945</v>
      </c>
      <c r="E247" s="19">
        <f t="shared" si="30"/>
        <v>-7.9371839387219225</v>
      </c>
      <c r="F247" s="52">
        <f t="shared" si="31"/>
        <v>113.55398135965217</v>
      </c>
      <c r="G247" s="52">
        <f t="shared" si="35"/>
        <v>38.35123025816408</v>
      </c>
      <c r="H247" s="52">
        <v>-41.3</v>
      </c>
      <c r="I247">
        <f t="shared" si="32"/>
        <v>2.2300999999999997</v>
      </c>
    </row>
    <row r="248" spans="1:9" ht="12.75">
      <c r="A248" s="2">
        <f t="shared" si="34"/>
        <v>2240.1</v>
      </c>
      <c r="B248" s="64">
        <f t="shared" si="27"/>
        <v>0.6794339538413464</v>
      </c>
      <c r="C248" s="64">
        <f t="shared" si="28"/>
        <v>0.5967894896326669</v>
      </c>
      <c r="D248" s="64">
        <f t="shared" si="29"/>
        <v>34.102256550438106</v>
      </c>
      <c r="E248" s="19">
        <f t="shared" si="30"/>
        <v>-8.015897616314309</v>
      </c>
      <c r="F248" s="52">
        <f t="shared" si="31"/>
        <v>113.5805314305091</v>
      </c>
      <c r="G248" s="52">
        <f t="shared" si="35"/>
        <v>38.4564940066134</v>
      </c>
      <c r="H248" s="52">
        <v>-41.3</v>
      </c>
      <c r="I248">
        <f t="shared" si="32"/>
        <v>2.2401</v>
      </c>
    </row>
    <row r="249" spans="1:9" ht="12.75">
      <c r="A249" s="2">
        <f t="shared" si="34"/>
        <v>2250.1</v>
      </c>
      <c r="B249" s="64">
        <f t="shared" si="27"/>
        <v>0.6764143815830408</v>
      </c>
      <c r="C249" s="64">
        <f t="shared" si="28"/>
        <v>0.594720695711898</v>
      </c>
      <c r="D249" s="64">
        <f t="shared" si="29"/>
        <v>33.9840397549656</v>
      </c>
      <c r="E249" s="19">
        <f t="shared" si="30"/>
        <v>-8.094298086952737</v>
      </c>
      <c r="F249" s="52">
        <f t="shared" si="31"/>
        <v>113.6070378820456</v>
      </c>
      <c r="G249" s="52">
        <f t="shared" si="35"/>
        <v>38.56140092878833</v>
      </c>
      <c r="H249" s="52">
        <v>-41.3</v>
      </c>
      <c r="I249">
        <f t="shared" si="32"/>
        <v>2.2500999999999998</v>
      </c>
    </row>
    <row r="250" spans="1:9" ht="12.75">
      <c r="A250" s="2">
        <f t="shared" si="34"/>
        <v>2260.1</v>
      </c>
      <c r="B250" s="64">
        <f t="shared" si="27"/>
        <v>0.6734215300207955</v>
      </c>
      <c r="C250" s="64">
        <f t="shared" si="28"/>
        <v>0.5926644795293387</v>
      </c>
      <c r="D250" s="64">
        <f t="shared" si="29"/>
        <v>33.86654168739078</v>
      </c>
      <c r="E250" s="19">
        <f t="shared" si="30"/>
        <v>-8.172386027457406</v>
      </c>
      <c r="F250" s="52">
        <f t="shared" si="31"/>
        <v>113.63350052726801</v>
      </c>
      <c r="G250" s="52">
        <f t="shared" si="35"/>
        <v>38.66595151451541</v>
      </c>
      <c r="H250" s="52">
        <v>-41.3</v>
      </c>
      <c r="I250">
        <f t="shared" si="32"/>
        <v>2.2601</v>
      </c>
    </row>
    <row r="251" spans="1:9" ht="12.75">
      <c r="A251" s="2">
        <f t="shared" si="34"/>
        <v>2270.1</v>
      </c>
      <c r="B251" s="64">
        <f t="shared" si="27"/>
        <v>0.6704550460332144</v>
      </c>
      <c r="C251" s="64">
        <f t="shared" si="28"/>
        <v>0.590620743958343</v>
      </c>
      <c r="D251" s="64">
        <f t="shared" si="29"/>
        <v>33.7497567976196</v>
      </c>
      <c r="E251" s="19">
        <f t="shared" si="30"/>
        <v>-8.250162135270772</v>
      </c>
      <c r="F251" s="52">
        <f t="shared" si="31"/>
        <v>113.65991918610203</v>
      </c>
      <c r="G251" s="52">
        <f t="shared" si="35"/>
        <v>38.770146281162795</v>
      </c>
      <c r="H251" s="52">
        <v>-41.3</v>
      </c>
      <c r="I251">
        <f t="shared" si="32"/>
        <v>2.2701</v>
      </c>
    </row>
    <row r="252" spans="1:9" ht="12.75">
      <c r="A252" s="2">
        <f t="shared" si="34"/>
        <v>2280.1</v>
      </c>
      <c r="B252" s="64">
        <f t="shared" si="27"/>
        <v>0.6675145826937415</v>
      </c>
      <c r="C252" s="64">
        <f t="shared" si="28"/>
        <v>0.5885893926306905</v>
      </c>
      <c r="D252" s="64">
        <f t="shared" si="29"/>
        <v>33.6336795788966</v>
      </c>
      <c r="E252" s="19">
        <f t="shared" si="30"/>
        <v>-8.32762712778962</v>
      </c>
      <c r="F252" s="52">
        <f t="shared" si="31"/>
        <v>113.68629368525495</v>
      </c>
      <c r="G252" s="52">
        <f t="shared" si="35"/>
        <v>38.87398577283457</v>
      </c>
      <c r="H252" s="52">
        <v>-41.3</v>
      </c>
      <c r="I252">
        <f t="shared" si="32"/>
        <v>2.2801</v>
      </c>
    </row>
    <row r="253" spans="1:9" ht="12.75">
      <c r="A253" s="2">
        <f t="shared" si="34"/>
        <v>2290.1</v>
      </c>
      <c r="B253" s="64">
        <f t="shared" si="27"/>
        <v>0.664599799135409</v>
      </c>
      <c r="C253" s="64">
        <f t="shared" si="28"/>
        <v>0.5865703299336965</v>
      </c>
      <c r="D253" s="64">
        <f t="shared" si="29"/>
        <v>33.518304567639795</v>
      </c>
      <c r="E253" s="19">
        <f t="shared" si="30"/>
        <v>-8.404781741711998</v>
      </c>
      <c r="F253" s="52">
        <f t="shared" si="31"/>
        <v>113.71262385808006</v>
      </c>
      <c r="G253" s="52">
        <f t="shared" si="35"/>
        <v>38.97747055958206</v>
      </c>
      <c r="H253" s="52">
        <v>-41.3</v>
      </c>
      <c r="I253">
        <f t="shared" si="32"/>
        <v>2.2901</v>
      </c>
    </row>
    <row r="254" spans="1:9" ht="12.75">
      <c r="A254" s="2">
        <f t="shared" si="34"/>
        <v>2300.1</v>
      </c>
      <c r="B254" s="64">
        <f t="shared" si="27"/>
        <v>0.6617103604191122</v>
      </c>
      <c r="C254" s="64">
        <f t="shared" si="28"/>
        <v>0.584563461007208</v>
      </c>
      <c r="D254" s="64">
        <f t="shared" si="29"/>
        <v>33.403626343269025</v>
      </c>
      <c r="E254" s="19">
        <f t="shared" si="30"/>
        <v>-8.481626732398885</v>
      </c>
      <c r="F254" s="52">
        <f t="shared" si="31"/>
        <v>113.73890954444366</v>
      </c>
      <c r="G254" s="52">
        <f t="shared" si="35"/>
        <v>39.08060123663253</v>
      </c>
      <c r="H254" s="52">
        <v>-41.3</v>
      </c>
      <c r="I254">
        <f t="shared" si="32"/>
        <v>2.3001</v>
      </c>
    </row>
    <row r="255" spans="1:9" ht="12.75">
      <c r="A255" s="2">
        <f t="shared" si="34"/>
        <v>2310.1</v>
      </c>
      <c r="B255" s="64">
        <f t="shared" si="27"/>
        <v>0.6588459374053072</v>
      </c>
      <c r="C255" s="64">
        <f t="shared" si="28"/>
        <v>0.5825686917404933</v>
      </c>
      <c r="D255" s="64">
        <f t="shared" si="29"/>
        <v>33.28963952802818</v>
      </c>
      <c r="E255" s="19">
        <f t="shared" si="30"/>
        <v>-8.558162873250273</v>
      </c>
      <c r="F255" s="52">
        <f t="shared" si="31"/>
        <v>113.7651505905942</v>
      </c>
      <c r="G255" s="52">
        <f t="shared" si="35"/>
        <v>39.183378423634466</v>
      </c>
      <c r="H255" s="52">
        <v>-41.3</v>
      </c>
      <c r="I255">
        <f t="shared" si="32"/>
        <v>2.3101</v>
      </c>
    </row>
    <row r="256" spans="1:9" ht="12.75">
      <c r="A256" s="2">
        <f t="shared" si="34"/>
        <v>2320.1</v>
      </c>
      <c r="B256" s="64">
        <f t="shared" si="27"/>
        <v>0.6560062066290246</v>
      </c>
      <c r="C256" s="64">
        <f t="shared" si="28"/>
        <v>0.5805859287690281</v>
      </c>
      <c r="D256" s="64">
        <f t="shared" si="29"/>
        <v>33.17633878680161</v>
      </c>
      <c r="E256" s="19">
        <f t="shared" si="30"/>
        <v>-8.634390955095391</v>
      </c>
      <c r="F256" s="52">
        <f t="shared" si="31"/>
        <v>113.7913468490336</v>
      </c>
      <c r="G256" s="52">
        <f t="shared" si="35"/>
        <v>39.285802763918994</v>
      </c>
      <c r="H256" s="52">
        <v>-41.3</v>
      </c>
      <c r="I256">
        <f t="shared" si="32"/>
        <v>2.3201</v>
      </c>
    </row>
    <row r="257" spans="1:9" ht="12.75">
      <c r="A257" s="2">
        <f t="shared" si="34"/>
        <v>2330.1</v>
      </c>
      <c r="B257" s="64">
        <f t="shared" si="27"/>
        <v>0.653190850178104</v>
      </c>
      <c r="C257" s="64">
        <f t="shared" si="28"/>
        <v>0.5786150794711853</v>
      </c>
      <c r="D257" s="64">
        <f t="shared" si="29"/>
        <v>33.06371882692487</v>
      </c>
      <c r="E257" s="19">
        <f t="shared" si="30"/>
        <v>-8.710311785596856</v>
      </c>
      <c r="F257" s="52">
        <f t="shared" si="31"/>
        <v>113.81749817839082</v>
      </c>
      <c r="G257" s="52">
        <f t="shared" si="35"/>
        <v>39.38787492377767</v>
      </c>
      <c r="H257" s="52">
        <v>-41.3</v>
      </c>
      <c r="I257">
        <f t="shared" si="32"/>
        <v>2.3301</v>
      </c>
    </row>
    <row r="258" spans="1:9" ht="12.75">
      <c r="A258" s="2">
        <f t="shared" si="34"/>
        <v>2340.1</v>
      </c>
      <c r="B258" s="64">
        <f t="shared" si="27"/>
        <v>0.6503995555745481</v>
      </c>
      <c r="C258" s="64">
        <f t="shared" si="28"/>
        <v>0.5766560519648306</v>
      </c>
      <c r="D258" s="64">
        <f t="shared" si="29"/>
        <v>32.95177439799032</v>
      </c>
      <c r="E258" s="19">
        <f t="shared" si="30"/>
        <v>-8.785926188668402</v>
      </c>
      <c r="F258" s="52">
        <f t="shared" si="31"/>
        <v>113.84360444329778</v>
      </c>
      <c r="G258" s="52">
        <f t="shared" si="35"/>
        <v>39.48959559175617</v>
      </c>
      <c r="H258" s="52">
        <v>-41.3</v>
      </c>
      <c r="I258">
        <f t="shared" si="32"/>
        <v>2.3401</v>
      </c>
    </row>
    <row r="259" spans="1:9" ht="12.75">
      <c r="A259" s="2">
        <f t="shared" si="34"/>
        <v>2350.1</v>
      </c>
      <c r="B259" s="64">
        <f t="shared" si="27"/>
        <v>0.6476320156589082</v>
      </c>
      <c r="C259" s="64">
        <f t="shared" si="28"/>
        <v>0.5747087551038311</v>
      </c>
      <c r="D259" s="64">
        <f t="shared" si="29"/>
        <v>32.84050029164749</v>
      </c>
      <c r="E259" s="19">
        <f t="shared" si="30"/>
        <v>-8.86123500390608</v>
      </c>
      <c r="F259" s="52">
        <f t="shared" si="31"/>
        <v>113.86966551426707</v>
      </c>
      <c r="G259" s="52">
        <f t="shared" si="35"/>
        <v>39.59096547796314</v>
      </c>
      <c r="H259" s="52">
        <v>-41.3</v>
      </c>
      <c r="I259">
        <f t="shared" si="32"/>
        <v>2.3501</v>
      </c>
    </row>
    <row r="260" spans="1:9" ht="12.75">
      <c r="A260" s="2">
        <f t="shared" si="34"/>
        <v>2360.1</v>
      </c>
      <c r="B260" s="64">
        <f t="shared" si="27"/>
        <v>0.6448879284776069</v>
      </c>
      <c r="C260" s="64">
        <f t="shared" si="28"/>
        <v>0.5727730984744795</v>
      </c>
      <c r="D260" s="64">
        <f t="shared" si="29"/>
        <v>32.729891341398826</v>
      </c>
      <c r="E260" s="19">
        <f t="shared" si="30"/>
        <v>-8.936239086032504</v>
      </c>
      <c r="F260" s="52">
        <f t="shared" si="31"/>
        <v>113.8956812675722</v>
      </c>
      <c r="G260" s="52">
        <f t="shared" si="35"/>
        <v>39.691985313394696</v>
      </c>
      <c r="H260" s="52">
        <v>-41.3</v>
      </c>
      <c r="I260">
        <f t="shared" si="32"/>
        <v>2.3601</v>
      </c>
    </row>
    <row r="261" spans="1:9" ht="12.75">
      <c r="A261" s="2">
        <f t="shared" si="34"/>
        <v>2370.1</v>
      </c>
      <c r="B261" s="64">
        <f t="shared" si="27"/>
        <v>0.6421669971731151</v>
      </c>
      <c r="C261" s="64">
        <f t="shared" si="28"/>
        <v>0.5708489923918393</v>
      </c>
      <c r="D261" s="64">
        <f t="shared" si="29"/>
        <v>32.619942422390814</v>
      </c>
      <c r="E261" s="19">
        <f t="shared" si="30"/>
        <v>-9.010939304354046</v>
      </c>
      <c r="F261" s="52">
        <f t="shared" si="31"/>
        <v>113.92165158512961</v>
      </c>
      <c r="G261" s="52">
        <f t="shared" si="35"/>
        <v>39.79265584927366</v>
      </c>
      <c r="H261" s="52">
        <v>-41.3</v>
      </c>
      <c r="I261">
        <f t="shared" si="32"/>
        <v>2.3701</v>
      </c>
    </row>
    <row r="262" spans="1:9" ht="12.75">
      <c r="A262" s="2">
        <f t="shared" si="34"/>
        <v>2380.1</v>
      </c>
      <c r="B262" s="64">
        <f t="shared" si="27"/>
        <v>0.639468929876896</v>
      </c>
      <c r="C262" s="64">
        <f t="shared" si="28"/>
        <v>0.568936347896014</v>
      </c>
      <c r="D262" s="64">
        <f t="shared" si="29"/>
        <v>32.510648451200794</v>
      </c>
      <c r="E262" s="19">
        <f t="shared" si="30"/>
        <v>-9.085336542230648</v>
      </c>
      <c r="F262" s="52">
        <f t="shared" si="31"/>
        <v>113.9475763543829</v>
      </c>
      <c r="G262" s="52">
        <f t="shared" si="35"/>
        <v>39.89297785640355</v>
      </c>
      <c r="H262" s="52">
        <v>-41.3</v>
      </c>
      <c r="I262">
        <f t="shared" si="32"/>
        <v>2.3801</v>
      </c>
    </row>
    <row r="263" spans="1:9" ht="12.75">
      <c r="A263" s="2">
        <f t="shared" si="34"/>
        <v>2390.1</v>
      </c>
      <c r="B263" s="64">
        <f t="shared" si="27"/>
        <v>0.6367934396050374</v>
      </c>
      <c r="C263" s="64">
        <f t="shared" si="28"/>
        <v>0.5670350767483461</v>
      </c>
      <c r="D263" s="64">
        <f t="shared" si="29"/>
        <v>32.402004385619776</v>
      </c>
      <c r="E263" s="19">
        <f t="shared" si="30"/>
        <v>-9.159431696558006</v>
      </c>
      <c r="F263" s="52">
        <f t="shared" si="31"/>
        <v>113.97345546818906</v>
      </c>
      <c r="G263" s="52">
        <f t="shared" si="35"/>
        <v>39.992952124537055</v>
      </c>
      <c r="H263" s="52">
        <v>-41.3</v>
      </c>
      <c r="I263">
        <f t="shared" si="32"/>
        <v>2.3901</v>
      </c>
    </row>
    <row r="264" spans="1:9" ht="12.75">
      <c r="A264" s="2">
        <f t="shared" si="34"/>
        <v>2400.1</v>
      </c>
      <c r="B264" s="64">
        <f t="shared" si="27"/>
        <v>0.6341402441564935</v>
      </c>
      <c r="C264" s="64">
        <f t="shared" si="28"/>
        <v>0.5651450914275489</v>
      </c>
      <c r="D264" s="64">
        <f t="shared" si="29"/>
        <v>32.29400522443136</v>
      </c>
      <c r="E264" s="19">
        <f t="shared" si="30"/>
        <v>-9.233225677261958</v>
      </c>
      <c r="F264" s="52">
        <f t="shared" si="31"/>
        <v>113.99928882470684</v>
      </c>
      <c r="G264" s="52">
        <f t="shared" si="35"/>
        <v>40.09257946175879</v>
      </c>
      <c r="H264" s="52">
        <v>-41.3</v>
      </c>
      <c r="I264">
        <f t="shared" si="32"/>
        <v>2.4001</v>
      </c>
    </row>
    <row r="265" spans="1:9" ht="12.75">
      <c r="A265" s="2">
        <f t="shared" si="34"/>
        <v>2410.1</v>
      </c>
      <c r="B265" s="64">
        <f t="shared" si="27"/>
        <v>0.6315090660138584</v>
      </c>
      <c r="C265" s="64">
        <f t="shared" si="28"/>
        <v>0.5632663051257734</v>
      </c>
      <c r="D265" s="64">
        <f t="shared" si="29"/>
        <v>32.18664600718704</v>
      </c>
      <c r="E265" s="19">
        <f t="shared" si="30"/>
        <v>-9.306719406804751</v>
      </c>
      <c r="F265" s="52">
        <f t="shared" si="31"/>
        <v>114.02507632728665</v>
      </c>
      <c r="G265" s="52">
        <f t="shared" si="35"/>
        <v>40.191860693881395</v>
      </c>
      <c r="H265" s="52">
        <v>-41.3</v>
      </c>
      <c r="I265">
        <f t="shared" si="32"/>
        <v>2.4101</v>
      </c>
    </row>
    <row r="266" spans="1:9" ht="12.75">
      <c r="A266" s="2">
        <f t="shared" si="34"/>
        <v>2420.1</v>
      </c>
      <c r="B266" s="64">
        <f t="shared" si="27"/>
        <v>0.6288996322466014</v>
      </c>
      <c r="C266" s="64">
        <f t="shared" si="28"/>
        <v>0.5613986317446169</v>
      </c>
      <c r="D266" s="64">
        <f t="shared" si="29"/>
        <v>32.0799218139781</v>
      </c>
      <c r="E266" s="19">
        <f t="shared" si="30"/>
        <v>-9.379913819703049</v>
      </c>
      <c r="F266" s="52">
        <f t="shared" si="31"/>
        <v>114.05081788436308</v>
      </c>
      <c r="G266" s="52">
        <f t="shared" si="35"/>
        <v>40.29079666385613</v>
      </c>
      <c r="H266" s="52">
        <v>-41.3</v>
      </c>
      <c r="I266">
        <f t="shared" si="32"/>
        <v>2.4200999999999997</v>
      </c>
    </row>
    <row r="267" spans="1:9" ht="12.75">
      <c r="A267" s="2">
        <f t="shared" si="34"/>
        <v>2430.1</v>
      </c>
      <c r="B267" s="64">
        <f t="shared" si="27"/>
        <v>0.6263116744166907</v>
      </c>
      <c r="C267" s="64">
        <f t="shared" si="28"/>
        <v>0.5595419858910754</v>
      </c>
      <c r="D267" s="64">
        <f t="shared" si="29"/>
        <v>31.973827765204305</v>
      </c>
      <c r="E267" s="19">
        <f t="shared" si="30"/>
        <v>-9.452809862057332</v>
      </c>
      <c r="F267" s="52">
        <f t="shared" si="31"/>
        <v>114.0765134093487</v>
      </c>
      <c r="G267" s="52">
        <f t="shared" si="35"/>
        <v>40.38938823119604</v>
      </c>
      <c r="H267" s="52">
        <v>-41.3</v>
      </c>
      <c r="I267">
        <f t="shared" si="32"/>
        <v>2.4301</v>
      </c>
    </row>
    <row r="268" spans="1:9" ht="12.75">
      <c r="A268" s="2">
        <f t="shared" si="34"/>
        <v>2440.1</v>
      </c>
      <c r="B268" s="64">
        <f t="shared" si="27"/>
        <v>0.6237449284865375</v>
      </c>
      <c r="C268" s="64">
        <f t="shared" si="28"/>
        <v>0.5576962828734419</v>
      </c>
      <c r="D268" s="64">
        <f t="shared" si="29"/>
        <v>31.868359021339533</v>
      </c>
      <c r="E268" s="19">
        <f t="shared" si="30"/>
        <v>-9.5</v>
      </c>
      <c r="F268" s="52">
        <f t="shared" si="31"/>
        <v>114.10216282053025</v>
      </c>
      <c r="G268" s="52">
        <f t="shared" si="35"/>
        <v>40.46222778032025</v>
      </c>
      <c r="H268" s="52">
        <v>-41.3</v>
      </c>
      <c r="I268">
        <f t="shared" si="32"/>
        <v>2.4400999999999997</v>
      </c>
    </row>
    <row r="269" spans="1:9" ht="12.75">
      <c r="A269" s="2">
        <f t="shared" si="34"/>
        <v>2450.1</v>
      </c>
      <c r="B269" s="64">
        <f t="shared" si="27"/>
        <v>0.6211991347291947</v>
      </c>
      <c r="C269" s="64">
        <f t="shared" si="28"/>
        <v>0.5558614386971565</v>
      </c>
      <c r="D269" s="64">
        <f t="shared" si="29"/>
        <v>31.763510782694656</v>
      </c>
      <c r="E269" s="19">
        <f t="shared" si="30"/>
        <v>-9.5</v>
      </c>
      <c r="F269" s="52">
        <f t="shared" si="31"/>
        <v>114.12776604096621</v>
      </c>
      <c r="G269" s="52">
        <f t="shared" si="35"/>
        <v>40.4878310007562</v>
      </c>
      <c r="H269" s="52">
        <v>-41.3</v>
      </c>
      <c r="I269">
        <f t="shared" si="32"/>
        <v>2.4501</v>
      </c>
    </row>
    <row r="270" spans="1:9" ht="12.75">
      <c r="A270" s="2">
        <f t="shared" si="34"/>
        <v>2460.1</v>
      </c>
      <c r="B270" s="64">
        <f t="shared" si="27"/>
        <v>0.6186740376407464</v>
      </c>
      <c r="C270" s="64">
        <f t="shared" si="28"/>
        <v>0.5540373700606102</v>
      </c>
      <c r="D270" s="64">
        <f t="shared" si="29"/>
        <v>31.65927828917772</v>
      </c>
      <c r="E270" s="19">
        <f t="shared" si="30"/>
        <v>-9.5</v>
      </c>
      <c r="F270" s="52">
        <f t="shared" si="31"/>
        <v>114.15332299838667</v>
      </c>
      <c r="G270" s="52">
        <f t="shared" si="35"/>
        <v>40.513387958176665</v>
      </c>
      <c r="H270" s="52">
        <v>-41.3</v>
      </c>
      <c r="I270">
        <f t="shared" si="32"/>
        <v>2.4600999999999997</v>
      </c>
    </row>
    <row r="271" spans="1:9" ht="12.75">
      <c r="A271" s="2">
        <f t="shared" si="34"/>
        <v>2470.1</v>
      </c>
      <c r="B271" s="64">
        <f t="shared" si="27"/>
        <v>0.6161693858548237</v>
      </c>
      <c r="C271" s="64">
        <f t="shared" si="28"/>
        <v>0.5522239943509044</v>
      </c>
      <c r="D271" s="64">
        <f t="shared" si="29"/>
        <v>31.555656820051677</v>
      </c>
      <c r="E271" s="19">
        <f t="shared" si="30"/>
        <v>-9.5</v>
      </c>
      <c r="F271" s="52">
        <f t="shared" si="31"/>
        <v>114.17883362509471</v>
      </c>
      <c r="G271" s="52">
        <f t="shared" si="35"/>
        <v>40.538898584884706</v>
      </c>
      <c r="H271" s="52">
        <v>-41.3</v>
      </c>
      <c r="I271">
        <f t="shared" si="32"/>
        <v>2.4701</v>
      </c>
    </row>
    <row r="272" spans="1:9" ht="12.75">
      <c r="A272" s="2">
        <f t="shared" si="34"/>
        <v>2480.1</v>
      </c>
      <c r="B272" s="64">
        <f t="shared" si="27"/>
        <v>0.6136849320591912</v>
      </c>
      <c r="C272" s="64">
        <f t="shared" si="28"/>
        <v>0.5504212296395721</v>
      </c>
      <c r="D272" s="64">
        <f t="shared" si="29"/>
        <v>31.45264169368983</v>
      </c>
      <c r="E272" s="19">
        <f t="shared" si="30"/>
        <v>-9.5</v>
      </c>
      <c r="F272" s="52">
        <f t="shared" si="31"/>
        <v>114.20429785786965</v>
      </c>
      <c r="G272" s="52">
        <f t="shared" si="35"/>
        <v>40.56436281765964</v>
      </c>
      <c r="H272" s="52">
        <v>-41.3</v>
      </c>
      <c r="I272">
        <f t="shared" si="32"/>
        <v>2.4800999999999997</v>
      </c>
    </row>
    <row r="273" spans="1:9" ht="12.75">
      <c r="A273" s="2">
        <f t="shared" si="34"/>
        <v>2490.1</v>
      </c>
      <c r="B273" s="64">
        <f t="shared" si="27"/>
        <v>0.6112204329143408</v>
      </c>
      <c r="C273" s="64">
        <f t="shared" si="28"/>
        <v>0.5486289946782602</v>
      </c>
      <c r="D273" s="64">
        <f t="shared" si="29"/>
        <v>31.35022826732915</v>
      </c>
      <c r="E273" s="19">
        <f t="shared" si="30"/>
        <v>-9.5</v>
      </c>
      <c r="F273" s="52">
        <f t="shared" si="31"/>
        <v>114.22971563787198</v>
      </c>
      <c r="G273" s="52">
        <f t="shared" si="35"/>
        <v>40.58978059766197</v>
      </c>
      <c r="H273" s="52">
        <v>-41.3</v>
      </c>
      <c r="I273">
        <f t="shared" si="32"/>
        <v>2.4901</v>
      </c>
    </row>
    <row r="274" spans="1:9" ht="12.75">
      <c r="A274" s="2">
        <f t="shared" si="34"/>
        <v>2500.1</v>
      </c>
      <c r="B274" s="64">
        <f t="shared" si="27"/>
        <v>0.608775648974041</v>
      </c>
      <c r="C274" s="64">
        <f t="shared" si="28"/>
        <v>0.5468472088943783</v>
      </c>
      <c r="D274" s="64">
        <f t="shared" si="29"/>
        <v>31.248411936821615</v>
      </c>
      <c r="E274" s="19">
        <f t="shared" si="30"/>
        <v>-9.5</v>
      </c>
      <c r="F274" s="52">
        <f t="shared" si="31"/>
        <v>114.25508691055012</v>
      </c>
      <c r="G274" s="52">
        <f t="shared" si="35"/>
        <v>40.615151870340114</v>
      </c>
      <c r="H274" s="52">
        <v>-41.3</v>
      </c>
      <c r="I274">
        <f t="shared" si="32"/>
        <v>2.5000999999999998</v>
      </c>
    </row>
    <row r="275" spans="1:9" ht="12.75">
      <c r="A275" s="2">
        <f t="shared" si="34"/>
        <v>2510.1</v>
      </c>
      <c r="B275" s="64">
        <f t="shared" si="27"/>
        <v>0.6063503446077846</v>
      </c>
      <c r="C275" s="64">
        <f t="shared" si="28"/>
        <v>0.5450757923867161</v>
      </c>
      <c r="D275" s="64">
        <f t="shared" si="29"/>
        <v>31.147188136383775</v>
      </c>
      <c r="E275" s="19">
        <f t="shared" si="30"/>
        <v>-9.5</v>
      </c>
      <c r="F275" s="52">
        <f t="shared" si="31"/>
        <v>114.28041162554885</v>
      </c>
      <c r="G275" s="52">
        <f t="shared" si="35"/>
        <v>40.640476585338845</v>
      </c>
      <c r="H275" s="52">
        <v>-41.3</v>
      </c>
      <c r="I275">
        <f t="shared" si="32"/>
        <v>2.5101</v>
      </c>
    </row>
    <row r="276" spans="1:9" ht="12.75">
      <c r="A276" s="2">
        <f t="shared" si="34"/>
        <v>2520.1</v>
      </c>
      <c r="B276" s="64">
        <f t="shared" si="27"/>
        <v>0.6039442879250824</v>
      </c>
      <c r="C276" s="64">
        <f t="shared" si="28"/>
        <v>0.5433146659210304</v>
      </c>
      <c r="D276" s="64">
        <f t="shared" si="29"/>
        <v>31.04655233834459</v>
      </c>
      <c r="E276" s="19">
        <f t="shared" si="30"/>
        <v>-9.5</v>
      </c>
      <c r="F276" s="52">
        <f t="shared" si="31"/>
        <v>114.30568973661937</v>
      </c>
      <c r="G276" s="52">
        <f t="shared" si="35"/>
        <v>40.665754696409365</v>
      </c>
      <c r="H276" s="52">
        <v>-41.3</v>
      </c>
      <c r="I276">
        <f t="shared" si="32"/>
        <v>2.5201</v>
      </c>
    </row>
    <row r="277" spans="1:9" ht="12.75">
      <c r="A277" s="2">
        <f t="shared" si="34"/>
        <v>2530.1</v>
      </c>
      <c r="B277" s="64">
        <f t="shared" si="27"/>
        <v>0.6015572507015533</v>
      </c>
      <c r="C277" s="64">
        <f t="shared" si="28"/>
        <v>0.5415637509256069</v>
      </c>
      <c r="D277" s="64">
        <f t="shared" si="29"/>
        <v>30.94650005289182</v>
      </c>
      <c r="E277" s="19">
        <f t="shared" si="30"/>
        <v>-9.5</v>
      </c>
      <c r="F277" s="52">
        <f t="shared" si="31"/>
        <v>114.33092120153086</v>
      </c>
      <c r="G277" s="52">
        <f t="shared" si="35"/>
        <v>40.69098616132085</v>
      </c>
      <c r="H277" s="52">
        <v>-41.3</v>
      </c>
      <c r="I277">
        <f t="shared" si="32"/>
        <v>2.5301</v>
      </c>
    </row>
    <row r="278" spans="1:9" ht="12.75">
      <c r="A278" s="2">
        <f t="shared" si="34"/>
        <v>2540.1</v>
      </c>
      <c r="B278" s="64">
        <f t="shared" si="27"/>
        <v>0.5991890083067596</v>
      </c>
      <c r="C278" s="64">
        <f t="shared" si="28"/>
        <v>0.5398229694867975</v>
      </c>
      <c r="D278" s="64">
        <f t="shared" si="29"/>
        <v>30.847026827817</v>
      </c>
      <c r="E278" s="19">
        <f t="shared" si="30"/>
        <v>-9.5</v>
      </c>
      <c r="F278" s="52">
        <f t="shared" si="31"/>
        <v>114.35610598198406</v>
      </c>
      <c r="G278" s="52">
        <f t="shared" si="35"/>
        <v>40.71617094177405</v>
      </c>
      <c r="H278" s="52">
        <v>-41.3</v>
      </c>
      <c r="I278">
        <f t="shared" si="32"/>
        <v>2.5401</v>
      </c>
    </row>
    <row r="279" spans="1:9" ht="12.75">
      <c r="A279" s="2">
        <f t="shared" si="34"/>
        <v>2550.1</v>
      </c>
      <c r="B279" s="64">
        <f t="shared" si="27"/>
        <v>0.5968393396337399</v>
      </c>
      <c r="C279" s="64">
        <f t="shared" si="28"/>
        <v>0.5380922443445353</v>
      </c>
      <c r="D279" s="64">
        <f t="shared" si="29"/>
        <v>30.748128248259157</v>
      </c>
      <c r="E279" s="19">
        <f t="shared" si="30"/>
        <v>-9.5</v>
      </c>
      <c r="F279" s="52">
        <f t="shared" si="31"/>
        <v>114.38124404352601</v>
      </c>
      <c r="G279" s="52">
        <f t="shared" si="35"/>
        <v>40.741309003316005</v>
      </c>
      <c r="H279" s="52">
        <v>-41.3</v>
      </c>
      <c r="I279">
        <f t="shared" si="32"/>
        <v>2.5501</v>
      </c>
    </row>
    <row r="280" spans="1:9" ht="12.75">
      <c r="A280" s="2">
        <f t="shared" si="34"/>
        <v>2560.1</v>
      </c>
      <c r="B280" s="64">
        <f t="shared" si="27"/>
        <v>0.5945080270301941</v>
      </c>
      <c r="C280" s="64">
        <f t="shared" si="28"/>
        <v>0.5363714988878303</v>
      </c>
      <c r="D280" s="64">
        <f t="shared" si="29"/>
        <v>30.649799936447444</v>
      </c>
      <c r="E280" s="19">
        <f t="shared" si="30"/>
        <v>-9.5</v>
      </c>
      <c r="F280" s="52">
        <f t="shared" si="31"/>
        <v>114.40633535546658</v>
      </c>
      <c r="G280" s="52">
        <f t="shared" si="35"/>
        <v>40.766400315256575</v>
      </c>
      <c r="H280" s="52">
        <v>-41.3</v>
      </c>
      <c r="I280">
        <f t="shared" si="32"/>
        <v>2.5601</v>
      </c>
    </row>
    <row r="281" spans="1:9" ht="12.75">
      <c r="A281" s="2">
        <f t="shared" si="34"/>
        <v>2570.1</v>
      </c>
      <c r="B281" s="64">
        <f aca="true" t="shared" si="36" ref="B281:B324">(($H$2-$B$5)/A281)</f>
        <v>0.5921948562312751</v>
      </c>
      <c r="C281" s="64">
        <f aca="true" t="shared" si="37" ref="C281:C324">ATAN(B281)</f>
        <v>0.534660657150249</v>
      </c>
      <c r="D281" s="64">
        <f aca="true" t="shared" si="38" ref="D281:D324">C281/0.0175</f>
        <v>30.552037551442798</v>
      </c>
      <c r="E281" s="19">
        <f aca="true" t="shared" si="39" ref="E281:E324">ccir_gain($B$12,$B$13,90-D281)</f>
        <v>-9.5</v>
      </c>
      <c r="F281" s="52">
        <f aca="true" t="shared" si="40" ref="F281:F324">20*LOG($B$2*(SQRT(($H$2-$B$5)^2+$A281^2)))-27.6</f>
        <v>114.43137989079648</v>
      </c>
      <c r="G281" s="52">
        <f t="shared" si="35"/>
        <v>40.79144485058647</v>
      </c>
      <c r="H281" s="52">
        <v>-41.3</v>
      </c>
      <c r="I281">
        <f aca="true" t="shared" si="41" ref="I281:I324">A281/1000</f>
        <v>2.5701</v>
      </c>
    </row>
    <row r="282" spans="1:9" ht="12.75">
      <c r="A282" s="2">
        <f t="shared" si="34"/>
        <v>2580.1</v>
      </c>
      <c r="B282" s="64">
        <f t="shared" si="36"/>
        <v>0.5898996162939422</v>
      </c>
      <c r="C282" s="64">
        <f t="shared" si="37"/>
        <v>0.5329596438053764</v>
      </c>
      <c r="D282" s="64">
        <f t="shared" si="38"/>
        <v>30.454836788878648</v>
      </c>
      <c r="E282" s="19">
        <f t="shared" si="39"/>
        <v>-9.5</v>
      </c>
      <c r="F282" s="52">
        <f t="shared" si="40"/>
        <v>114.45637762610684</v>
      </c>
      <c r="G282" s="52">
        <f t="shared" si="35"/>
        <v>40.81644258589684</v>
      </c>
      <c r="H282" s="52">
        <v>-41.3</v>
      </c>
      <c r="I282">
        <f t="shared" si="41"/>
        <v>2.5801</v>
      </c>
    </row>
    <row r="283" spans="1:9" ht="12.75">
      <c r="A283" s="2">
        <f aca="true" t="shared" si="42" ref="A283:A324">10+A282</f>
        <v>2590.1</v>
      </c>
      <c r="B283" s="64">
        <f t="shared" si="36"/>
        <v>0.5876220995328366</v>
      </c>
      <c r="C283" s="64">
        <f t="shared" si="37"/>
        <v>0.5312683841622671</v>
      </c>
      <c r="D283" s="64">
        <f t="shared" si="38"/>
        <v>30.35819338070097</v>
      </c>
      <c r="E283" s="19">
        <f t="shared" si="39"/>
        <v>-9.5</v>
      </c>
      <c r="F283" s="52">
        <f t="shared" si="40"/>
        <v>114.48132854151021</v>
      </c>
      <c r="G283" s="52">
        <f t="shared" si="35"/>
        <v>40.8413935013002</v>
      </c>
      <c r="H283" s="52">
        <v>-41.3</v>
      </c>
      <c r="I283">
        <f t="shared" si="41"/>
        <v>2.5901</v>
      </c>
    </row>
    <row r="284" spans="1:9" ht="12.75">
      <c r="A284" s="2">
        <f t="shared" si="42"/>
        <v>2600.1</v>
      </c>
      <c r="B284" s="64">
        <f t="shared" si="36"/>
        <v>0.5853621014576362</v>
      </c>
      <c r="C284" s="64">
        <f t="shared" si="37"/>
        <v>0.5295868041608838</v>
      </c>
      <c r="D284" s="64">
        <f t="shared" si="38"/>
        <v>30.26210309490764</v>
      </c>
      <c r="E284" s="19">
        <f t="shared" si="39"/>
        <v>-9.5</v>
      </c>
      <c r="F284" s="52">
        <f t="shared" si="40"/>
        <v>114.50623262056291</v>
      </c>
      <c r="G284" s="52">
        <f t="shared" si="35"/>
        <v>40.86629758035291</v>
      </c>
      <c r="H284" s="52">
        <v>-41.3</v>
      </c>
      <c r="I284">
        <f t="shared" si="41"/>
        <v>2.6001</v>
      </c>
    </row>
    <row r="285" spans="1:9" ht="12.75">
      <c r="A285" s="2">
        <f t="shared" si="42"/>
        <v>2610.1</v>
      </c>
      <c r="B285" s="64">
        <f t="shared" si="36"/>
        <v>0.5831194207118502</v>
      </c>
      <c r="C285" s="64">
        <f t="shared" si="37"/>
        <v>0.5279148303675274</v>
      </c>
      <c r="D285" s="64">
        <f t="shared" si="38"/>
        <v>30.166561735287278</v>
      </c>
      <c r="E285" s="19">
        <f t="shared" si="39"/>
        <v>-9.5</v>
      </c>
      <c r="F285" s="52">
        <f t="shared" si="40"/>
        <v>114.53108985018923</v>
      </c>
      <c r="G285" s="52">
        <f t="shared" si="35"/>
        <v>40.89115480997923</v>
      </c>
      <c r="H285" s="52">
        <v>-41.3</v>
      </c>
      <c r="I285">
        <f t="shared" si="41"/>
        <v>2.6101</v>
      </c>
    </row>
    <row r="286" spans="1:9" ht="12.75">
      <c r="A286" s="2">
        <f t="shared" si="42"/>
        <v>2620.1</v>
      </c>
      <c r="B286" s="64">
        <f t="shared" si="36"/>
        <v>0.5808938590130148</v>
      </c>
      <c r="C286" s="64">
        <f t="shared" si="37"/>
        <v>0.5262523899702582</v>
      </c>
      <c r="D286" s="64">
        <f t="shared" si="38"/>
        <v>30.07156514115761</v>
      </c>
      <c r="E286" s="19">
        <f t="shared" si="39"/>
        <v>-9.5</v>
      </c>
      <c r="F286" s="52">
        <f t="shared" si="40"/>
        <v>114.55590022060656</v>
      </c>
      <c r="G286" s="52">
        <f t="shared" si="35"/>
        <v>40.915965180396555</v>
      </c>
      <c r="H286" s="52">
        <v>-41.3</v>
      </c>
      <c r="I286">
        <f t="shared" si="41"/>
        <v>2.6201</v>
      </c>
    </row>
    <row r="287" spans="1:9" ht="12.75">
      <c r="A287" s="2">
        <f t="shared" si="42"/>
        <v>2630.1</v>
      </c>
      <c r="B287" s="64">
        <f t="shared" si="36"/>
        <v>0.578685221094255</v>
      </c>
      <c r="C287" s="64">
        <f t="shared" si="37"/>
        <v>0.5245994107743134</v>
      </c>
      <c r="D287" s="64">
        <f t="shared" si="38"/>
        <v>29.97710918710362</v>
      </c>
      <c r="E287" s="19">
        <f t="shared" si="39"/>
        <v>-9.5</v>
      </c>
      <c r="F287" s="52">
        <f t="shared" si="40"/>
        <v>114.58066372525218</v>
      </c>
      <c r="G287" s="52">
        <f t="shared" si="35"/>
        <v>40.940728685042174</v>
      </c>
      <c r="H287" s="52">
        <v>-41.3</v>
      </c>
      <c r="I287">
        <f t="shared" si="41"/>
        <v>2.6301</v>
      </c>
    </row>
    <row r="288" spans="1:9" ht="12.75">
      <c r="A288" s="2">
        <f t="shared" si="42"/>
        <v>2640.1</v>
      </c>
      <c r="B288" s="64">
        <f t="shared" si="36"/>
        <v>0.5764933146471725</v>
      </c>
      <c r="C288" s="64">
        <f t="shared" si="37"/>
        <v>0.5229558211975179</v>
      </c>
      <c r="D288" s="64">
        <f t="shared" si="38"/>
        <v>29.88318978271531</v>
      </c>
      <c r="E288" s="19">
        <f t="shared" si="39"/>
        <v>-9.5</v>
      </c>
      <c r="F288" s="52">
        <f t="shared" si="40"/>
        <v>114.6053803607114</v>
      </c>
      <c r="G288" s="52">
        <f t="shared" si="35"/>
        <v>40.96544532050139</v>
      </c>
      <c r="H288" s="52">
        <v>-41.3</v>
      </c>
      <c r="I288">
        <f t="shared" si="41"/>
        <v>2.6401</v>
      </c>
    </row>
    <row r="289" spans="1:9" ht="12.75">
      <c r="A289" s="2">
        <f t="shared" si="42"/>
        <v>2650.1</v>
      </c>
      <c r="B289" s="64">
        <f t="shared" si="36"/>
        <v>0.5743179502660277</v>
      </c>
      <c r="C289" s="64">
        <f t="shared" si="37"/>
        <v>0.5213215502656954</v>
      </c>
      <c r="D289" s="64">
        <f t="shared" si="38"/>
        <v>29.789802872325446</v>
      </c>
      <c r="E289" s="19">
        <f t="shared" si="39"/>
        <v>-9.5</v>
      </c>
      <c r="F289" s="52">
        <f t="shared" si="40"/>
        <v>114.63005012664698</v>
      </c>
      <c r="G289" s="52">
        <f t="shared" si="35"/>
        <v>40.99011508643697</v>
      </c>
      <c r="H289" s="52">
        <v>-41.3</v>
      </c>
      <c r="I289">
        <f t="shared" si="41"/>
        <v>2.6501</v>
      </c>
    </row>
    <row r="290" spans="1:9" ht="12.75">
      <c r="A290" s="2">
        <f t="shared" si="42"/>
        <v>2660.1</v>
      </c>
      <c r="B290" s="64">
        <f t="shared" si="36"/>
        <v>0.5721589413931807</v>
      </c>
      <c r="C290" s="64">
        <f t="shared" si="37"/>
        <v>0.5196965276080759</v>
      </c>
      <c r="D290" s="64">
        <f t="shared" si="38"/>
        <v>29.696944434747195</v>
      </c>
      <c r="E290" s="19">
        <f t="shared" si="39"/>
        <v>-9.5</v>
      </c>
      <c r="F290" s="52">
        <f t="shared" si="40"/>
        <v>114.65467302572992</v>
      </c>
      <c r="G290" s="52">
        <f t="shared" si="35"/>
        <v>41.014737985519915</v>
      </c>
      <c r="H290" s="52">
        <v>-41.3</v>
      </c>
      <c r="I290">
        <f t="shared" si="41"/>
        <v>2.6601</v>
      </c>
    </row>
    <row r="291" spans="1:9" ht="12.75">
      <c r="A291" s="2">
        <f t="shared" si="42"/>
        <v>2670.1</v>
      </c>
      <c r="B291" s="64">
        <f t="shared" si="36"/>
        <v>0.5700161042657579</v>
      </c>
      <c r="C291" s="64">
        <f t="shared" si="37"/>
        <v>0.5180806834527064</v>
      </c>
      <c r="D291" s="64">
        <f t="shared" si="38"/>
        <v>29.604610483011793</v>
      </c>
      <c r="E291" s="19">
        <f t="shared" si="39"/>
        <v>-9.5</v>
      </c>
      <c r="F291" s="52">
        <f t="shared" si="40"/>
        <v>114.67924906357152</v>
      </c>
      <c r="G291" s="52">
        <f t="shared" si="35"/>
        <v>41.03931402336151</v>
      </c>
      <c r="H291" s="52">
        <v>-41.3</v>
      </c>
      <c r="I291">
        <f t="shared" si="41"/>
        <v>2.6700999999999997</v>
      </c>
    </row>
    <row r="292" spans="1:9" ht="12.75">
      <c r="A292" s="2">
        <f t="shared" si="42"/>
        <v>2680.1</v>
      </c>
      <c r="B292" s="64">
        <f t="shared" si="36"/>
        <v>0.5678892578635125</v>
      </c>
      <c r="C292" s="64">
        <f t="shared" si="37"/>
        <v>0.5164739486218608</v>
      </c>
      <c r="D292" s="64">
        <f t="shared" si="38"/>
        <v>29.51279706410633</v>
      </c>
      <c r="E292" s="19">
        <f t="shared" si="39"/>
        <v>-9.5</v>
      </c>
      <c r="F292" s="52">
        <f t="shared" si="40"/>
        <v>114.70377824865679</v>
      </c>
      <c r="G292" s="52">
        <f t="shared" si="35"/>
        <v>41.063843208446784</v>
      </c>
      <c r="H292" s="52">
        <v>-41.3</v>
      </c>
      <c r="I292">
        <f t="shared" si="41"/>
        <v>2.6801</v>
      </c>
    </row>
    <row r="293" spans="1:9" ht="12.75">
      <c r="A293" s="2">
        <f t="shared" si="42"/>
        <v>2690.1</v>
      </c>
      <c r="B293" s="64">
        <f t="shared" si="36"/>
        <v>0.5657782238578491</v>
      </c>
      <c r="C293" s="64">
        <f t="shared" si="37"/>
        <v>0.5148762545274559</v>
      </c>
      <c r="D293" s="64">
        <f t="shared" si="38"/>
        <v>29.421500258711763</v>
      </c>
      <c r="E293" s="19">
        <f t="shared" si="39"/>
        <v>-9.5</v>
      </c>
      <c r="F293" s="52">
        <f t="shared" si="40"/>
        <v>114.72826059227899</v>
      </c>
      <c r="G293" s="52">
        <f t="shared" si="35"/>
        <v>41.08832555206898</v>
      </c>
      <c r="H293" s="52">
        <v>-41.3</v>
      </c>
      <c r="I293">
        <f t="shared" si="41"/>
        <v>2.6900999999999997</v>
      </c>
    </row>
    <row r="294" spans="1:9" ht="12.75">
      <c r="A294" s="2">
        <f t="shared" si="42"/>
        <v>2700.1</v>
      </c>
      <c r="B294" s="64">
        <f t="shared" si="36"/>
        <v>0.5636828265619792</v>
      </c>
      <c r="C294" s="64">
        <f t="shared" si="37"/>
        <v>0.51328753316647</v>
      </c>
      <c r="D294" s="64">
        <f t="shared" si="38"/>
        <v>29.330716180941142</v>
      </c>
      <c r="E294" s="19">
        <f t="shared" si="39"/>
        <v>-9.5</v>
      </c>
      <c r="F294" s="52">
        <f t="shared" si="40"/>
        <v>114.7526961084755</v>
      </c>
      <c r="G294" s="52">
        <f t="shared" si="35"/>
        <v>41.1127610682655</v>
      </c>
      <c r="H294" s="52">
        <v>-41.3</v>
      </c>
      <c r="I294">
        <f t="shared" si="41"/>
        <v>2.7001</v>
      </c>
    </row>
    <row r="295" spans="1:9" ht="12.75">
      <c r="A295" s="2">
        <f t="shared" si="42"/>
        <v>2710.1</v>
      </c>
      <c r="B295" s="64">
        <f t="shared" si="36"/>
        <v>0.5616028928821815</v>
      </c>
      <c r="C295" s="64">
        <f t="shared" si="37"/>
        <v>0.5117077171163684</v>
      </c>
      <c r="D295" s="64">
        <f t="shared" si="38"/>
        <v>29.240440978078194</v>
      </c>
      <c r="E295" s="19">
        <f t="shared" si="39"/>
        <v>-9.5</v>
      </c>
      <c r="F295" s="52">
        <f t="shared" si="40"/>
        <v>114.77708481396499</v>
      </c>
      <c r="G295" s="52">
        <f t="shared" si="35"/>
        <v>41.137149773754984</v>
      </c>
      <c r="H295" s="52">
        <v>-41.3</v>
      </c>
      <c r="I295">
        <f t="shared" si="41"/>
        <v>2.7100999999999997</v>
      </c>
    </row>
    <row r="296" spans="1:9" ht="12.75">
      <c r="A296" s="2">
        <f t="shared" si="42"/>
        <v>2720.1</v>
      </c>
      <c r="B296" s="64">
        <f t="shared" si="36"/>
        <v>0.5595382522701371</v>
      </c>
      <c r="C296" s="64">
        <f t="shared" si="37"/>
        <v>0.5101367395305366</v>
      </c>
      <c r="D296" s="64">
        <f t="shared" si="38"/>
        <v>29.150670830316376</v>
      </c>
      <c r="E296" s="19">
        <f t="shared" si="39"/>
        <v>-9.5</v>
      </c>
      <c r="F296" s="52">
        <f t="shared" si="40"/>
        <v>114.80142672808549</v>
      </c>
      <c r="G296" s="52">
        <f t="shared" si="35"/>
        <v>41.16149168787548</v>
      </c>
      <c r="H296" s="52">
        <v>-41.3</v>
      </c>
      <c r="I296">
        <f t="shared" si="41"/>
        <v>2.7201</v>
      </c>
    </row>
    <row r="297" spans="1:9" ht="12.75">
      <c r="A297" s="2">
        <f t="shared" si="42"/>
        <v>2730.1</v>
      </c>
      <c r="B297" s="64">
        <f t="shared" si="36"/>
        <v>0.5574887366763123</v>
      </c>
      <c r="C297" s="64">
        <f t="shared" si="37"/>
        <v>0.5085745341337203</v>
      </c>
      <c r="D297" s="64">
        <f t="shared" si="38"/>
        <v>29.0614019504983</v>
      </c>
      <c r="E297" s="19">
        <f t="shared" si="39"/>
        <v>-9.5</v>
      </c>
      <c r="F297" s="52">
        <f t="shared" si="40"/>
        <v>114.82572187273396</v>
      </c>
      <c r="G297" s="52">
        <f t="shared" si="35"/>
        <v>41.18578683252396</v>
      </c>
      <c r="H297" s="52">
        <v>-41.3</v>
      </c>
      <c r="I297">
        <f t="shared" si="41"/>
        <v>2.7300999999999997</v>
      </c>
    </row>
    <row r="298" spans="1:9" ht="12.75">
      <c r="A298" s="2">
        <f t="shared" si="42"/>
        <v>2740.1</v>
      </c>
      <c r="B298" s="64">
        <f t="shared" si="36"/>
        <v>0.5554541805043611</v>
      </c>
      <c r="C298" s="64">
        <f t="shared" si="37"/>
        <v>0.5070210352174767</v>
      </c>
      <c r="D298" s="64">
        <f t="shared" si="38"/>
        <v>28.972630583855807</v>
      </c>
      <c r="E298" s="19">
        <f t="shared" si="39"/>
        <v>-9.5</v>
      </c>
      <c r="F298" s="52">
        <f t="shared" si="40"/>
        <v>114.8499702723069</v>
      </c>
      <c r="G298" s="52">
        <f t="shared" si="35"/>
        <v>41.2100352320969</v>
      </c>
      <c r="H298" s="52">
        <v>-41.3</v>
      </c>
      <c r="I298">
        <f t="shared" si="41"/>
        <v>2.7401</v>
      </c>
    </row>
    <row r="299" spans="1:9" ht="12.75">
      <c r="A299" s="2">
        <f t="shared" si="42"/>
        <v>2750.1</v>
      </c>
      <c r="B299" s="64">
        <f t="shared" si="36"/>
        <v>0.5534344205665249</v>
      </c>
      <c r="C299" s="64">
        <f t="shared" si="37"/>
        <v>0.5054761776356347</v>
      </c>
      <c r="D299" s="64">
        <f t="shared" si="38"/>
        <v>28.88435300775055</v>
      </c>
      <c r="E299" s="19">
        <f t="shared" si="39"/>
        <v>-9.5</v>
      </c>
      <c r="F299" s="52">
        <f t="shared" si="40"/>
        <v>114.87417195364199</v>
      </c>
      <c r="G299" s="52">
        <f aca="true" t="shared" si="43" ref="G299:G324">F299-E299+$F$2+$F$6-$B$20</f>
        <v>41.234236913431985</v>
      </c>
      <c r="H299" s="52">
        <v>-41.3</v>
      </c>
      <c r="I299">
        <f t="shared" si="41"/>
        <v>2.7500999999999998</v>
      </c>
    </row>
    <row r="300" spans="1:9" ht="12.75">
      <c r="A300" s="2">
        <f t="shared" si="42"/>
        <v>2760.1</v>
      </c>
      <c r="B300" s="64">
        <f t="shared" si="36"/>
        <v>0.5514292960399986</v>
      </c>
      <c r="C300" s="64">
        <f t="shared" si="37"/>
        <v>0.5039398967997677</v>
      </c>
      <c r="D300" s="64">
        <f t="shared" si="38"/>
        <v>28.796565531415293</v>
      </c>
      <c r="E300" s="19">
        <f t="shared" si="39"/>
        <v>-9.5</v>
      </c>
      <c r="F300" s="52">
        <f t="shared" si="40"/>
        <v>114.89832694596089</v>
      </c>
      <c r="G300" s="52">
        <f t="shared" si="43"/>
        <v>41.258391905750884</v>
      </c>
      <c r="H300" s="52">
        <v>-41.3</v>
      </c>
      <c r="I300">
        <f t="shared" si="41"/>
        <v>2.7601</v>
      </c>
    </row>
    <row r="301" spans="1:9" ht="12.75">
      <c r="A301" s="2">
        <f t="shared" si="42"/>
        <v>2770.1</v>
      </c>
      <c r="B301" s="64">
        <f t="shared" si="36"/>
        <v>0.5494386484242446</v>
      </c>
      <c r="C301" s="64">
        <f t="shared" si="37"/>
        <v>0.5024121286746791</v>
      </c>
      <c r="D301" s="64">
        <f t="shared" si="38"/>
        <v>28.709264495695948</v>
      </c>
      <c r="E301" s="19">
        <f t="shared" si="39"/>
        <v>-9.5</v>
      </c>
      <c r="F301" s="52">
        <f t="shared" si="40"/>
        <v>114.92243528081326</v>
      </c>
      <c r="G301" s="52">
        <f t="shared" si="43"/>
        <v>41.282500240603255</v>
      </c>
      <c r="H301" s="52">
        <v>-41.3</v>
      </c>
      <c r="I301">
        <f t="shared" si="41"/>
        <v>2.7701</v>
      </c>
    </row>
    <row r="302" spans="1:9" ht="12.75">
      <c r="A302" s="2">
        <f t="shared" si="42"/>
        <v>2780.1</v>
      </c>
      <c r="B302" s="64">
        <f t="shared" si="36"/>
        <v>0.5474623214992267</v>
      </c>
      <c r="C302" s="64">
        <f t="shared" si="37"/>
        <v>0.5008928097739004</v>
      </c>
      <c r="D302" s="64">
        <f t="shared" si="38"/>
        <v>28.622446272794306</v>
      </c>
      <c r="E302" s="19">
        <f t="shared" si="39"/>
        <v>-9.5</v>
      </c>
      <c r="F302" s="52">
        <f t="shared" si="40"/>
        <v>114.94649699202176</v>
      </c>
      <c r="G302" s="52">
        <f t="shared" si="43"/>
        <v>41.30656195181176</v>
      </c>
      <c r="H302" s="52">
        <v>-41.3</v>
      </c>
      <c r="I302">
        <f t="shared" si="41"/>
        <v>2.7801</v>
      </c>
    </row>
    <row r="303" spans="1:9" ht="12.75">
      <c r="A303" s="2">
        <f t="shared" si="42"/>
        <v>2790.1</v>
      </c>
      <c r="B303" s="64">
        <f t="shared" si="36"/>
        <v>0.5455001612845418</v>
      </c>
      <c r="C303" s="64">
        <f t="shared" si="37"/>
        <v>0.4993818771552042</v>
      </c>
      <c r="D303" s="64">
        <f t="shared" si="38"/>
        <v>28.536107266011665</v>
      </c>
      <c r="E303" s="19">
        <f t="shared" si="39"/>
        <v>-9.5</v>
      </c>
      <c r="F303" s="52">
        <f t="shared" si="40"/>
        <v>114.970512115628</v>
      </c>
      <c r="G303" s="52">
        <f t="shared" si="43"/>
        <v>41.33057707541799</v>
      </c>
      <c r="H303" s="52">
        <v>-41.3</v>
      </c>
      <c r="I303">
        <f t="shared" si="41"/>
        <v>2.7901</v>
      </c>
    </row>
    <row r="304" spans="1:9" ht="12.75">
      <c r="A304" s="2">
        <f t="shared" si="42"/>
        <v>2800.1</v>
      </c>
      <c r="B304" s="64">
        <f t="shared" si="36"/>
        <v>0.5435520159994286</v>
      </c>
      <c r="C304" s="64">
        <f t="shared" si="37"/>
        <v>0.4978792684161325</v>
      </c>
      <c r="D304" s="64">
        <f t="shared" si="38"/>
        <v>28.450243909493285</v>
      </c>
      <c r="E304" s="19">
        <f t="shared" si="39"/>
        <v>-9.5</v>
      </c>
      <c r="F304" s="52">
        <f t="shared" si="40"/>
        <v>114.99448068983975</v>
      </c>
      <c r="G304" s="52">
        <f t="shared" si="43"/>
        <v>41.35454564962974</v>
      </c>
      <c r="H304" s="52">
        <v>-41.3</v>
      </c>
      <c r="I304">
        <f t="shared" si="41"/>
        <v>2.8001</v>
      </c>
    </row>
    <row r="305" spans="1:9" ht="12.75">
      <c r="A305" s="2">
        <f t="shared" si="42"/>
        <v>2810.1</v>
      </c>
      <c r="B305" s="64">
        <f t="shared" si="36"/>
        <v>0.5416177360236291</v>
      </c>
      <c r="C305" s="64">
        <f t="shared" si="37"/>
        <v>0.4963849216895412</v>
      </c>
      <c r="D305" s="64">
        <f t="shared" si="38"/>
        <v>28.36485266797378</v>
      </c>
      <c r="E305" s="19">
        <f t="shared" si="39"/>
        <v>-9.5</v>
      </c>
      <c r="F305" s="52">
        <f t="shared" si="40"/>
        <v>115.01840275497901</v>
      </c>
      <c r="G305" s="52">
        <f t="shared" si="43"/>
        <v>41.378467714769</v>
      </c>
      <c r="H305" s="52">
        <v>-41.3</v>
      </c>
      <c r="I305">
        <f t="shared" si="41"/>
        <v>2.8101</v>
      </c>
    </row>
    <row r="306" spans="1:9" ht="12.75">
      <c r="A306" s="2">
        <f t="shared" si="42"/>
        <v>2820.1</v>
      </c>
      <c r="B306" s="64">
        <f t="shared" si="36"/>
        <v>0.539697173859083</v>
      </c>
      <c r="C306" s="64">
        <f t="shared" si="37"/>
        <v>0.49489877563916074</v>
      </c>
      <c r="D306" s="64">
        <f t="shared" si="38"/>
        <v>28.279930036523467</v>
      </c>
      <c r="E306" s="19">
        <f t="shared" si="39"/>
        <v>-9.5</v>
      </c>
      <c r="F306" s="52">
        <f t="shared" si="40"/>
        <v>115.0422783534311</v>
      </c>
      <c r="G306" s="52">
        <f t="shared" si="43"/>
        <v>41.402343313221095</v>
      </c>
      <c r="H306" s="52">
        <v>-41.3</v>
      </c>
      <c r="I306">
        <f t="shared" si="41"/>
        <v>2.8201</v>
      </c>
    </row>
    <row r="307" spans="1:9" ht="12.75">
      <c r="A307" s="2">
        <f t="shared" si="42"/>
        <v>2830.1</v>
      </c>
      <c r="B307" s="64">
        <f t="shared" si="36"/>
        <v>0.537790184092435</v>
      </c>
      <c r="C307" s="64">
        <f t="shared" si="37"/>
        <v>0.4934207694551755</v>
      </c>
      <c r="D307" s="64">
        <f t="shared" si="38"/>
        <v>28.19547254029574</v>
      </c>
      <c r="E307" s="19">
        <f t="shared" si="39"/>
        <v>-9.5</v>
      </c>
      <c r="F307" s="52">
        <f t="shared" si="40"/>
        <v>115.06610752959477</v>
      </c>
      <c r="G307" s="52">
        <f t="shared" si="43"/>
        <v>41.42617248938477</v>
      </c>
      <c r="H307" s="52">
        <v>-41.3</v>
      </c>
      <c r="I307">
        <f t="shared" si="41"/>
        <v>2.8301</v>
      </c>
    </row>
    <row r="308" spans="1:9" ht="12.75">
      <c r="A308" s="2">
        <f t="shared" si="42"/>
        <v>2840.1</v>
      </c>
      <c r="B308" s="64">
        <f t="shared" si="36"/>
        <v>0.5358966233583324</v>
      </c>
      <c r="C308" s="64">
        <f t="shared" si="37"/>
        <v>0.49195084284982005</v>
      </c>
      <c r="D308" s="64">
        <f t="shared" si="38"/>
        <v>28.111476734275428</v>
      </c>
      <c r="E308" s="19">
        <f t="shared" si="39"/>
        <v>-9.5</v>
      </c>
      <c r="F308" s="52">
        <f t="shared" si="40"/>
        <v>115.08989032983331</v>
      </c>
      <c r="G308" s="52">
        <f t="shared" si="43"/>
        <v>41.449955289623304</v>
      </c>
      <c r="H308" s="52">
        <v>-41.3</v>
      </c>
      <c r="I308">
        <f t="shared" si="41"/>
        <v>2.8401</v>
      </c>
    </row>
    <row r="309" spans="1:9" ht="12.75">
      <c r="A309" s="2">
        <f t="shared" si="42"/>
        <v>2850.1</v>
      </c>
      <c r="B309" s="64">
        <f t="shared" si="36"/>
        <v>0.5340163503034981</v>
      </c>
      <c r="C309" s="64">
        <f t="shared" si="37"/>
        <v>0.4904889360529959</v>
      </c>
      <c r="D309" s="64">
        <f t="shared" si="38"/>
        <v>28.027939203028335</v>
      </c>
      <c r="E309" s="19">
        <f t="shared" si="39"/>
        <v>-9.5</v>
      </c>
      <c r="F309" s="52">
        <f t="shared" si="40"/>
        <v>115.11362680242644</v>
      </c>
      <c r="G309" s="52">
        <f t="shared" si="43"/>
        <v>41.47369176221643</v>
      </c>
      <c r="H309" s="52">
        <v>-41.3</v>
      </c>
      <c r="I309">
        <f t="shared" si="41"/>
        <v>2.8501</v>
      </c>
    </row>
    <row r="310" spans="1:9" ht="12.75">
      <c r="A310" s="2">
        <f t="shared" si="42"/>
        <v>2860.1</v>
      </c>
      <c r="B310" s="64">
        <f t="shared" si="36"/>
        <v>0.5321492255515542</v>
      </c>
      <c r="C310" s="64">
        <f t="shared" si="37"/>
        <v>0.48903498980790683</v>
      </c>
      <c r="D310" s="64">
        <f t="shared" si="38"/>
        <v>27.944856560451814</v>
      </c>
      <c r="E310" s="19">
        <f t="shared" si="39"/>
        <v>-9.5</v>
      </c>
      <c r="F310" s="52">
        <f t="shared" si="40"/>
        <v>115.13731699752338</v>
      </c>
      <c r="G310" s="52">
        <f t="shared" si="43"/>
        <v>41.49738195731338</v>
      </c>
      <c r="H310" s="52">
        <v>-41.3</v>
      </c>
      <c r="I310">
        <f t="shared" si="41"/>
        <v>2.8601</v>
      </c>
    </row>
    <row r="311" spans="1:9" ht="12.75">
      <c r="A311" s="2">
        <f t="shared" si="42"/>
        <v>2870.1</v>
      </c>
      <c r="B311" s="64">
        <f t="shared" si="36"/>
        <v>0.530295111668583</v>
      </c>
      <c r="C311" s="64">
        <f t="shared" si="37"/>
        <v>0.4875889453667143</v>
      </c>
      <c r="D311" s="64">
        <f t="shared" si="38"/>
        <v>27.86222544952653</v>
      </c>
      <c r="E311" s="19">
        <f t="shared" si="39"/>
        <v>-9.5</v>
      </c>
      <c r="F311" s="52">
        <f t="shared" si="40"/>
        <v>115.16096096709668</v>
      </c>
      <c r="G311" s="52">
        <f t="shared" si="43"/>
        <v>41.52102592688668</v>
      </c>
      <c r="H311" s="52">
        <v>-41.3</v>
      </c>
      <c r="I311">
        <f t="shared" si="41"/>
        <v>2.8701</v>
      </c>
    </row>
    <row r="312" spans="1:9" ht="12.75">
      <c r="A312" s="2">
        <f t="shared" si="42"/>
        <v>2880.1</v>
      </c>
      <c r="B312" s="64">
        <f t="shared" si="36"/>
        <v>0.5284538731294053</v>
      </c>
      <c r="C312" s="64">
        <f t="shared" si="37"/>
        <v>0.4861507444862151</v>
      </c>
      <c r="D312" s="64">
        <f t="shared" si="38"/>
        <v>27.78004254206943</v>
      </c>
      <c r="E312" s="19">
        <f t="shared" si="39"/>
        <v>-9.5</v>
      </c>
      <c r="F312" s="52">
        <f t="shared" si="40"/>
        <v>115.1845587648969</v>
      </c>
      <c r="G312" s="52">
        <f t="shared" si="43"/>
        <v>41.5446237246869</v>
      </c>
      <c r="H312" s="52">
        <v>-41.3</v>
      </c>
      <c r="I312">
        <f t="shared" si="41"/>
        <v>2.8801</v>
      </c>
    </row>
    <row r="313" spans="1:9" ht="12.75">
      <c r="A313" s="2">
        <f t="shared" si="42"/>
        <v>2890.1</v>
      </c>
      <c r="B313" s="64">
        <f t="shared" si="36"/>
        <v>0.5266253762845576</v>
      </c>
      <c r="C313" s="64">
        <f t="shared" si="37"/>
        <v>0.4847203294235383</v>
      </c>
      <c r="D313" s="64">
        <f t="shared" si="38"/>
        <v>27.6983045384879</v>
      </c>
      <c r="E313" s="19">
        <f t="shared" si="39"/>
        <v>-9.5</v>
      </c>
      <c r="F313" s="52">
        <f t="shared" si="40"/>
        <v>115.20811044640834</v>
      </c>
      <c r="G313" s="52">
        <f t="shared" si="43"/>
        <v>41.568175406198336</v>
      </c>
      <c r="H313" s="52">
        <v>-41.3</v>
      </c>
      <c r="I313">
        <f t="shared" si="41"/>
        <v>2.8901</v>
      </c>
    </row>
    <row r="314" spans="1:9" ht="12.75">
      <c r="A314" s="2">
        <f t="shared" si="42"/>
        <v>2900.1</v>
      </c>
      <c r="B314" s="64">
        <f t="shared" si="36"/>
        <v>0.5248094893279542</v>
      </c>
      <c r="C314" s="64">
        <f t="shared" si="37"/>
        <v>0.4832976429318661</v>
      </c>
      <c r="D314" s="64">
        <f t="shared" si="38"/>
        <v>27.617008167535204</v>
      </c>
      <c r="E314" s="19">
        <f t="shared" si="39"/>
        <v>-9.5</v>
      </c>
      <c r="F314" s="52">
        <f t="shared" si="40"/>
        <v>115.23161606880544</v>
      </c>
      <c r="G314" s="52">
        <f t="shared" si="43"/>
        <v>41.59168102859543</v>
      </c>
      <c r="H314" s="52">
        <v>-41.3</v>
      </c>
      <c r="I314">
        <f t="shared" si="41"/>
        <v>2.9001</v>
      </c>
    </row>
    <row r="315" spans="1:9" ht="12.75">
      <c r="A315" s="2">
        <f t="shared" si="42"/>
        <v>2910.1</v>
      </c>
      <c r="B315" s="64">
        <f t="shared" si="36"/>
        <v>0.5230060822652143</v>
      </c>
      <c r="C315" s="64">
        <f t="shared" si="37"/>
        <v>0.48188262825617545</v>
      </c>
      <c r="D315" s="64">
        <f t="shared" si="38"/>
        <v>27.536150186067164</v>
      </c>
      <c r="E315" s="19">
        <f t="shared" si="39"/>
        <v>-9.5</v>
      </c>
      <c r="F315" s="52">
        <f t="shared" si="40"/>
        <v>115.25507569091019</v>
      </c>
      <c r="G315" s="52">
        <f t="shared" si="43"/>
        <v>41.615140650700184</v>
      </c>
      <c r="H315" s="52">
        <v>-41.3</v>
      </c>
      <c r="I315">
        <f t="shared" si="41"/>
        <v>2.9101</v>
      </c>
    </row>
    <row r="316" spans="1:9" ht="12.75">
      <c r="A316" s="2">
        <f t="shared" si="42"/>
        <v>2920.1</v>
      </c>
      <c r="B316" s="64">
        <f t="shared" si="36"/>
        <v>0.521215026882641</v>
      </c>
      <c r="C316" s="64">
        <f t="shared" si="37"/>
        <v>0.48047522912900326</v>
      </c>
      <c r="D316" s="64">
        <f t="shared" si="38"/>
        <v>27.455727378800184</v>
      </c>
      <c r="E316" s="19">
        <f t="shared" si="39"/>
        <v>-9.5</v>
      </c>
      <c r="F316" s="52">
        <f t="shared" si="40"/>
        <v>115.27848937315039</v>
      </c>
      <c r="G316" s="52">
        <f t="shared" si="43"/>
        <v>41.63855433294039</v>
      </c>
      <c r="H316" s="52">
        <v>-41.3</v>
      </c>
      <c r="I316">
        <f t="shared" si="41"/>
        <v>2.9200999999999997</v>
      </c>
    </row>
    <row r="317" spans="1:9" ht="12.75">
      <c r="A317" s="2">
        <f t="shared" si="42"/>
        <v>2930.1</v>
      </c>
      <c r="B317" s="64">
        <f t="shared" si="36"/>
        <v>0.5194361967168356</v>
      </c>
      <c r="C317" s="64">
        <f t="shared" si="37"/>
        <v>0.47907538976623515</v>
      </c>
      <c r="D317" s="64">
        <f t="shared" si="38"/>
        <v>27.375736558070578</v>
      </c>
      <c r="E317" s="19">
        <f t="shared" si="39"/>
        <v>-9.5</v>
      </c>
      <c r="F317" s="52">
        <f t="shared" si="40"/>
        <v>115.30185717751851</v>
      </c>
      <c r="G317" s="52">
        <f t="shared" si="43"/>
        <v>41.66192213730851</v>
      </c>
      <c r="H317" s="52">
        <v>-41.3</v>
      </c>
      <c r="I317">
        <f t="shared" si="41"/>
        <v>2.9301</v>
      </c>
    </row>
    <row r="318" spans="1:9" ht="12.75">
      <c r="A318" s="2">
        <f t="shared" si="42"/>
        <v>2940.1</v>
      </c>
      <c r="B318" s="64">
        <f t="shared" si="36"/>
        <v>0.5176694670249311</v>
      </c>
      <c r="C318" s="64">
        <f t="shared" si="37"/>
        <v>0.477683054862917</v>
      </c>
      <c r="D318" s="64">
        <f t="shared" si="38"/>
        <v>27.296174563595255</v>
      </c>
      <c r="E318" s="19">
        <f t="shared" si="39"/>
        <v>-9.5</v>
      </c>
      <c r="F318" s="52">
        <f t="shared" si="40"/>
        <v>115.32517916753162</v>
      </c>
      <c r="G318" s="52">
        <f t="shared" si="43"/>
        <v>41.68524412732161</v>
      </c>
      <c r="H318" s="52">
        <v>-41.3</v>
      </c>
      <c r="I318">
        <f t="shared" si="41"/>
        <v>2.9400999999999997</v>
      </c>
    </row>
    <row r="319" spans="1:9" ht="12.75">
      <c r="A319" s="2">
        <f t="shared" si="42"/>
        <v>2950.1</v>
      </c>
      <c r="B319" s="64">
        <f t="shared" si="36"/>
        <v>0.515914714755432</v>
      </c>
      <c r="C319" s="64">
        <f t="shared" si="37"/>
        <v>0.47629816958909155</v>
      </c>
      <c r="D319" s="64">
        <f t="shared" si="38"/>
        <v>27.2170382622338</v>
      </c>
      <c r="E319" s="19">
        <f t="shared" si="39"/>
        <v>-9.5</v>
      </c>
      <c r="F319" s="52">
        <f t="shared" si="40"/>
        <v>115.34845540819188</v>
      </c>
      <c r="G319" s="52">
        <f t="shared" si="43"/>
        <v>41.708520367981876</v>
      </c>
      <c r="H319" s="52">
        <v>-41.3</v>
      </c>
      <c r="I319">
        <f t="shared" si="41"/>
        <v>2.9501</v>
      </c>
    </row>
    <row r="320" spans="1:9" ht="12.75">
      <c r="A320" s="2">
        <f t="shared" si="42"/>
        <v>2960.1</v>
      </c>
      <c r="B320" s="64">
        <f t="shared" si="36"/>
        <v>0.5141718185196447</v>
      </c>
      <c r="C320" s="64">
        <f t="shared" si="37"/>
        <v>0.47492067958565853</v>
      </c>
      <c r="D320" s="64">
        <f t="shared" si="38"/>
        <v>27.138324547751914</v>
      </c>
      <c r="E320" s="19">
        <f t="shared" si="39"/>
        <v>-9.5</v>
      </c>
      <c r="F320" s="52">
        <f t="shared" si="40"/>
        <v>115.3716859659481</v>
      </c>
      <c r="G320" s="52">
        <f t="shared" si="43"/>
        <v>41.7317509257381</v>
      </c>
      <c r="H320" s="52">
        <v>-41.3</v>
      </c>
      <c r="I320">
        <f t="shared" si="41"/>
        <v>2.9600999999999997</v>
      </c>
    </row>
    <row r="321" spans="1:9" ht="12.75">
      <c r="A321" s="2">
        <f t="shared" si="42"/>
        <v>2970.1</v>
      </c>
      <c r="B321" s="64">
        <f t="shared" si="36"/>
        <v>0.5124406585636847</v>
      </c>
      <c r="C321" s="64">
        <f t="shared" si="37"/>
        <v>0.47355053096026034</v>
      </c>
      <c r="D321" s="64">
        <f t="shared" si="38"/>
        <v>27.0600303405863</v>
      </c>
      <c r="E321" s="19">
        <f t="shared" si="39"/>
        <v>-9.5</v>
      </c>
      <c r="F321" s="52">
        <f t="shared" si="40"/>
        <v>115.39487090865768</v>
      </c>
      <c r="G321" s="52">
        <f t="shared" si="43"/>
        <v>41.754935868447674</v>
      </c>
      <c r="H321" s="52">
        <v>-41.3</v>
      </c>
      <c r="I321">
        <f t="shared" si="41"/>
        <v>2.9701</v>
      </c>
    </row>
    <row r="322" spans="1:9" ht="12.75">
      <c r="A322" s="2">
        <f t="shared" si="42"/>
        <v>2980.1</v>
      </c>
      <c r="B322" s="64">
        <f t="shared" si="36"/>
        <v>0.5107211167410489</v>
      </c>
      <c r="C322" s="64">
        <f t="shared" si="37"/>
        <v>0.47218767028319253</v>
      </c>
      <c r="D322" s="64">
        <f t="shared" si="38"/>
        <v>26.982152587610997</v>
      </c>
      <c r="E322" s="19">
        <f t="shared" si="39"/>
        <v>-9.5</v>
      </c>
      <c r="F322" s="52">
        <f t="shared" si="40"/>
        <v>115.41801030554961</v>
      </c>
      <c r="G322" s="52">
        <f t="shared" si="43"/>
        <v>41.77807526533961</v>
      </c>
      <c r="H322" s="52">
        <v>-41.3</v>
      </c>
      <c r="I322">
        <f t="shared" si="41"/>
        <v>2.9800999999999997</v>
      </c>
    </row>
    <row r="323" spans="1:9" ht="12.75">
      <c r="A323" s="2">
        <f t="shared" si="42"/>
        <v>2990.1</v>
      </c>
      <c r="B323" s="64">
        <f t="shared" si="36"/>
        <v>0.5090130764857362</v>
      </c>
      <c r="C323" s="64">
        <f t="shared" si="37"/>
        <v>0.47083204458333955</v>
      </c>
      <c r="D323" s="64">
        <f t="shared" si="38"/>
        <v>26.904688261905115</v>
      </c>
      <c r="E323" s="19">
        <f t="shared" si="39"/>
        <v>-9.5</v>
      </c>
      <c r="F323" s="52">
        <f t="shared" si="40"/>
        <v>115.44110422718805</v>
      </c>
      <c r="G323" s="52">
        <f t="shared" si="43"/>
        <v>41.80116918697804</v>
      </c>
      <c r="H323" s="52">
        <v>-41.3</v>
      </c>
      <c r="I323">
        <f t="shared" si="41"/>
        <v>2.9901</v>
      </c>
    </row>
    <row r="324" spans="1:9" ht="12.75">
      <c r="A324" s="2">
        <f t="shared" si="42"/>
        <v>3000.1</v>
      </c>
      <c r="B324" s="64">
        <f t="shared" si="36"/>
        <v>0.5073164227859072</v>
      </c>
      <c r="C324" s="64">
        <f t="shared" si="37"/>
        <v>0.4694836013441363</v>
      </c>
      <c r="D324" s="64">
        <f t="shared" si="38"/>
        <v>26.827634362522073</v>
      </c>
      <c r="E324" s="19">
        <f t="shared" si="39"/>
        <v>-9.5</v>
      </c>
      <c r="F324" s="52">
        <f t="shared" si="40"/>
        <v>115.46415274543673</v>
      </c>
      <c r="G324" s="52">
        <f t="shared" si="43"/>
        <v>41.82421770522673</v>
      </c>
      <c r="H324" s="52">
        <v>-41.3</v>
      </c>
      <c r="I324">
        <f t="shared" si="41"/>
        <v>3.0000999999999998</v>
      </c>
    </row>
    <row r="325" spans="1:8" ht="12.75">
      <c r="A325" s="2"/>
      <c r="B325" s="69"/>
      <c r="C325" s="69"/>
      <c r="D325" s="69"/>
      <c r="E325" s="19"/>
      <c r="F325" s="52"/>
      <c r="G325" s="52"/>
      <c r="H325" s="52"/>
    </row>
    <row r="326" spans="1:8" ht="12.75">
      <c r="A326" s="2"/>
      <c r="B326" s="69"/>
      <c r="C326" s="69"/>
      <c r="D326" s="69"/>
      <c r="E326" s="19"/>
      <c r="F326" s="52"/>
      <c r="G326" s="52"/>
      <c r="H326" s="52"/>
    </row>
    <row r="327" spans="1:8" ht="12.75">
      <c r="A327" s="2"/>
      <c r="B327" s="69"/>
      <c r="C327" s="69"/>
      <c r="D327" s="69"/>
      <c r="E327" s="19"/>
      <c r="F327" s="52"/>
      <c r="G327" s="52"/>
      <c r="H327" s="52"/>
    </row>
    <row r="328" spans="1:8" ht="12.75">
      <c r="A328" s="2"/>
      <c r="B328" s="69"/>
      <c r="C328" s="69"/>
      <c r="D328" s="69"/>
      <c r="E328" s="19"/>
      <c r="F328" s="52"/>
      <c r="G328" s="52"/>
      <c r="H328" s="52"/>
    </row>
    <row r="329" spans="1:8" ht="12.75">
      <c r="A329" s="2"/>
      <c r="B329" s="69"/>
      <c r="C329" s="69"/>
      <c r="D329" s="69"/>
      <c r="E329" s="19"/>
      <c r="F329" s="52"/>
      <c r="G329" s="52"/>
      <c r="H329" s="52"/>
    </row>
    <row r="330" spans="1:8" ht="12.75">
      <c r="A330" s="2"/>
      <c r="B330" s="69"/>
      <c r="C330" s="69"/>
      <c r="D330" s="69"/>
      <c r="E330" s="19"/>
      <c r="F330" s="52"/>
      <c r="G330" s="52"/>
      <c r="H330" s="52"/>
    </row>
    <row r="331" spans="1:8" ht="12.75">
      <c r="A331" s="2"/>
      <c r="B331" s="69"/>
      <c r="C331" s="69"/>
      <c r="D331" s="69"/>
      <c r="E331" s="19"/>
      <c r="F331" s="52"/>
      <c r="G331" s="52"/>
      <c r="H331" s="52"/>
    </row>
    <row r="332" spans="1:8" ht="12.75">
      <c r="A332" s="2"/>
      <c r="B332" s="69"/>
      <c r="C332" s="69"/>
      <c r="D332" s="69"/>
      <c r="E332" s="19"/>
      <c r="F332" s="52"/>
      <c r="G332" s="52"/>
      <c r="H332" s="52"/>
    </row>
    <row r="333" spans="1:8" ht="12.75">
      <c r="A333" s="2"/>
      <c r="B333" s="69"/>
      <c r="C333" s="69"/>
      <c r="D333" s="69"/>
      <c r="E333" s="19"/>
      <c r="F333" s="52"/>
      <c r="G333" s="52"/>
      <c r="H333" s="52"/>
    </row>
    <row r="334" spans="1:8" ht="12.75">
      <c r="A334" s="2"/>
      <c r="B334" s="69"/>
      <c r="C334" s="69"/>
      <c r="D334" s="69"/>
      <c r="E334" s="19"/>
      <c r="F334" s="52"/>
      <c r="G334" s="52"/>
      <c r="H334" s="52"/>
    </row>
    <row r="335" spans="1:8" ht="12.75">
      <c r="A335" s="2"/>
      <c r="B335" s="69"/>
      <c r="C335" s="69"/>
      <c r="D335" s="69"/>
      <c r="E335" s="19"/>
      <c r="F335" s="52"/>
      <c r="G335" s="52"/>
      <c r="H335" s="52"/>
    </row>
    <row r="336" spans="1:8" ht="12.75">
      <c r="A336" s="2"/>
      <c r="B336" s="69"/>
      <c r="C336" s="69"/>
      <c r="D336" s="69"/>
      <c r="E336" s="19"/>
      <c r="F336" s="52"/>
      <c r="G336" s="52"/>
      <c r="H336" s="52"/>
    </row>
    <row r="337" spans="1:8" ht="12.75">
      <c r="A337" s="2"/>
      <c r="B337" s="69"/>
      <c r="C337" s="69"/>
      <c r="D337" s="69"/>
      <c r="E337" s="19"/>
      <c r="F337" s="52"/>
      <c r="G337" s="52"/>
      <c r="H337" s="52"/>
    </row>
    <row r="338" spans="1:8" ht="12.75">
      <c r="A338" s="2"/>
      <c r="B338" s="69"/>
      <c r="C338" s="69"/>
      <c r="D338" s="69"/>
      <c r="E338" s="19"/>
      <c r="F338" s="52"/>
      <c r="G338" s="52"/>
      <c r="H338" s="52"/>
    </row>
    <row r="339" spans="1:8" ht="12.75">
      <c r="A339" s="2"/>
      <c r="B339" s="69"/>
      <c r="C339" s="69"/>
      <c r="D339" s="69"/>
      <c r="E339" s="19"/>
      <c r="F339" s="52"/>
      <c r="G339" s="52"/>
      <c r="H339" s="52"/>
    </row>
    <row r="340" spans="1:8" ht="12.75">
      <c r="A340" s="2"/>
      <c r="B340" s="69"/>
      <c r="C340" s="69"/>
      <c r="D340" s="69"/>
      <c r="E340" s="19"/>
      <c r="F340" s="52"/>
      <c r="G340" s="52"/>
      <c r="H340" s="52"/>
    </row>
    <row r="341" spans="1:8" ht="12.75">
      <c r="A341" s="2"/>
      <c r="B341" s="69"/>
      <c r="C341" s="69"/>
      <c r="D341" s="69"/>
      <c r="E341" s="19"/>
      <c r="F341" s="52"/>
      <c r="G341" s="52"/>
      <c r="H341" s="52"/>
    </row>
    <row r="342" spans="1:8" ht="12.75">
      <c r="A342" s="2"/>
      <c r="B342" s="69"/>
      <c r="C342" s="69"/>
      <c r="D342" s="69"/>
      <c r="E342" s="19"/>
      <c r="F342" s="52"/>
      <c r="G342" s="52"/>
      <c r="H342" s="52"/>
    </row>
    <row r="343" spans="1:8" ht="12.75">
      <c r="A343" s="2"/>
      <c r="B343" s="69"/>
      <c r="C343" s="69"/>
      <c r="D343" s="69"/>
      <c r="E343" s="19"/>
      <c r="F343" s="52"/>
      <c r="G343" s="52"/>
      <c r="H343" s="52"/>
    </row>
    <row r="344" spans="1:8" ht="12.75">
      <c r="A344" s="2"/>
      <c r="B344" s="69"/>
      <c r="C344" s="69"/>
      <c r="D344" s="69"/>
      <c r="E344" s="19"/>
      <c r="F344" s="52"/>
      <c r="G344" s="52"/>
      <c r="H344" s="52"/>
    </row>
    <row r="345" spans="1:8" ht="12.75">
      <c r="A345" s="2"/>
      <c r="B345" s="69"/>
      <c r="C345" s="69"/>
      <c r="D345" s="69"/>
      <c r="E345" s="19"/>
      <c r="F345" s="52"/>
      <c r="G345" s="52"/>
      <c r="H345" s="52"/>
    </row>
    <row r="346" spans="1:8" ht="12.75">
      <c r="A346" s="2"/>
      <c r="B346" s="69"/>
      <c r="C346" s="69"/>
      <c r="D346" s="69"/>
      <c r="E346" s="19"/>
      <c r="F346" s="52"/>
      <c r="G346" s="52"/>
      <c r="H346" s="52"/>
    </row>
    <row r="347" spans="1:8" ht="12.75">
      <c r="A347" s="2"/>
      <c r="B347" s="69"/>
      <c r="C347" s="69"/>
      <c r="D347" s="69"/>
      <c r="E347" s="19"/>
      <c r="F347" s="52"/>
      <c r="G347" s="52"/>
      <c r="H347" s="52"/>
    </row>
    <row r="348" spans="1:8" ht="12.75">
      <c r="A348" s="2"/>
      <c r="B348" s="69"/>
      <c r="C348" s="69"/>
      <c r="D348" s="69"/>
      <c r="E348" s="19"/>
      <c r="F348" s="52"/>
      <c r="G348" s="52"/>
      <c r="H348" s="52"/>
    </row>
    <row r="349" spans="1:8" ht="12.75">
      <c r="A349" s="2"/>
      <c r="B349" s="69"/>
      <c r="C349" s="69"/>
      <c r="D349" s="69"/>
      <c r="E349" s="19"/>
      <c r="F349" s="52"/>
      <c r="G349" s="52"/>
      <c r="H349" s="52"/>
    </row>
    <row r="350" spans="1:8" ht="12.75">
      <c r="A350" s="2"/>
      <c r="B350" s="69"/>
      <c r="C350" s="69"/>
      <c r="D350" s="69"/>
      <c r="E350" s="19"/>
      <c r="F350" s="52"/>
      <c r="G350" s="52"/>
      <c r="H350" s="52"/>
    </row>
    <row r="351" spans="1:8" ht="12.75">
      <c r="A351" s="2"/>
      <c r="B351" s="69"/>
      <c r="C351" s="69"/>
      <c r="D351" s="69"/>
      <c r="E351" s="19"/>
      <c r="F351" s="52"/>
      <c r="G351" s="52"/>
      <c r="H351" s="52"/>
    </row>
    <row r="352" spans="1:8" ht="12.75">
      <c r="A352" s="2"/>
      <c r="B352" s="69"/>
      <c r="C352" s="69"/>
      <c r="D352" s="69"/>
      <c r="E352" s="19"/>
      <c r="F352" s="52"/>
      <c r="G352" s="52"/>
      <c r="H352" s="52"/>
    </row>
    <row r="353" spans="1:8" ht="12.75">
      <c r="A353" s="2"/>
      <c r="B353" s="69"/>
      <c r="C353" s="69"/>
      <c r="D353" s="69"/>
      <c r="E353" s="19"/>
      <c r="F353" s="52"/>
      <c r="G353" s="52"/>
      <c r="H353" s="52"/>
    </row>
    <row r="354" spans="1:8" ht="12.75">
      <c r="A354" s="2"/>
      <c r="B354" s="69"/>
      <c r="C354" s="69"/>
      <c r="D354" s="69"/>
      <c r="E354" s="19"/>
      <c r="F354" s="52"/>
      <c r="G354" s="52"/>
      <c r="H354" s="52"/>
    </row>
    <row r="355" spans="1:8" ht="12.75">
      <c r="A355" s="2"/>
      <c r="B355" s="69"/>
      <c r="C355" s="69"/>
      <c r="D355" s="69"/>
      <c r="E355" s="19"/>
      <c r="F355" s="52"/>
      <c r="G355" s="52"/>
      <c r="H355" s="52"/>
    </row>
    <row r="356" spans="1:8" ht="12.75">
      <c r="A356" s="2"/>
      <c r="B356" s="69"/>
      <c r="C356" s="69"/>
      <c r="D356" s="69"/>
      <c r="E356" s="19"/>
      <c r="F356" s="52"/>
      <c r="G356" s="52"/>
      <c r="H356" s="52"/>
    </row>
    <row r="357" spans="1:8" ht="12.75">
      <c r="A357" s="2"/>
      <c r="B357" s="69"/>
      <c r="C357" s="69"/>
      <c r="D357" s="69"/>
      <c r="E357" s="19"/>
      <c r="F357" s="52"/>
      <c r="G357" s="52"/>
      <c r="H357" s="52"/>
    </row>
    <row r="358" spans="1:8" ht="12.75">
      <c r="A358" s="2"/>
      <c r="B358" s="69"/>
      <c r="C358" s="69"/>
      <c r="D358" s="69"/>
      <c r="E358" s="19"/>
      <c r="F358" s="52"/>
      <c r="G358" s="52"/>
      <c r="H358" s="52"/>
    </row>
    <row r="359" spans="1:8" ht="12.75">
      <c r="A359" s="2"/>
      <c r="B359" s="69"/>
      <c r="C359" s="69"/>
      <c r="D359" s="69"/>
      <c r="E359" s="19"/>
      <c r="F359" s="52"/>
      <c r="G359" s="52"/>
      <c r="H359" s="52"/>
    </row>
    <row r="360" spans="1:8" ht="12.75">
      <c r="A360" s="2"/>
      <c r="B360" s="69"/>
      <c r="C360" s="69"/>
      <c r="D360" s="69"/>
      <c r="E360" s="19"/>
      <c r="F360" s="52"/>
      <c r="G360" s="52"/>
      <c r="H360" s="52"/>
    </row>
    <row r="361" spans="1:8" ht="12.75">
      <c r="A361" s="2"/>
      <c r="B361" s="69"/>
      <c r="C361" s="69"/>
      <c r="D361" s="69"/>
      <c r="E361" s="19"/>
      <c r="F361" s="52"/>
      <c r="G361" s="52"/>
      <c r="H361" s="52"/>
    </row>
    <row r="362" spans="1:8" ht="12.75">
      <c r="A362" s="2"/>
      <c r="B362" s="69"/>
      <c r="C362" s="69"/>
      <c r="D362" s="69"/>
      <c r="E362" s="19"/>
      <c r="F362" s="52"/>
      <c r="G362" s="52"/>
      <c r="H362" s="52"/>
    </row>
    <row r="363" spans="1:8" ht="12.75">
      <c r="A363" s="2"/>
      <c r="B363" s="69"/>
      <c r="C363" s="69"/>
      <c r="D363" s="69"/>
      <c r="E363" s="19"/>
      <c r="F363" s="52"/>
      <c r="G363" s="52"/>
      <c r="H363" s="52"/>
    </row>
    <row r="364" spans="1:8" ht="12.75">
      <c r="A364" s="2"/>
      <c r="B364" s="69"/>
      <c r="C364" s="69"/>
      <c r="D364" s="69"/>
      <c r="E364" s="19"/>
      <c r="F364" s="52"/>
      <c r="G364" s="52"/>
      <c r="H364" s="52"/>
    </row>
    <row r="365" spans="1:8" ht="12.75">
      <c r="A365" s="2"/>
      <c r="B365" s="69"/>
      <c r="C365" s="69"/>
      <c r="D365" s="69"/>
      <c r="E365" s="19"/>
      <c r="F365" s="52"/>
      <c r="G365" s="52"/>
      <c r="H365" s="52"/>
    </row>
    <row r="366" spans="1:8" ht="12.75">
      <c r="A366" s="2"/>
      <c r="B366" s="69"/>
      <c r="C366" s="69"/>
      <c r="D366" s="69"/>
      <c r="E366" s="19"/>
      <c r="F366" s="52"/>
      <c r="G366" s="52"/>
      <c r="H366" s="52"/>
    </row>
    <row r="367" spans="1:8" ht="12.75">
      <c r="A367" s="2"/>
      <c r="B367" s="69"/>
      <c r="C367" s="69"/>
      <c r="D367" s="69"/>
      <c r="E367" s="19"/>
      <c r="F367" s="52"/>
      <c r="G367" s="52"/>
      <c r="H367" s="52"/>
    </row>
    <row r="368" spans="1:8" ht="12.75">
      <c r="A368" s="2"/>
      <c r="B368" s="69"/>
      <c r="C368" s="69"/>
      <c r="D368" s="69"/>
      <c r="E368" s="19"/>
      <c r="F368" s="52"/>
      <c r="G368" s="52"/>
      <c r="H368" s="52"/>
    </row>
    <row r="369" spans="1:8" ht="12.75">
      <c r="A369" s="2"/>
      <c r="B369" s="69"/>
      <c r="C369" s="69"/>
      <c r="D369" s="69"/>
      <c r="E369" s="19"/>
      <c r="F369" s="52"/>
      <c r="G369" s="52"/>
      <c r="H369" s="52"/>
    </row>
    <row r="370" spans="1:8" ht="12.75">
      <c r="A370" s="2"/>
      <c r="B370" s="69"/>
      <c r="C370" s="69"/>
      <c r="D370" s="69"/>
      <c r="E370" s="19"/>
      <c r="F370" s="52"/>
      <c r="G370" s="52"/>
      <c r="H370" s="52"/>
    </row>
    <row r="371" spans="1:8" ht="12.75">
      <c r="A371" s="2"/>
      <c r="B371" s="69"/>
      <c r="C371" s="69"/>
      <c r="D371" s="69"/>
      <c r="E371" s="19"/>
      <c r="F371" s="52"/>
      <c r="G371" s="52"/>
      <c r="H371" s="52"/>
    </row>
    <row r="372" spans="1:8" ht="12.75">
      <c r="A372" s="2"/>
      <c r="B372" s="69"/>
      <c r="C372" s="69"/>
      <c r="D372" s="69"/>
      <c r="E372" s="19"/>
      <c r="F372" s="52"/>
      <c r="G372" s="52"/>
      <c r="H372" s="52"/>
    </row>
    <row r="373" spans="1:8" ht="12.75">
      <c r="A373" s="2"/>
      <c r="B373" s="69"/>
      <c r="C373" s="69"/>
      <c r="D373" s="69"/>
      <c r="E373" s="19"/>
      <c r="F373" s="52"/>
      <c r="G373" s="52"/>
      <c r="H373" s="52"/>
    </row>
    <row r="374" spans="1:8" ht="12.75">
      <c r="A374" s="2"/>
      <c r="B374" s="69"/>
      <c r="C374" s="69"/>
      <c r="D374" s="69"/>
      <c r="E374" s="19"/>
      <c r="F374" s="52"/>
      <c r="G374" s="52"/>
      <c r="H374" s="52"/>
    </row>
    <row r="375" spans="1:8" ht="12.75">
      <c r="A375" s="2"/>
      <c r="B375" s="69"/>
      <c r="C375" s="69"/>
      <c r="D375" s="69"/>
      <c r="E375" s="19"/>
      <c r="F375" s="52"/>
      <c r="G375" s="52"/>
      <c r="H375" s="52"/>
    </row>
    <row r="376" spans="1:8" ht="12.75">
      <c r="A376" s="2"/>
      <c r="B376" s="69"/>
      <c r="C376" s="69"/>
      <c r="D376" s="69"/>
      <c r="E376" s="19"/>
      <c r="F376" s="52"/>
      <c r="G376" s="52"/>
      <c r="H376" s="52"/>
    </row>
    <row r="377" spans="1:8" ht="12.75">
      <c r="A377" s="2"/>
      <c r="B377" s="69"/>
      <c r="C377" s="69"/>
      <c r="D377" s="69"/>
      <c r="E377" s="19"/>
      <c r="F377" s="52"/>
      <c r="G377" s="52"/>
      <c r="H377" s="52"/>
    </row>
    <row r="378" spans="1:8" ht="12.75">
      <c r="A378" s="2"/>
      <c r="B378" s="69"/>
      <c r="C378" s="69"/>
      <c r="D378" s="69"/>
      <c r="E378" s="19"/>
      <c r="F378" s="52"/>
      <c r="G378" s="52"/>
      <c r="H378" s="52"/>
    </row>
    <row r="379" spans="1:8" ht="12.75">
      <c r="A379" s="2"/>
      <c r="B379" s="69"/>
      <c r="C379" s="69"/>
      <c r="D379" s="69"/>
      <c r="E379" s="19"/>
      <c r="F379" s="52"/>
      <c r="G379" s="52"/>
      <c r="H379" s="52"/>
    </row>
    <row r="380" spans="1:8" ht="12.75">
      <c r="A380" s="2"/>
      <c r="B380" s="69"/>
      <c r="C380" s="69"/>
      <c r="D380" s="69"/>
      <c r="E380" s="19"/>
      <c r="F380" s="52"/>
      <c r="G380" s="52"/>
      <c r="H380" s="52"/>
    </row>
    <row r="381" spans="1:8" ht="12.75">
      <c r="A381" s="2"/>
      <c r="B381" s="69"/>
      <c r="C381" s="69"/>
      <c r="D381" s="69"/>
      <c r="E381" s="19"/>
      <c r="F381" s="52"/>
      <c r="G381" s="52"/>
      <c r="H381" s="52"/>
    </row>
    <row r="382" spans="1:8" ht="12.75">
      <c r="A382" s="2"/>
      <c r="B382" s="69"/>
      <c r="C382" s="69"/>
      <c r="D382" s="69"/>
      <c r="E382" s="19"/>
      <c r="F382" s="52"/>
      <c r="G382" s="52"/>
      <c r="H382" s="52"/>
    </row>
    <row r="383" spans="1:8" ht="12.75">
      <c r="A383" s="2"/>
      <c r="B383" s="69"/>
      <c r="C383" s="69"/>
      <c r="D383" s="69"/>
      <c r="E383" s="19"/>
      <c r="F383" s="52"/>
      <c r="G383" s="52"/>
      <c r="H383" s="52"/>
    </row>
    <row r="384" spans="1:8" ht="12.75">
      <c r="A384" s="2"/>
      <c r="B384" s="69"/>
      <c r="C384" s="69"/>
      <c r="D384" s="69"/>
      <c r="E384" s="19"/>
      <c r="F384" s="52"/>
      <c r="G384" s="52"/>
      <c r="H384" s="52"/>
    </row>
    <row r="385" spans="1:8" ht="12.75">
      <c r="A385" s="2"/>
      <c r="B385" s="69"/>
      <c r="C385" s="69"/>
      <c r="D385" s="69"/>
      <c r="E385" s="19"/>
      <c r="F385" s="52"/>
      <c r="G385" s="52"/>
      <c r="H385" s="52"/>
    </row>
    <row r="386" spans="1:8" ht="12.75">
      <c r="A386" s="2"/>
      <c r="B386" s="69"/>
      <c r="C386" s="69"/>
      <c r="D386" s="69"/>
      <c r="E386" s="19"/>
      <c r="F386" s="52"/>
      <c r="G386" s="52"/>
      <c r="H386" s="52"/>
    </row>
    <row r="387" spans="1:8" ht="12.75">
      <c r="A387" s="2"/>
      <c r="B387" s="69"/>
      <c r="C387" s="69"/>
      <c r="D387" s="69"/>
      <c r="E387" s="19"/>
      <c r="F387" s="52"/>
      <c r="G387" s="52"/>
      <c r="H387" s="52"/>
    </row>
    <row r="388" spans="1:8" ht="12.75">
      <c r="A388" s="2"/>
      <c r="B388" s="69"/>
      <c r="C388" s="69"/>
      <c r="D388" s="69"/>
      <c r="E388" s="19"/>
      <c r="F388" s="52"/>
      <c r="G388" s="52"/>
      <c r="H388" s="52"/>
    </row>
    <row r="389" spans="1:8" ht="12.75">
      <c r="A389" s="2"/>
      <c r="B389" s="69"/>
      <c r="C389" s="69"/>
      <c r="D389" s="69"/>
      <c r="E389" s="19"/>
      <c r="F389" s="52"/>
      <c r="G389" s="52"/>
      <c r="H389" s="52"/>
    </row>
    <row r="390" spans="1:8" ht="12.75">
      <c r="A390" s="2"/>
      <c r="B390" s="69"/>
      <c r="C390" s="69"/>
      <c r="D390" s="69"/>
      <c r="E390" s="19"/>
      <c r="F390" s="52"/>
      <c r="G390" s="52"/>
      <c r="H390" s="52"/>
    </row>
    <row r="391" spans="1:8" ht="12.75">
      <c r="A391" s="2"/>
      <c r="B391" s="69"/>
      <c r="C391" s="69"/>
      <c r="D391" s="69"/>
      <c r="E391" s="19"/>
      <c r="F391" s="52"/>
      <c r="G391" s="52"/>
      <c r="H391" s="52"/>
    </row>
    <row r="392" spans="1:8" ht="12.75">
      <c r="A392" s="2"/>
      <c r="B392" s="69"/>
      <c r="C392" s="69"/>
      <c r="D392" s="69"/>
      <c r="E392" s="19"/>
      <c r="F392" s="52"/>
      <c r="G392" s="52"/>
      <c r="H392" s="52"/>
    </row>
    <row r="393" spans="1:8" ht="12.75">
      <c r="A393" s="2"/>
      <c r="B393" s="69"/>
      <c r="C393" s="69"/>
      <c r="D393" s="69"/>
      <c r="E393" s="19"/>
      <c r="F393" s="52"/>
      <c r="G393" s="52"/>
      <c r="H393" s="52"/>
    </row>
    <row r="394" spans="1:8" ht="12.75">
      <c r="A394" s="2"/>
      <c r="B394" s="69"/>
      <c r="C394" s="69"/>
      <c r="D394" s="69"/>
      <c r="E394" s="19"/>
      <c r="F394" s="52"/>
      <c r="G394" s="52"/>
      <c r="H394" s="52"/>
    </row>
    <row r="395" spans="1:8" ht="12.75">
      <c r="A395" s="2"/>
      <c r="B395" s="69"/>
      <c r="C395" s="69"/>
      <c r="D395" s="69"/>
      <c r="E395" s="19"/>
      <c r="F395" s="52"/>
      <c r="G395" s="52"/>
      <c r="H395" s="52"/>
    </row>
    <row r="396" spans="1:8" ht="12.75">
      <c r="A396" s="2"/>
      <c r="B396" s="69"/>
      <c r="C396" s="69"/>
      <c r="D396" s="69"/>
      <c r="E396" s="19"/>
      <c r="F396" s="52"/>
      <c r="G396" s="52"/>
      <c r="H396" s="52"/>
    </row>
    <row r="397" spans="1:8" ht="12.75">
      <c r="A397" s="2"/>
      <c r="B397" s="69"/>
      <c r="C397" s="69"/>
      <c r="D397" s="69"/>
      <c r="E397" s="19"/>
      <c r="F397" s="52"/>
      <c r="G397" s="52"/>
      <c r="H397" s="52"/>
    </row>
    <row r="398" spans="1:8" ht="12.75">
      <c r="A398" s="2"/>
      <c r="B398" s="69"/>
      <c r="C398" s="69"/>
      <c r="D398" s="69"/>
      <c r="E398" s="19"/>
      <c r="F398" s="52"/>
      <c r="G398" s="52"/>
      <c r="H398" s="52"/>
    </row>
    <row r="399" spans="1:8" ht="12.75">
      <c r="A399" s="2"/>
      <c r="B399" s="69"/>
      <c r="C399" s="69"/>
      <c r="D399" s="69"/>
      <c r="E399" s="19"/>
      <c r="F399" s="52"/>
      <c r="G399" s="52"/>
      <c r="H399" s="52"/>
    </row>
    <row r="400" spans="1:8" ht="12.75">
      <c r="A400" s="2"/>
      <c r="B400" s="69"/>
      <c r="C400" s="69"/>
      <c r="D400" s="69"/>
      <c r="E400" s="19"/>
      <c r="F400" s="52"/>
      <c r="G400" s="52"/>
      <c r="H400" s="52"/>
    </row>
    <row r="401" spans="1:8" ht="12.75">
      <c r="A401" s="2"/>
      <c r="B401" s="69"/>
      <c r="C401" s="69"/>
      <c r="D401" s="69"/>
      <c r="E401" s="19"/>
      <c r="F401" s="52"/>
      <c r="G401" s="52"/>
      <c r="H401" s="52"/>
    </row>
    <row r="402" spans="1:8" ht="12.75">
      <c r="A402" s="2"/>
      <c r="B402" s="69"/>
      <c r="C402" s="69"/>
      <c r="D402" s="69"/>
      <c r="E402" s="19"/>
      <c r="F402" s="52"/>
      <c r="G402" s="52"/>
      <c r="H402" s="52"/>
    </row>
    <row r="403" spans="1:8" ht="12.75">
      <c r="A403" s="2"/>
      <c r="B403" s="69"/>
      <c r="C403" s="69"/>
      <c r="D403" s="69"/>
      <c r="E403" s="19"/>
      <c r="F403" s="52"/>
      <c r="G403" s="52"/>
      <c r="H403" s="52"/>
    </row>
    <row r="404" spans="1:8" ht="12.75">
      <c r="A404" s="2"/>
      <c r="B404" s="69"/>
      <c r="C404" s="69"/>
      <c r="D404" s="69"/>
      <c r="E404" s="19"/>
      <c r="F404" s="52"/>
      <c r="G404" s="52"/>
      <c r="H404" s="52"/>
    </row>
    <row r="405" spans="1:8" ht="12.75">
      <c r="A405" s="2"/>
      <c r="B405" s="69"/>
      <c r="C405" s="69"/>
      <c r="D405" s="69"/>
      <c r="E405" s="19"/>
      <c r="F405" s="52"/>
      <c r="G405" s="52"/>
      <c r="H405" s="52"/>
    </row>
    <row r="406" spans="1:8" ht="12.75">
      <c r="A406" s="2"/>
      <c r="B406" s="69"/>
      <c r="C406" s="69"/>
      <c r="D406" s="69"/>
      <c r="E406" s="19"/>
      <c r="F406" s="52"/>
      <c r="G406" s="52"/>
      <c r="H406" s="52"/>
    </row>
    <row r="407" spans="1:8" ht="12.75">
      <c r="A407" s="2"/>
      <c r="B407" s="69"/>
      <c r="C407" s="69"/>
      <c r="D407" s="69"/>
      <c r="E407" s="19"/>
      <c r="F407" s="52"/>
      <c r="G407" s="52"/>
      <c r="H407" s="52"/>
    </row>
    <row r="408" spans="1:8" ht="12.75">
      <c r="A408" s="2"/>
      <c r="B408" s="69"/>
      <c r="C408" s="69"/>
      <c r="D408" s="69"/>
      <c r="E408" s="19"/>
      <c r="F408" s="52"/>
      <c r="G408" s="52"/>
      <c r="H408" s="52"/>
    </row>
    <row r="409" spans="1:8" ht="12.75">
      <c r="A409" s="2"/>
      <c r="B409" s="69"/>
      <c r="C409" s="69"/>
      <c r="D409" s="69"/>
      <c r="E409" s="19"/>
      <c r="F409" s="52"/>
      <c r="G409" s="52"/>
      <c r="H409" s="52"/>
    </row>
    <row r="410" spans="1:8" ht="12.75">
      <c r="A410" s="2"/>
      <c r="B410" s="69"/>
      <c r="C410" s="69"/>
      <c r="D410" s="69"/>
      <c r="E410" s="19"/>
      <c r="F410" s="52"/>
      <c r="G410" s="52"/>
      <c r="H410" s="52"/>
    </row>
    <row r="411" spans="1:8" ht="12.75">
      <c r="A411" s="2"/>
      <c r="B411" s="69"/>
      <c r="C411" s="69"/>
      <c r="D411" s="69"/>
      <c r="E411" s="19"/>
      <c r="F411" s="52"/>
      <c r="G411" s="52"/>
      <c r="H411" s="52"/>
    </row>
    <row r="412" spans="1:8" ht="12.75">
      <c r="A412" s="2"/>
      <c r="B412" s="69"/>
      <c r="C412" s="69"/>
      <c r="D412" s="69"/>
      <c r="E412" s="19"/>
      <c r="F412" s="52"/>
      <c r="G412" s="52"/>
      <c r="H412" s="52"/>
    </row>
    <row r="413" spans="1:8" ht="12.75">
      <c r="A413" s="2"/>
      <c r="B413" s="69"/>
      <c r="C413" s="69"/>
      <c r="D413" s="69"/>
      <c r="E413" s="19"/>
      <c r="F413" s="52"/>
      <c r="G413" s="52"/>
      <c r="H413" s="52"/>
    </row>
    <row r="414" spans="1:8" ht="12.75">
      <c r="A414" s="2"/>
      <c r="B414" s="69"/>
      <c r="C414" s="69"/>
      <c r="D414" s="69"/>
      <c r="E414" s="19"/>
      <c r="F414" s="52"/>
      <c r="G414" s="52"/>
      <c r="H414" s="52"/>
    </row>
    <row r="415" spans="1:8" ht="12.75">
      <c r="A415" s="2"/>
      <c r="B415" s="69"/>
      <c r="C415" s="69"/>
      <c r="D415" s="69"/>
      <c r="E415" s="19"/>
      <c r="F415" s="52"/>
      <c r="G415" s="52"/>
      <c r="H415" s="52"/>
    </row>
    <row r="416" spans="1:8" ht="12.75">
      <c r="A416" s="2"/>
      <c r="B416" s="69"/>
      <c r="C416" s="69"/>
      <c r="D416" s="69"/>
      <c r="E416" s="19"/>
      <c r="F416" s="52"/>
      <c r="G416" s="52"/>
      <c r="H416" s="52"/>
    </row>
    <row r="417" spans="1:8" ht="12.75">
      <c r="A417" s="2"/>
      <c r="B417" s="69"/>
      <c r="C417" s="69"/>
      <c r="D417" s="69"/>
      <c r="E417" s="19"/>
      <c r="F417" s="52"/>
      <c r="G417" s="52"/>
      <c r="H417" s="52"/>
    </row>
    <row r="418" spans="1:8" ht="12.75">
      <c r="A418" s="2"/>
      <c r="B418" s="69"/>
      <c r="C418" s="69"/>
      <c r="D418" s="69"/>
      <c r="E418" s="19"/>
      <c r="F418" s="52"/>
      <c r="G418" s="52"/>
      <c r="H418" s="52"/>
    </row>
    <row r="419" spans="1:8" ht="12.75">
      <c r="A419" s="2"/>
      <c r="B419" s="69"/>
      <c r="C419" s="69"/>
      <c r="D419" s="69"/>
      <c r="E419" s="19"/>
      <c r="F419" s="52"/>
      <c r="G419" s="52"/>
      <c r="H419" s="52"/>
    </row>
    <row r="420" spans="1:8" ht="12.75">
      <c r="A420" s="2"/>
      <c r="B420" s="69"/>
      <c r="C420" s="69"/>
      <c r="D420" s="69"/>
      <c r="E420" s="19"/>
      <c r="F420" s="52"/>
      <c r="G420" s="52"/>
      <c r="H420" s="52"/>
    </row>
    <row r="421" spans="1:8" ht="12.75">
      <c r="A421" s="2"/>
      <c r="B421" s="69"/>
      <c r="C421" s="69"/>
      <c r="D421" s="69"/>
      <c r="E421" s="19"/>
      <c r="F421" s="52"/>
      <c r="G421" s="52"/>
      <c r="H421" s="52"/>
    </row>
    <row r="422" spans="1:8" ht="12.75">
      <c r="A422" s="2"/>
      <c r="B422" s="69"/>
      <c r="C422" s="69"/>
      <c r="D422" s="69"/>
      <c r="E422" s="19"/>
      <c r="F422" s="52"/>
      <c r="G422" s="52"/>
      <c r="H422" s="52"/>
    </row>
    <row r="423" spans="1:8" ht="12.75">
      <c r="A423" s="2"/>
      <c r="B423" s="69"/>
      <c r="C423" s="69"/>
      <c r="D423" s="69"/>
      <c r="E423" s="19"/>
      <c r="F423" s="52"/>
      <c r="G423" s="52"/>
      <c r="H423" s="52"/>
    </row>
    <row r="424" spans="1:8" ht="12.75">
      <c r="A424" s="2"/>
      <c r="B424" s="69"/>
      <c r="C424" s="69"/>
      <c r="D424" s="69"/>
      <c r="E424" s="19"/>
      <c r="F424" s="52"/>
      <c r="G424" s="52"/>
      <c r="H424" s="52"/>
    </row>
    <row r="425" spans="1:8" ht="12.75">
      <c r="A425" s="2"/>
      <c r="B425" s="69"/>
      <c r="C425" s="69"/>
      <c r="D425" s="69"/>
      <c r="E425" s="19"/>
      <c r="F425" s="52"/>
      <c r="G425" s="52"/>
      <c r="H425" s="52"/>
    </row>
    <row r="426" spans="1:8" ht="12.75">
      <c r="A426" s="2"/>
      <c r="B426" s="69"/>
      <c r="C426" s="69"/>
      <c r="D426" s="69"/>
      <c r="E426" s="19"/>
      <c r="F426" s="52"/>
      <c r="G426" s="52"/>
      <c r="H426" s="52"/>
    </row>
    <row r="427" spans="1:8" ht="12.75">
      <c r="A427" s="2"/>
      <c r="B427" s="69"/>
      <c r="C427" s="69"/>
      <c r="D427" s="69"/>
      <c r="E427" s="19"/>
      <c r="F427" s="52"/>
      <c r="G427" s="52"/>
      <c r="H427" s="52"/>
    </row>
    <row r="428" spans="1:8" ht="12.75">
      <c r="A428" s="2"/>
      <c r="B428" s="69"/>
      <c r="C428" s="69"/>
      <c r="D428" s="69"/>
      <c r="E428" s="19"/>
      <c r="F428" s="52"/>
      <c r="G428" s="52"/>
      <c r="H428" s="52"/>
    </row>
    <row r="429" spans="1:8" ht="12.75">
      <c r="A429" s="2"/>
      <c r="B429" s="69"/>
      <c r="C429" s="69"/>
      <c r="D429" s="69"/>
      <c r="E429" s="19"/>
      <c r="F429" s="52"/>
      <c r="G429" s="52"/>
      <c r="H429" s="52"/>
    </row>
    <row r="430" spans="1:8" ht="12.75">
      <c r="A430" s="2"/>
      <c r="B430" s="69"/>
      <c r="C430" s="69"/>
      <c r="D430" s="69"/>
      <c r="E430" s="19"/>
      <c r="F430" s="52"/>
      <c r="G430" s="52"/>
      <c r="H430" s="52"/>
    </row>
    <row r="431" spans="1:8" ht="12.75">
      <c r="A431" s="2"/>
      <c r="B431" s="69"/>
      <c r="C431" s="69"/>
      <c r="D431" s="69"/>
      <c r="E431" s="19"/>
      <c r="F431" s="52"/>
      <c r="G431" s="52"/>
      <c r="H431" s="52"/>
    </row>
    <row r="432" spans="1:8" ht="12.75">
      <c r="A432" s="2"/>
      <c r="B432" s="69"/>
      <c r="C432" s="69"/>
      <c r="D432" s="69"/>
      <c r="E432" s="19"/>
      <c r="F432" s="52"/>
      <c r="G432" s="52"/>
      <c r="H432" s="52"/>
    </row>
    <row r="433" spans="1:8" ht="12.75">
      <c r="A433" s="2"/>
      <c r="B433" s="69"/>
      <c r="C433" s="69"/>
      <c r="D433" s="69"/>
      <c r="E433" s="19"/>
      <c r="F433" s="52"/>
      <c r="G433" s="52"/>
      <c r="H433" s="52"/>
    </row>
    <row r="434" spans="1:8" ht="12.75">
      <c r="A434" s="2"/>
      <c r="B434" s="69"/>
      <c r="C434" s="69"/>
      <c r="D434" s="69"/>
      <c r="E434" s="19"/>
      <c r="F434" s="52"/>
      <c r="G434" s="52"/>
      <c r="H434" s="52"/>
    </row>
    <row r="435" spans="1:8" ht="12.75">
      <c r="A435" s="2"/>
      <c r="B435" s="69"/>
      <c r="C435" s="69"/>
      <c r="D435" s="69"/>
      <c r="E435" s="19"/>
      <c r="F435" s="52"/>
      <c r="G435" s="52"/>
      <c r="H435" s="52"/>
    </row>
    <row r="436" spans="1:8" ht="12.75">
      <c r="A436" s="2"/>
      <c r="B436" s="69"/>
      <c r="C436" s="69"/>
      <c r="D436" s="69"/>
      <c r="E436" s="19"/>
      <c r="F436" s="52"/>
      <c r="G436" s="52"/>
      <c r="H436" s="52"/>
    </row>
    <row r="437" spans="1:8" ht="12.75">
      <c r="A437" s="2"/>
      <c r="B437" s="69"/>
      <c r="C437" s="69"/>
      <c r="D437" s="69"/>
      <c r="E437" s="19"/>
      <c r="F437" s="52"/>
      <c r="G437" s="52"/>
      <c r="H437" s="52"/>
    </row>
    <row r="438" spans="1:8" ht="12.75">
      <c r="A438" s="2"/>
      <c r="B438" s="69"/>
      <c r="C438" s="69"/>
      <c r="D438" s="69"/>
      <c r="E438" s="19"/>
      <c r="F438" s="52"/>
      <c r="G438" s="52"/>
      <c r="H438" s="52"/>
    </row>
    <row r="439" spans="1:8" ht="12.75">
      <c r="A439" s="2"/>
      <c r="B439" s="69"/>
      <c r="C439" s="69"/>
      <c r="D439" s="69"/>
      <c r="E439" s="19"/>
      <c r="F439" s="52"/>
      <c r="G439" s="52"/>
      <c r="H439" s="52"/>
    </row>
    <row r="440" spans="1:8" ht="12.75">
      <c r="A440" s="2"/>
      <c r="B440" s="69"/>
      <c r="C440" s="69"/>
      <c r="D440" s="69"/>
      <c r="E440" s="19"/>
      <c r="F440" s="52"/>
      <c r="G440" s="52"/>
      <c r="H440" s="52"/>
    </row>
    <row r="441" spans="1:8" ht="12.75">
      <c r="A441" s="2"/>
      <c r="B441" s="69"/>
      <c r="C441" s="69"/>
      <c r="D441" s="69"/>
      <c r="E441" s="19"/>
      <c r="F441" s="52"/>
      <c r="G441" s="52"/>
      <c r="H441" s="52"/>
    </row>
    <row r="442" spans="1:8" ht="12.75">
      <c r="A442" s="2"/>
      <c r="B442" s="69"/>
      <c r="C442" s="69"/>
      <c r="D442" s="69"/>
      <c r="E442" s="19"/>
      <c r="F442" s="52"/>
      <c r="G442" s="52"/>
      <c r="H442" s="52"/>
    </row>
    <row r="443" spans="1:8" ht="12.75">
      <c r="A443" s="2"/>
      <c r="B443" s="69"/>
      <c r="C443" s="69"/>
      <c r="D443" s="69"/>
      <c r="E443" s="19"/>
      <c r="F443" s="52"/>
      <c r="G443" s="52"/>
      <c r="H443" s="52"/>
    </row>
    <row r="444" spans="1:8" ht="12.75">
      <c r="A444" s="2"/>
      <c r="B444" s="69"/>
      <c r="C444" s="69"/>
      <c r="D444" s="69"/>
      <c r="E444" s="19"/>
      <c r="F444" s="52"/>
      <c r="G444" s="52"/>
      <c r="H444" s="52"/>
    </row>
    <row r="445" spans="1:8" ht="12.75">
      <c r="A445" s="2"/>
      <c r="B445" s="69"/>
      <c r="C445" s="69"/>
      <c r="D445" s="69"/>
      <c r="E445" s="19"/>
      <c r="F445" s="52"/>
      <c r="G445" s="52"/>
      <c r="H445" s="52"/>
    </row>
    <row r="446" spans="1:8" ht="12.75">
      <c r="A446" s="2"/>
      <c r="B446" s="69"/>
      <c r="C446" s="69"/>
      <c r="D446" s="69"/>
      <c r="E446" s="19"/>
      <c r="F446" s="52"/>
      <c r="G446" s="52"/>
      <c r="H446" s="52"/>
    </row>
    <row r="447" spans="1:8" ht="12.75">
      <c r="A447" s="2"/>
      <c r="B447" s="69"/>
      <c r="C447" s="69"/>
      <c r="D447" s="69"/>
      <c r="E447" s="19"/>
      <c r="F447" s="52"/>
      <c r="G447" s="52"/>
      <c r="H447" s="52"/>
    </row>
    <row r="448" spans="1:8" ht="12.75">
      <c r="A448" s="2"/>
      <c r="B448" s="69"/>
      <c r="C448" s="69"/>
      <c r="D448" s="69"/>
      <c r="E448" s="19"/>
      <c r="F448" s="52"/>
      <c r="G448" s="52"/>
      <c r="H448" s="52"/>
    </row>
    <row r="449" spans="1:8" ht="12.75">
      <c r="A449" s="2"/>
      <c r="B449" s="69"/>
      <c r="C449" s="69"/>
      <c r="D449" s="69"/>
      <c r="E449" s="19"/>
      <c r="F449" s="52"/>
      <c r="G449" s="52"/>
      <c r="H449" s="52"/>
    </row>
    <row r="450" spans="1:8" ht="12.75">
      <c r="A450" s="2"/>
      <c r="B450" s="69"/>
      <c r="C450" s="69"/>
      <c r="D450" s="69"/>
      <c r="E450" s="19"/>
      <c r="F450" s="52"/>
      <c r="G450" s="52"/>
      <c r="H450" s="52"/>
    </row>
    <row r="451" spans="1:8" ht="12.75">
      <c r="A451" s="2"/>
      <c r="B451" s="69"/>
      <c r="C451" s="69"/>
      <c r="D451" s="69"/>
      <c r="E451" s="19"/>
      <c r="F451" s="52"/>
      <c r="G451" s="52"/>
      <c r="H451" s="52"/>
    </row>
    <row r="452" spans="1:8" ht="12.75">
      <c r="A452" s="2"/>
      <c r="B452" s="69"/>
      <c r="C452" s="69"/>
      <c r="D452" s="69"/>
      <c r="E452" s="19"/>
      <c r="F452" s="52"/>
      <c r="G452" s="52"/>
      <c r="H452" s="52"/>
    </row>
    <row r="453" spans="1:8" ht="12.75">
      <c r="A453" s="2"/>
      <c r="B453" s="69"/>
      <c r="C453" s="69"/>
      <c r="D453" s="69"/>
      <c r="E453" s="19"/>
      <c r="F453" s="52"/>
      <c r="G453" s="52"/>
      <c r="H453" s="52"/>
    </row>
    <row r="454" spans="1:8" ht="12.75">
      <c r="A454" s="2"/>
      <c r="B454" s="69"/>
      <c r="C454" s="69"/>
      <c r="D454" s="69"/>
      <c r="E454" s="19"/>
      <c r="F454" s="52"/>
      <c r="G454" s="52"/>
      <c r="H454" s="52"/>
    </row>
    <row r="455" spans="1:8" ht="12.75">
      <c r="A455" s="2"/>
      <c r="B455" s="69"/>
      <c r="C455" s="69"/>
      <c r="D455" s="69"/>
      <c r="E455" s="19"/>
      <c r="F455" s="52"/>
      <c r="G455" s="52"/>
      <c r="H455" s="52"/>
    </row>
    <row r="456" spans="1:8" ht="12.75">
      <c r="A456" s="2"/>
      <c r="B456" s="69"/>
      <c r="C456" s="69"/>
      <c r="D456" s="69"/>
      <c r="E456" s="19"/>
      <c r="F456" s="52"/>
      <c r="G456" s="52"/>
      <c r="H456" s="52"/>
    </row>
    <row r="457" spans="1:8" ht="12.75">
      <c r="A457" s="2"/>
      <c r="B457" s="69"/>
      <c r="C457" s="69"/>
      <c r="D457" s="69"/>
      <c r="E457" s="19"/>
      <c r="F457" s="52"/>
      <c r="G457" s="52"/>
      <c r="H457" s="52"/>
    </row>
    <row r="458" spans="1:8" ht="12.75">
      <c r="A458" s="2"/>
      <c r="B458" s="69"/>
      <c r="C458" s="69"/>
      <c r="D458" s="69"/>
      <c r="E458" s="19"/>
      <c r="F458" s="52"/>
      <c r="G458" s="52"/>
      <c r="H458" s="52"/>
    </row>
    <row r="459" spans="1:8" ht="12.75">
      <c r="A459" s="2"/>
      <c r="B459" s="69"/>
      <c r="C459" s="69"/>
      <c r="D459" s="69"/>
      <c r="E459" s="19"/>
      <c r="F459" s="52"/>
      <c r="G459" s="52"/>
      <c r="H459" s="52"/>
    </row>
    <row r="460" spans="1:8" ht="12.75">
      <c r="A460" s="2"/>
      <c r="B460" s="69"/>
      <c r="C460" s="69"/>
      <c r="D460" s="69"/>
      <c r="E460" s="19"/>
      <c r="F460" s="52"/>
      <c r="G460" s="52"/>
      <c r="H460" s="52"/>
    </row>
    <row r="461" spans="1:8" ht="12.75">
      <c r="A461" s="2"/>
      <c r="B461" s="69"/>
      <c r="C461" s="69"/>
      <c r="D461" s="69"/>
      <c r="E461" s="19"/>
      <c r="F461" s="52"/>
      <c r="G461" s="52"/>
      <c r="H461" s="52"/>
    </row>
    <row r="462" spans="1:8" ht="12.75">
      <c r="A462" s="2"/>
      <c r="B462" s="69"/>
      <c r="C462" s="69"/>
      <c r="D462" s="69"/>
      <c r="E462" s="19"/>
      <c r="F462" s="52"/>
      <c r="G462" s="52"/>
      <c r="H462" s="52"/>
    </row>
    <row r="463" spans="1:8" ht="12.75">
      <c r="A463" s="2"/>
      <c r="B463" s="69"/>
      <c r="C463" s="69"/>
      <c r="D463" s="69"/>
      <c r="E463" s="19"/>
      <c r="F463" s="52"/>
      <c r="G463" s="52"/>
      <c r="H463" s="52"/>
    </row>
    <row r="464" spans="1:8" ht="12.75">
      <c r="A464" s="2"/>
      <c r="B464" s="69"/>
      <c r="C464" s="69"/>
      <c r="D464" s="69"/>
      <c r="E464" s="19"/>
      <c r="F464" s="52"/>
      <c r="G464" s="52"/>
      <c r="H464" s="52"/>
    </row>
    <row r="465" spans="1:8" ht="12.75">
      <c r="A465" s="2"/>
      <c r="B465" s="69"/>
      <c r="C465" s="69"/>
      <c r="D465" s="69"/>
      <c r="E465" s="19"/>
      <c r="F465" s="52"/>
      <c r="G465" s="52"/>
      <c r="H465" s="52"/>
    </row>
    <row r="466" spans="1:8" ht="12.75">
      <c r="A466" s="2"/>
      <c r="B466" s="69"/>
      <c r="C466" s="69"/>
      <c r="D466" s="69"/>
      <c r="E466" s="19"/>
      <c r="F466" s="52"/>
      <c r="G466" s="52"/>
      <c r="H466" s="52"/>
    </row>
    <row r="467" spans="1:8" ht="12.75">
      <c r="A467" s="2"/>
      <c r="B467" s="69"/>
      <c r="C467" s="69"/>
      <c r="D467" s="69"/>
      <c r="E467" s="19"/>
      <c r="F467" s="52"/>
      <c r="G467" s="52"/>
      <c r="H467" s="52"/>
    </row>
    <row r="468" spans="1:8" ht="12.75">
      <c r="A468" s="2"/>
      <c r="B468" s="69"/>
      <c r="C468" s="69"/>
      <c r="D468" s="69"/>
      <c r="E468" s="19"/>
      <c r="F468" s="52"/>
      <c r="G468" s="52"/>
      <c r="H468" s="52"/>
    </row>
    <row r="469" spans="1:8" ht="12.75">
      <c r="A469" s="2"/>
      <c r="B469" s="69"/>
      <c r="C469" s="69"/>
      <c r="D469" s="69"/>
      <c r="E469" s="19"/>
      <c r="F469" s="52"/>
      <c r="G469" s="52"/>
      <c r="H469" s="52"/>
    </row>
    <row r="470" spans="1:8" ht="12.75">
      <c r="A470" s="2"/>
      <c r="B470" s="69"/>
      <c r="C470" s="69"/>
      <c r="D470" s="69"/>
      <c r="E470" s="19"/>
      <c r="F470" s="52"/>
      <c r="G470" s="52"/>
      <c r="H470" s="52"/>
    </row>
    <row r="471" spans="1:8" ht="12.75">
      <c r="A471" s="2"/>
      <c r="B471" s="69"/>
      <c r="C471" s="69"/>
      <c r="D471" s="69"/>
      <c r="E471" s="19"/>
      <c r="F471" s="52"/>
      <c r="G471" s="52"/>
      <c r="H471" s="52"/>
    </row>
    <row r="472" spans="1:8" ht="12.75">
      <c r="A472" s="2"/>
      <c r="B472" s="69"/>
      <c r="C472" s="69"/>
      <c r="D472" s="69"/>
      <c r="E472" s="19"/>
      <c r="F472" s="52"/>
      <c r="G472" s="52"/>
      <c r="H472" s="52"/>
    </row>
    <row r="473" spans="1:8" ht="12.75">
      <c r="A473" s="2"/>
      <c r="B473" s="69"/>
      <c r="C473" s="69"/>
      <c r="D473" s="69"/>
      <c r="E473" s="19"/>
      <c r="F473" s="52"/>
      <c r="G473" s="52"/>
      <c r="H473" s="52"/>
    </row>
    <row r="474" spans="1:8" ht="12.75">
      <c r="A474" s="2"/>
      <c r="B474" s="69"/>
      <c r="C474" s="69"/>
      <c r="D474" s="69"/>
      <c r="E474" s="19"/>
      <c r="F474" s="52"/>
      <c r="G474" s="52"/>
      <c r="H474" s="52"/>
    </row>
    <row r="475" spans="1:8" ht="12.75">
      <c r="A475" s="2"/>
      <c r="B475" s="69"/>
      <c r="C475" s="69"/>
      <c r="D475" s="69"/>
      <c r="E475" s="19"/>
      <c r="F475" s="52"/>
      <c r="G475" s="52"/>
      <c r="H475" s="52"/>
    </row>
    <row r="476" spans="1:8" ht="12.75">
      <c r="A476" s="2"/>
      <c r="B476" s="69"/>
      <c r="C476" s="69"/>
      <c r="D476" s="69"/>
      <c r="E476" s="19"/>
      <c r="F476" s="52"/>
      <c r="G476" s="52"/>
      <c r="H476" s="52"/>
    </row>
    <row r="477" spans="1:8" ht="12.75">
      <c r="A477" s="2"/>
      <c r="B477" s="69"/>
      <c r="C477" s="69"/>
      <c r="D477" s="69"/>
      <c r="E477" s="19"/>
      <c r="F477" s="52"/>
      <c r="G477" s="52"/>
      <c r="H477" s="52"/>
    </row>
    <row r="478" spans="1:8" ht="12.75">
      <c r="A478" s="2"/>
      <c r="B478" s="69"/>
      <c r="C478" s="69"/>
      <c r="D478" s="69"/>
      <c r="E478" s="19"/>
      <c r="F478" s="52"/>
      <c r="G478" s="52"/>
      <c r="H478" s="52"/>
    </row>
    <row r="479" spans="1:8" ht="12.75">
      <c r="A479" s="2"/>
      <c r="B479" s="69"/>
      <c r="C479" s="69"/>
      <c r="D479" s="69"/>
      <c r="E479" s="19"/>
      <c r="F479" s="52"/>
      <c r="G479" s="52"/>
      <c r="H479" s="52"/>
    </row>
    <row r="480" spans="1:8" ht="12.75">
      <c r="A480" s="2"/>
      <c r="B480" s="69"/>
      <c r="C480" s="69"/>
      <c r="D480" s="69"/>
      <c r="E480" s="19"/>
      <c r="F480" s="52"/>
      <c r="G480" s="52"/>
      <c r="H480" s="52"/>
    </row>
    <row r="481" spans="1:8" ht="12.75">
      <c r="A481" s="2"/>
      <c r="B481" s="69"/>
      <c r="C481" s="69"/>
      <c r="D481" s="69"/>
      <c r="E481" s="19"/>
      <c r="F481" s="52"/>
      <c r="G481" s="52"/>
      <c r="H481" s="52"/>
    </row>
    <row r="482" spans="1:8" ht="12.75">
      <c r="A482" s="2"/>
      <c r="B482" s="69"/>
      <c r="C482" s="69"/>
      <c r="D482" s="69"/>
      <c r="E482" s="19"/>
      <c r="F482" s="52"/>
      <c r="G482" s="52"/>
      <c r="H482" s="52"/>
    </row>
    <row r="483" spans="1:8" ht="12.75">
      <c r="A483" s="2"/>
      <c r="B483" s="69"/>
      <c r="C483" s="69"/>
      <c r="D483" s="69"/>
      <c r="E483" s="19"/>
      <c r="F483" s="52"/>
      <c r="G483" s="52"/>
      <c r="H483" s="52"/>
    </row>
    <row r="484" spans="1:8" ht="12.75">
      <c r="A484" s="2"/>
      <c r="B484" s="69"/>
      <c r="C484" s="69"/>
      <c r="D484" s="69"/>
      <c r="E484" s="19"/>
      <c r="F484" s="52"/>
      <c r="G484" s="52"/>
      <c r="H484" s="52"/>
    </row>
    <row r="485" spans="1:8" ht="12.75">
      <c r="A485" s="2"/>
      <c r="B485" s="69"/>
      <c r="C485" s="69"/>
      <c r="D485" s="69"/>
      <c r="E485" s="19"/>
      <c r="F485" s="52"/>
      <c r="G485" s="52"/>
      <c r="H485" s="52"/>
    </row>
    <row r="486" spans="1:8" ht="12.75">
      <c r="A486" s="2"/>
      <c r="B486" s="69"/>
      <c r="C486" s="69"/>
      <c r="D486" s="69"/>
      <c r="E486" s="19"/>
      <c r="F486" s="52"/>
      <c r="G486" s="52"/>
      <c r="H486" s="52"/>
    </row>
    <row r="487" spans="1:8" ht="12.75">
      <c r="A487" s="2"/>
      <c r="B487" s="69"/>
      <c r="C487" s="69"/>
      <c r="D487" s="69"/>
      <c r="E487" s="19"/>
      <c r="F487" s="52"/>
      <c r="G487" s="52"/>
      <c r="H487" s="52"/>
    </row>
    <row r="488" spans="1:8" ht="12.75">
      <c r="A488" s="2"/>
      <c r="B488" s="69"/>
      <c r="C488" s="69"/>
      <c r="D488" s="69"/>
      <c r="E488" s="19"/>
      <c r="F488" s="52"/>
      <c r="G488" s="52"/>
      <c r="H488" s="52"/>
    </row>
    <row r="489" spans="1:8" ht="12.75">
      <c r="A489" s="2"/>
      <c r="B489" s="69"/>
      <c r="C489" s="69"/>
      <c r="D489" s="69"/>
      <c r="E489" s="19"/>
      <c r="F489" s="52"/>
      <c r="G489" s="52"/>
      <c r="H489" s="52"/>
    </row>
    <row r="490" spans="1:8" ht="12.75">
      <c r="A490" s="2"/>
      <c r="B490" s="69"/>
      <c r="C490" s="69"/>
      <c r="D490" s="69"/>
      <c r="E490" s="19"/>
      <c r="F490" s="52"/>
      <c r="G490" s="52"/>
      <c r="H490" s="52"/>
    </row>
    <row r="491" spans="1:8" ht="12.75">
      <c r="A491" s="2"/>
      <c r="B491" s="69"/>
      <c r="C491" s="69"/>
      <c r="D491" s="69"/>
      <c r="E491" s="19"/>
      <c r="F491" s="52"/>
      <c r="G491" s="52"/>
      <c r="H491" s="52"/>
    </row>
    <row r="492" spans="1:8" ht="12.75">
      <c r="A492" s="2"/>
      <c r="B492" s="69"/>
      <c r="C492" s="69"/>
      <c r="D492" s="69"/>
      <c r="E492" s="19"/>
      <c r="F492" s="52"/>
      <c r="G492" s="52"/>
      <c r="H492" s="52"/>
    </row>
    <row r="493" spans="1:8" ht="12.75">
      <c r="A493" s="2"/>
      <c r="B493" s="69"/>
      <c r="C493" s="69"/>
      <c r="D493" s="69"/>
      <c r="E493" s="19"/>
      <c r="F493" s="52"/>
      <c r="G493" s="52"/>
      <c r="H493" s="52"/>
    </row>
    <row r="494" spans="1:8" ht="12.75">
      <c r="A494" s="2"/>
      <c r="B494" s="69"/>
      <c r="C494" s="69"/>
      <c r="D494" s="69"/>
      <c r="E494" s="19"/>
      <c r="F494" s="52"/>
      <c r="G494" s="52"/>
      <c r="H494" s="52"/>
    </row>
    <row r="495" spans="1:8" ht="12.75">
      <c r="A495" s="2"/>
      <c r="B495" s="69"/>
      <c r="C495" s="69"/>
      <c r="D495" s="69"/>
      <c r="E495" s="19"/>
      <c r="F495" s="52"/>
      <c r="G495" s="52"/>
      <c r="H495" s="52"/>
    </row>
    <row r="496" spans="1:8" ht="12.75">
      <c r="A496" s="2"/>
      <c r="B496" s="69"/>
      <c r="C496" s="69"/>
      <c r="D496" s="69"/>
      <c r="E496" s="19"/>
      <c r="F496" s="52"/>
      <c r="G496" s="52"/>
      <c r="H496" s="52"/>
    </row>
    <row r="497" spans="1:8" ht="12.75">
      <c r="A497" s="2"/>
      <c r="B497" s="69"/>
      <c r="C497" s="69"/>
      <c r="D497" s="69"/>
      <c r="E497" s="19"/>
      <c r="F497" s="52"/>
      <c r="G497" s="52"/>
      <c r="H497" s="52"/>
    </row>
    <row r="498" spans="1:8" ht="12.75">
      <c r="A498" s="2"/>
      <c r="B498" s="69"/>
      <c r="C498" s="69"/>
      <c r="D498" s="69"/>
      <c r="E498" s="19"/>
      <c r="F498" s="52"/>
      <c r="G498" s="52"/>
      <c r="H498" s="52"/>
    </row>
    <row r="499" spans="1:8" ht="12.75">
      <c r="A499" s="2"/>
      <c r="B499" s="69"/>
      <c r="C499" s="69"/>
      <c r="D499" s="69"/>
      <c r="E499" s="19"/>
      <c r="F499" s="52"/>
      <c r="G499" s="52"/>
      <c r="H499" s="52"/>
    </row>
    <row r="500" spans="1:8" ht="12.75">
      <c r="A500" s="2"/>
      <c r="B500" s="69"/>
      <c r="C500" s="69"/>
      <c r="D500" s="69"/>
      <c r="E500" s="19"/>
      <c r="F500" s="52"/>
      <c r="G500" s="52"/>
      <c r="H500" s="52"/>
    </row>
    <row r="501" spans="1:8" ht="12.75">
      <c r="A501" s="2"/>
      <c r="B501" s="69"/>
      <c r="C501" s="69"/>
      <c r="D501" s="69"/>
      <c r="E501" s="19"/>
      <c r="F501" s="52"/>
      <c r="G501" s="52"/>
      <c r="H501" s="52"/>
    </row>
    <row r="502" spans="1:8" ht="12.75">
      <c r="A502" s="2"/>
      <c r="B502" s="69"/>
      <c r="C502" s="69"/>
      <c r="D502" s="69"/>
      <c r="E502" s="19"/>
      <c r="F502" s="52"/>
      <c r="G502" s="52"/>
      <c r="H502" s="52"/>
    </row>
    <row r="503" spans="1:8" ht="12.75">
      <c r="A503" s="2"/>
      <c r="B503" s="69"/>
      <c r="C503" s="69"/>
      <c r="D503" s="69"/>
      <c r="E503" s="19"/>
      <c r="F503" s="52"/>
      <c r="G503" s="52"/>
      <c r="H503" s="52"/>
    </row>
    <row r="504" spans="1:8" ht="12.75">
      <c r="A504" s="2"/>
      <c r="B504" s="69"/>
      <c r="C504" s="69"/>
      <c r="D504" s="69"/>
      <c r="E504" s="19"/>
      <c r="F504" s="52"/>
      <c r="G504" s="52"/>
      <c r="H504" s="52"/>
    </row>
    <row r="505" spans="1:8" ht="12.75">
      <c r="A505" s="2"/>
      <c r="B505" s="69"/>
      <c r="C505" s="69"/>
      <c r="D505" s="69"/>
      <c r="E505" s="19"/>
      <c r="F505" s="52"/>
      <c r="G505" s="52"/>
      <c r="H505" s="52"/>
    </row>
    <row r="506" spans="1:8" ht="12.75">
      <c r="A506" s="2"/>
      <c r="B506" s="69"/>
      <c r="C506" s="69"/>
      <c r="D506" s="69"/>
      <c r="E506" s="19"/>
      <c r="F506" s="52"/>
      <c r="G506" s="52"/>
      <c r="H506" s="52"/>
    </row>
    <row r="507" spans="1:8" ht="12.75">
      <c r="A507" s="2"/>
      <c r="B507" s="69"/>
      <c r="C507" s="69"/>
      <c r="D507" s="69"/>
      <c r="E507" s="19"/>
      <c r="F507" s="52"/>
      <c r="G507" s="52"/>
      <c r="H507" s="52"/>
    </row>
    <row r="508" spans="1:8" ht="12.75">
      <c r="A508" s="2"/>
      <c r="B508" s="69"/>
      <c r="C508" s="69"/>
      <c r="D508" s="69"/>
      <c r="E508" s="19"/>
      <c r="F508" s="52"/>
      <c r="G508" s="52"/>
      <c r="H508" s="52"/>
    </row>
    <row r="509" spans="1:8" ht="12.75">
      <c r="A509" s="2"/>
      <c r="B509" s="69"/>
      <c r="C509" s="69"/>
      <c r="D509" s="69"/>
      <c r="E509" s="19"/>
      <c r="F509" s="52"/>
      <c r="G509" s="52"/>
      <c r="H509" s="52"/>
    </row>
    <row r="510" spans="1:8" ht="12.75">
      <c r="A510" s="2"/>
      <c r="B510" s="69"/>
      <c r="C510" s="69"/>
      <c r="D510" s="69"/>
      <c r="E510" s="19"/>
      <c r="F510" s="52"/>
      <c r="G510" s="52"/>
      <c r="H510" s="52"/>
    </row>
    <row r="511" spans="1:8" ht="12.75">
      <c r="A511" s="2"/>
      <c r="B511" s="69"/>
      <c r="C511" s="69"/>
      <c r="D511" s="69"/>
      <c r="E511" s="19"/>
      <c r="F511" s="52"/>
      <c r="G511" s="52"/>
      <c r="H511" s="52"/>
    </row>
    <row r="512" spans="1:8" ht="12.75">
      <c r="A512" s="2"/>
      <c r="B512" s="69"/>
      <c r="C512" s="69"/>
      <c r="D512" s="69"/>
      <c r="E512" s="19"/>
      <c r="F512" s="52"/>
      <c r="G512" s="52"/>
      <c r="H512" s="52"/>
    </row>
    <row r="513" spans="1:8" ht="12.75">
      <c r="A513" s="2"/>
      <c r="B513" s="69"/>
      <c r="C513" s="69"/>
      <c r="D513" s="69"/>
      <c r="E513" s="19"/>
      <c r="F513" s="52"/>
      <c r="G513" s="52"/>
      <c r="H513" s="52"/>
    </row>
    <row r="514" spans="1:8" ht="12.75">
      <c r="A514" s="2"/>
      <c r="B514" s="69"/>
      <c r="C514" s="69"/>
      <c r="D514" s="69"/>
      <c r="E514" s="19"/>
      <c r="F514" s="52"/>
      <c r="G514" s="52"/>
      <c r="H514" s="52"/>
    </row>
    <row r="515" spans="1:8" ht="12.75">
      <c r="A515" s="2"/>
      <c r="B515" s="69"/>
      <c r="C515" s="69"/>
      <c r="D515" s="69"/>
      <c r="E515" s="19"/>
      <c r="F515" s="52"/>
      <c r="G515" s="52"/>
      <c r="H515" s="52"/>
    </row>
    <row r="516" spans="1:8" ht="12.75">
      <c r="A516" s="2"/>
      <c r="B516" s="69"/>
      <c r="C516" s="69"/>
      <c r="D516" s="69"/>
      <c r="E516" s="19"/>
      <c r="F516" s="52"/>
      <c r="G516" s="52"/>
      <c r="H516" s="52"/>
    </row>
    <row r="517" spans="1:8" ht="12.75">
      <c r="A517" s="2"/>
      <c r="B517" s="69"/>
      <c r="C517" s="69"/>
      <c r="D517" s="69"/>
      <c r="E517" s="19"/>
      <c r="F517" s="52"/>
      <c r="G517" s="52"/>
      <c r="H517" s="52"/>
    </row>
    <row r="518" spans="1:8" ht="12.75">
      <c r="A518" s="2"/>
      <c r="B518" s="69"/>
      <c r="C518" s="69"/>
      <c r="D518" s="69"/>
      <c r="E518" s="19"/>
      <c r="F518" s="52"/>
      <c r="G518" s="52"/>
      <c r="H518" s="52"/>
    </row>
    <row r="519" spans="1:8" ht="12.75">
      <c r="A519" s="2"/>
      <c r="B519" s="69"/>
      <c r="C519" s="69"/>
      <c r="D519" s="69"/>
      <c r="E519" s="19"/>
      <c r="F519" s="52"/>
      <c r="G519" s="52"/>
      <c r="H519" s="52"/>
    </row>
    <row r="520" spans="1:8" ht="12.75">
      <c r="A520" s="2"/>
      <c r="B520" s="69"/>
      <c r="C520" s="69"/>
      <c r="D520" s="69"/>
      <c r="E520" s="19"/>
      <c r="F520" s="52"/>
      <c r="G520" s="52"/>
      <c r="H520" s="52"/>
    </row>
    <row r="521" spans="1:8" ht="12.75">
      <c r="A521" s="2"/>
      <c r="B521" s="69"/>
      <c r="C521" s="69"/>
      <c r="D521" s="69"/>
      <c r="E521" s="19"/>
      <c r="F521" s="52"/>
      <c r="G521" s="52"/>
      <c r="H521" s="52"/>
    </row>
    <row r="522" spans="1:8" ht="12.75">
      <c r="A522" s="2"/>
      <c r="B522" s="69"/>
      <c r="C522" s="69"/>
      <c r="D522" s="69"/>
      <c r="E522" s="19"/>
      <c r="F522" s="52"/>
      <c r="G522" s="52"/>
      <c r="H522" s="52"/>
    </row>
    <row r="523" spans="1:8" ht="12.75">
      <c r="A523" s="2"/>
      <c r="B523" s="69"/>
      <c r="C523" s="69"/>
      <c r="D523" s="69"/>
      <c r="E523" s="19"/>
      <c r="F523" s="52"/>
      <c r="G523" s="52"/>
      <c r="H523" s="52"/>
    </row>
    <row r="524" spans="1:8" ht="12.75">
      <c r="A524" s="2"/>
      <c r="B524" s="69"/>
      <c r="C524" s="69"/>
      <c r="D524" s="69"/>
      <c r="E524" s="19"/>
      <c r="F524" s="52"/>
      <c r="G524" s="52"/>
      <c r="H524" s="52"/>
    </row>
    <row r="525" spans="1:8" ht="12.75">
      <c r="A525" s="2"/>
      <c r="B525" s="69"/>
      <c r="C525" s="69"/>
      <c r="D525" s="69"/>
      <c r="E525" s="19"/>
      <c r="F525" s="52"/>
      <c r="G525" s="52"/>
      <c r="H525" s="52"/>
    </row>
    <row r="526" spans="1:8" ht="12.75">
      <c r="A526" s="2"/>
      <c r="B526" s="69"/>
      <c r="C526" s="69"/>
      <c r="D526" s="69"/>
      <c r="E526" s="19"/>
      <c r="F526" s="52"/>
      <c r="G526" s="52"/>
      <c r="H526" s="52"/>
    </row>
    <row r="527" spans="1:8" ht="12.75">
      <c r="A527" s="2"/>
      <c r="B527" s="69"/>
      <c r="C527" s="69"/>
      <c r="D527" s="69"/>
      <c r="E527" s="19"/>
      <c r="F527" s="52"/>
      <c r="G527" s="52"/>
      <c r="H527" s="52"/>
    </row>
    <row r="528" spans="1:8" ht="12.75">
      <c r="A528" s="2"/>
      <c r="B528" s="69"/>
      <c r="C528" s="69"/>
      <c r="D528" s="69"/>
      <c r="E528" s="19"/>
      <c r="F528" s="52"/>
      <c r="G528" s="52"/>
      <c r="H528" s="52"/>
    </row>
    <row r="529" spans="1:8" ht="12.75">
      <c r="A529" s="2"/>
      <c r="B529" s="69"/>
      <c r="C529" s="69"/>
      <c r="D529" s="69"/>
      <c r="E529" s="19"/>
      <c r="F529" s="52"/>
      <c r="G529" s="52"/>
      <c r="H529" s="52"/>
    </row>
    <row r="530" spans="1:8" ht="12.75">
      <c r="A530" s="2"/>
      <c r="B530" s="69"/>
      <c r="C530" s="69"/>
      <c r="D530" s="69"/>
      <c r="E530" s="19"/>
      <c r="F530" s="52"/>
      <c r="G530" s="52"/>
      <c r="H530" s="52"/>
    </row>
    <row r="531" spans="1:8" ht="12.75">
      <c r="A531" s="2"/>
      <c r="B531" s="69"/>
      <c r="C531" s="69"/>
      <c r="D531" s="69"/>
      <c r="E531" s="19"/>
      <c r="F531" s="52"/>
      <c r="G531" s="52"/>
      <c r="H531" s="52"/>
    </row>
    <row r="532" spans="1:8" ht="12.75">
      <c r="A532" s="2"/>
      <c r="B532" s="69"/>
      <c r="C532" s="69"/>
      <c r="D532" s="69"/>
      <c r="E532" s="19"/>
      <c r="F532" s="52"/>
      <c r="G532" s="52"/>
      <c r="H532" s="52"/>
    </row>
    <row r="533" spans="1:8" ht="12.75">
      <c r="A533" s="2"/>
      <c r="B533" s="69"/>
      <c r="C533" s="69"/>
      <c r="D533" s="69"/>
      <c r="E533" s="19"/>
      <c r="F533" s="52"/>
      <c r="G533" s="52"/>
      <c r="H533" s="52"/>
    </row>
    <row r="534" spans="1:8" ht="12.75">
      <c r="A534" s="2"/>
      <c r="B534" s="69"/>
      <c r="C534" s="69"/>
      <c r="D534" s="69"/>
      <c r="E534" s="19"/>
      <c r="F534" s="52"/>
      <c r="G534" s="52"/>
      <c r="H534" s="52"/>
    </row>
    <row r="535" spans="1:8" ht="12.75">
      <c r="A535" s="2"/>
      <c r="B535" s="69"/>
      <c r="C535" s="69"/>
      <c r="D535" s="69"/>
      <c r="E535" s="19"/>
      <c r="F535" s="52"/>
      <c r="G535" s="52"/>
      <c r="H535" s="52"/>
    </row>
    <row r="536" spans="1:8" ht="12.75">
      <c r="A536" s="2"/>
      <c r="B536" s="69"/>
      <c r="C536" s="69"/>
      <c r="D536" s="69"/>
      <c r="E536" s="19"/>
      <c r="F536" s="52"/>
      <c r="G536" s="52"/>
      <c r="H536" s="52"/>
    </row>
    <row r="537" spans="1:8" ht="12.75">
      <c r="A537" s="2"/>
      <c r="B537" s="69"/>
      <c r="C537" s="69"/>
      <c r="D537" s="69"/>
      <c r="E537" s="19"/>
      <c r="F537" s="52"/>
      <c r="G537" s="52"/>
      <c r="H537" s="52"/>
    </row>
    <row r="538" spans="1:8" ht="12.75">
      <c r="A538" s="2"/>
      <c r="B538" s="69"/>
      <c r="C538" s="69"/>
      <c r="D538" s="69"/>
      <c r="E538" s="19"/>
      <c r="F538" s="52"/>
      <c r="G538" s="52"/>
      <c r="H538" s="52"/>
    </row>
    <row r="539" spans="1:8" ht="12.75">
      <c r="A539" s="2"/>
      <c r="B539" s="69"/>
      <c r="C539" s="69"/>
      <c r="D539" s="69"/>
      <c r="E539" s="19"/>
      <c r="F539" s="52"/>
      <c r="G539" s="52"/>
      <c r="H539" s="52"/>
    </row>
    <row r="540" spans="1:8" ht="12.75">
      <c r="A540" s="2"/>
      <c r="B540" s="69"/>
      <c r="C540" s="69"/>
      <c r="D540" s="69"/>
      <c r="E540" s="19"/>
      <c r="F540" s="52"/>
      <c r="G540" s="52"/>
      <c r="H540" s="52"/>
    </row>
    <row r="541" spans="1:8" ht="12.75">
      <c r="A541" s="2"/>
      <c r="B541" s="69"/>
      <c r="C541" s="69"/>
      <c r="D541" s="69"/>
      <c r="E541" s="19"/>
      <c r="F541" s="52"/>
      <c r="G541" s="52"/>
      <c r="H541" s="52"/>
    </row>
    <row r="542" spans="1:8" ht="12.75">
      <c r="A542" s="2"/>
      <c r="B542" s="69"/>
      <c r="C542" s="69"/>
      <c r="D542" s="69"/>
      <c r="E542" s="19"/>
      <c r="F542" s="52"/>
      <c r="G542" s="52"/>
      <c r="H542" s="52"/>
    </row>
    <row r="543" spans="1:8" ht="12.75">
      <c r="A543" s="2"/>
      <c r="B543" s="69"/>
      <c r="C543" s="69"/>
      <c r="D543" s="69"/>
      <c r="E543" s="19"/>
      <c r="F543" s="52"/>
      <c r="G543" s="52"/>
      <c r="H543" s="52"/>
    </row>
    <row r="544" spans="1:8" ht="12.75">
      <c r="A544" s="2"/>
      <c r="B544" s="69"/>
      <c r="C544" s="69"/>
      <c r="D544" s="69"/>
      <c r="E544" s="19"/>
      <c r="F544" s="52"/>
      <c r="G544" s="52"/>
      <c r="H544" s="52"/>
    </row>
    <row r="545" spans="1:8" ht="12.75">
      <c r="A545" s="2"/>
      <c r="B545" s="69"/>
      <c r="C545" s="69"/>
      <c r="D545" s="69"/>
      <c r="E545" s="19"/>
      <c r="F545" s="52"/>
      <c r="G545" s="52"/>
      <c r="H545" s="52"/>
    </row>
    <row r="546" spans="1:8" ht="12.75">
      <c r="A546" s="2"/>
      <c r="B546" s="69"/>
      <c r="C546" s="69"/>
      <c r="D546" s="69"/>
      <c r="E546" s="19"/>
      <c r="F546" s="52"/>
      <c r="G546" s="52"/>
      <c r="H546" s="52"/>
    </row>
    <row r="547" spans="1:8" ht="12.75">
      <c r="A547" s="2"/>
      <c r="B547" s="69"/>
      <c r="C547" s="69"/>
      <c r="D547" s="69"/>
      <c r="E547" s="19"/>
      <c r="F547" s="52"/>
      <c r="G547" s="52"/>
      <c r="H547" s="52"/>
    </row>
    <row r="548" spans="1:8" ht="12.75">
      <c r="A548" s="2"/>
      <c r="B548" s="69"/>
      <c r="C548" s="69"/>
      <c r="D548" s="69"/>
      <c r="E548" s="19"/>
      <c r="F548" s="52"/>
      <c r="G548" s="52"/>
      <c r="H548" s="52"/>
    </row>
    <row r="549" spans="1:8" ht="12.75">
      <c r="A549" s="2"/>
      <c r="B549" s="69"/>
      <c r="C549" s="69"/>
      <c r="D549" s="69"/>
      <c r="E549" s="19"/>
      <c r="F549" s="52"/>
      <c r="G549" s="52"/>
      <c r="H549" s="52"/>
    </row>
    <row r="550" spans="1:8" ht="12.75">
      <c r="A550" s="2"/>
      <c r="B550" s="69"/>
      <c r="C550" s="69"/>
      <c r="D550" s="69"/>
      <c r="E550" s="19"/>
      <c r="F550" s="52"/>
      <c r="G550" s="52"/>
      <c r="H550" s="52"/>
    </row>
    <row r="551" spans="1:8" ht="12.75">
      <c r="A551" s="2"/>
      <c r="B551" s="69"/>
      <c r="C551" s="69"/>
      <c r="D551" s="69"/>
      <c r="E551" s="19"/>
      <c r="F551" s="52"/>
      <c r="G551" s="52"/>
      <c r="H551" s="52"/>
    </row>
    <row r="552" spans="1:8" ht="12.75">
      <c r="A552" s="2"/>
      <c r="B552" s="69"/>
      <c r="C552" s="69"/>
      <c r="D552" s="69"/>
      <c r="E552" s="19"/>
      <c r="F552" s="52"/>
      <c r="G552" s="52"/>
      <c r="H552" s="52"/>
    </row>
    <row r="553" spans="1:8" ht="12.75">
      <c r="A553" s="2"/>
      <c r="B553" s="69"/>
      <c r="C553" s="69"/>
      <c r="D553" s="69"/>
      <c r="E553" s="19"/>
      <c r="F553" s="52"/>
      <c r="G553" s="52"/>
      <c r="H553" s="52"/>
    </row>
    <row r="554" spans="1:8" ht="12.75">
      <c r="A554" s="2"/>
      <c r="B554" s="69"/>
      <c r="C554" s="69"/>
      <c r="D554" s="69"/>
      <c r="E554" s="19"/>
      <c r="F554" s="52"/>
      <c r="G554" s="52"/>
      <c r="H554" s="52"/>
    </row>
    <row r="555" spans="1:8" ht="12.75">
      <c r="A555" s="2"/>
      <c r="B555" s="69"/>
      <c r="C555" s="69"/>
      <c r="D555" s="69"/>
      <c r="E555" s="19"/>
      <c r="F555" s="52"/>
      <c r="G555" s="52"/>
      <c r="H555" s="52"/>
    </row>
    <row r="556" spans="1:8" ht="12.75">
      <c r="A556" s="2"/>
      <c r="B556" s="69"/>
      <c r="C556" s="69"/>
      <c r="D556" s="69"/>
      <c r="E556" s="19"/>
      <c r="F556" s="52"/>
      <c r="G556" s="52"/>
      <c r="H556" s="52"/>
    </row>
    <row r="557" spans="1:8" ht="12.75">
      <c r="A557" s="2"/>
      <c r="B557" s="69"/>
      <c r="C557" s="69"/>
      <c r="D557" s="69"/>
      <c r="E557" s="19"/>
      <c r="F557" s="52"/>
      <c r="G557" s="52"/>
      <c r="H557" s="52"/>
    </row>
    <row r="558" spans="1:8" ht="12.75">
      <c r="A558" s="2"/>
      <c r="B558" s="69"/>
      <c r="C558" s="69"/>
      <c r="D558" s="69"/>
      <c r="E558" s="19"/>
      <c r="F558" s="52"/>
      <c r="G558" s="52"/>
      <c r="H558" s="52"/>
    </row>
    <row r="559" spans="1:8" ht="12.75">
      <c r="A559" s="2"/>
      <c r="B559" s="69"/>
      <c r="C559" s="69"/>
      <c r="D559" s="69"/>
      <c r="E559" s="19"/>
      <c r="F559" s="52"/>
      <c r="G559" s="52"/>
      <c r="H559" s="52"/>
    </row>
    <row r="560" spans="1:8" ht="12.75">
      <c r="A560" s="2"/>
      <c r="B560" s="69"/>
      <c r="C560" s="69"/>
      <c r="D560" s="69"/>
      <c r="E560" s="19"/>
      <c r="F560" s="52"/>
      <c r="G560" s="52"/>
      <c r="H560" s="52"/>
    </row>
    <row r="561" spans="1:8" ht="12.75">
      <c r="A561" s="2"/>
      <c r="B561" s="69"/>
      <c r="C561" s="69"/>
      <c r="D561" s="69"/>
      <c r="E561" s="19"/>
      <c r="F561" s="52"/>
      <c r="G561" s="52"/>
      <c r="H561" s="52"/>
    </row>
    <row r="562" spans="1:8" ht="12.75">
      <c r="A562" s="2"/>
      <c r="B562" s="69"/>
      <c r="C562" s="69"/>
      <c r="D562" s="69"/>
      <c r="E562" s="19"/>
      <c r="F562" s="52"/>
      <c r="G562" s="52"/>
      <c r="H562" s="52"/>
    </row>
    <row r="563" spans="1:8" ht="12.75">
      <c r="A563" s="2"/>
      <c r="B563" s="69"/>
      <c r="C563" s="69"/>
      <c r="D563" s="69"/>
      <c r="E563" s="19"/>
      <c r="F563" s="52"/>
      <c r="G563" s="52"/>
      <c r="H563" s="52"/>
    </row>
    <row r="564" spans="1:8" ht="12.75">
      <c r="A564" s="2"/>
      <c r="B564" s="69"/>
      <c r="C564" s="69"/>
      <c r="D564" s="69"/>
      <c r="E564" s="19"/>
      <c r="F564" s="52"/>
      <c r="G564" s="52"/>
      <c r="H564" s="52"/>
    </row>
    <row r="565" spans="1:8" ht="12.75">
      <c r="A565" s="2"/>
      <c r="B565" s="69"/>
      <c r="C565" s="69"/>
      <c r="D565" s="69"/>
      <c r="E565" s="19"/>
      <c r="F565" s="52"/>
      <c r="G565" s="52"/>
      <c r="H565" s="52"/>
    </row>
    <row r="566" spans="1:8" ht="12.75">
      <c r="A566" s="2"/>
      <c r="B566" s="69"/>
      <c r="C566" s="69"/>
      <c r="D566" s="69"/>
      <c r="E566" s="19"/>
      <c r="F566" s="52"/>
      <c r="G566" s="52"/>
      <c r="H566" s="52"/>
    </row>
    <row r="567" spans="1:8" ht="12.75">
      <c r="A567" s="2"/>
      <c r="B567" s="69"/>
      <c r="C567" s="69"/>
      <c r="D567" s="69"/>
      <c r="E567" s="19"/>
      <c r="F567" s="52"/>
      <c r="G567" s="52"/>
      <c r="H567" s="52"/>
    </row>
    <row r="568" spans="1:8" ht="12.75">
      <c r="A568" s="2"/>
      <c r="B568" s="69"/>
      <c r="C568" s="69"/>
      <c r="D568" s="69"/>
      <c r="E568" s="19"/>
      <c r="F568" s="52"/>
      <c r="G568" s="52"/>
      <c r="H568" s="52"/>
    </row>
    <row r="569" spans="1:8" ht="12.75">
      <c r="A569" s="2"/>
      <c r="B569" s="69"/>
      <c r="C569" s="69"/>
      <c r="D569" s="69"/>
      <c r="E569" s="19"/>
      <c r="F569" s="52"/>
      <c r="G569" s="52"/>
      <c r="H569" s="52"/>
    </row>
    <row r="570" spans="1:8" ht="12.75">
      <c r="A570" s="2"/>
      <c r="B570" s="69"/>
      <c r="C570" s="69"/>
      <c r="D570" s="69"/>
      <c r="E570" s="19"/>
      <c r="F570" s="52"/>
      <c r="G570" s="52"/>
      <c r="H570" s="52"/>
    </row>
    <row r="571" spans="1:8" ht="12.75">
      <c r="A571" s="2"/>
      <c r="B571" s="69"/>
      <c r="C571" s="69"/>
      <c r="D571" s="69"/>
      <c r="E571" s="19"/>
      <c r="F571" s="52"/>
      <c r="G571" s="52"/>
      <c r="H571" s="52"/>
    </row>
    <row r="572" spans="1:8" ht="12.75">
      <c r="A572" s="2"/>
      <c r="B572" s="69"/>
      <c r="C572" s="69"/>
      <c r="D572" s="69"/>
      <c r="E572" s="19"/>
      <c r="F572" s="52"/>
      <c r="G572" s="52"/>
      <c r="H572" s="52"/>
    </row>
    <row r="573" spans="1:8" ht="12.75">
      <c r="A573" s="2"/>
      <c r="B573" s="69"/>
      <c r="C573" s="69"/>
      <c r="D573" s="69"/>
      <c r="E573" s="19"/>
      <c r="F573" s="52"/>
      <c r="G573" s="52"/>
      <c r="H573" s="52"/>
    </row>
    <row r="574" spans="1:8" ht="12.75">
      <c r="A574" s="2"/>
      <c r="B574" s="69"/>
      <c r="C574" s="69"/>
      <c r="D574" s="69"/>
      <c r="E574" s="19"/>
      <c r="F574" s="52"/>
      <c r="G574" s="52"/>
      <c r="H574" s="52"/>
    </row>
    <row r="575" spans="1:8" ht="12.75">
      <c r="A575" s="2"/>
      <c r="B575" s="69"/>
      <c r="C575" s="69"/>
      <c r="D575" s="69"/>
      <c r="E575" s="19"/>
      <c r="F575" s="52"/>
      <c r="G575" s="52"/>
      <c r="H575" s="52"/>
    </row>
    <row r="576" spans="1:8" ht="12.75">
      <c r="A576" s="2"/>
      <c r="B576" s="69"/>
      <c r="C576" s="69"/>
      <c r="D576" s="69"/>
      <c r="E576" s="19"/>
      <c r="F576" s="52"/>
      <c r="G576" s="52"/>
      <c r="H576" s="52"/>
    </row>
    <row r="577" spans="1:8" ht="12.75">
      <c r="A577" s="2"/>
      <c r="B577" s="69"/>
      <c r="C577" s="69"/>
      <c r="D577" s="69"/>
      <c r="E577" s="19"/>
      <c r="F577" s="52"/>
      <c r="G577" s="52"/>
      <c r="H577" s="52"/>
    </row>
    <row r="578" spans="1:8" ht="12.75">
      <c r="A578" s="2"/>
      <c r="B578" s="69"/>
      <c r="C578" s="69"/>
      <c r="D578" s="69"/>
      <c r="E578" s="19"/>
      <c r="F578" s="52"/>
      <c r="G578" s="52"/>
      <c r="H578" s="52"/>
    </row>
    <row r="579" spans="1:8" ht="12.75">
      <c r="A579" s="2"/>
      <c r="B579" s="69"/>
      <c r="C579" s="69"/>
      <c r="D579" s="69"/>
      <c r="E579" s="19"/>
      <c r="F579" s="52"/>
      <c r="G579" s="52"/>
      <c r="H579" s="52"/>
    </row>
    <row r="580" spans="1:8" ht="12.75">
      <c r="A580" s="2"/>
      <c r="B580" s="69"/>
      <c r="C580" s="69"/>
      <c r="D580" s="69"/>
      <c r="E580" s="19"/>
      <c r="F580" s="52"/>
      <c r="G580" s="52"/>
      <c r="H580" s="52"/>
    </row>
    <row r="581" spans="1:8" ht="12.75">
      <c r="A581" s="2"/>
      <c r="B581" s="69"/>
      <c r="C581" s="69"/>
      <c r="D581" s="69"/>
      <c r="E581" s="19"/>
      <c r="F581" s="52"/>
      <c r="G581" s="52"/>
      <c r="H581" s="52"/>
    </row>
    <row r="582" spans="1:8" ht="12.75">
      <c r="A582" s="2"/>
      <c r="B582" s="69"/>
      <c r="C582" s="69"/>
      <c r="D582" s="69"/>
      <c r="E582" s="19"/>
      <c r="F582" s="52"/>
      <c r="G582" s="52"/>
      <c r="H582" s="52"/>
    </row>
    <row r="583" spans="1:8" ht="12.75">
      <c r="A583" s="2"/>
      <c r="B583" s="69"/>
      <c r="C583" s="69"/>
      <c r="D583" s="69"/>
      <c r="E583" s="19"/>
      <c r="F583" s="52"/>
      <c r="G583" s="52"/>
      <c r="H583" s="52"/>
    </row>
    <row r="584" spans="1:8" ht="12.75">
      <c r="A584" s="2"/>
      <c r="B584" s="69"/>
      <c r="C584" s="69"/>
      <c r="D584" s="69"/>
      <c r="E584" s="19"/>
      <c r="F584" s="52"/>
      <c r="G584" s="52"/>
      <c r="H584" s="52"/>
    </row>
    <row r="585" spans="1:8" ht="12.75">
      <c r="A585" s="2"/>
      <c r="B585" s="69"/>
      <c r="C585" s="69"/>
      <c r="D585" s="69"/>
      <c r="E585" s="19"/>
      <c r="F585" s="52"/>
      <c r="G585" s="52"/>
      <c r="H585" s="52"/>
    </row>
    <row r="586" spans="1:8" ht="12.75">
      <c r="A586" s="2"/>
      <c r="B586" s="69"/>
      <c r="C586" s="69"/>
      <c r="D586" s="69"/>
      <c r="E586" s="19"/>
      <c r="F586" s="52"/>
      <c r="G586" s="52"/>
      <c r="H586" s="52"/>
    </row>
    <row r="587" spans="1:8" ht="12.75">
      <c r="A587" s="2"/>
      <c r="B587" s="69"/>
      <c r="C587" s="69"/>
      <c r="D587" s="69"/>
      <c r="E587" s="19"/>
      <c r="F587" s="52"/>
      <c r="G587" s="52"/>
      <c r="H587" s="52"/>
    </row>
    <row r="588" spans="1:8" ht="12.75">
      <c r="A588" s="2"/>
      <c r="B588" s="69"/>
      <c r="C588" s="69"/>
      <c r="D588" s="69"/>
      <c r="E588" s="19"/>
      <c r="F588" s="52"/>
      <c r="G588" s="52"/>
      <c r="H588" s="52"/>
    </row>
    <row r="589" spans="1:8" ht="12.75">
      <c r="A589" s="2"/>
      <c r="B589" s="69"/>
      <c r="C589" s="69"/>
      <c r="D589" s="69"/>
      <c r="E589" s="19"/>
      <c r="F589" s="52"/>
      <c r="G589" s="52"/>
      <c r="H589" s="52"/>
    </row>
    <row r="590" spans="1:8" ht="12.75">
      <c r="A590" s="2"/>
      <c r="B590" s="69"/>
      <c r="C590" s="69"/>
      <c r="D590" s="69"/>
      <c r="E590" s="19"/>
      <c r="F590" s="52"/>
      <c r="G590" s="52"/>
      <c r="H590" s="52"/>
    </row>
    <row r="591" spans="1:8" ht="12.75">
      <c r="A591" s="2"/>
      <c r="B591" s="69"/>
      <c r="C591" s="69"/>
      <c r="D591" s="69"/>
      <c r="E591" s="19"/>
      <c r="F591" s="52"/>
      <c r="G591" s="52"/>
      <c r="H591" s="52"/>
    </row>
    <row r="592" spans="1:8" ht="12.75">
      <c r="A592" s="2"/>
      <c r="B592" s="69"/>
      <c r="C592" s="69"/>
      <c r="D592" s="69"/>
      <c r="E592" s="19"/>
      <c r="F592" s="52"/>
      <c r="G592" s="52"/>
      <c r="H592" s="52"/>
    </row>
    <row r="593" spans="1:8" ht="12.75">
      <c r="A593" s="2"/>
      <c r="B593" s="69"/>
      <c r="C593" s="69"/>
      <c r="D593" s="69"/>
      <c r="E593" s="19"/>
      <c r="F593" s="52"/>
      <c r="G593" s="52"/>
      <c r="H593" s="52"/>
    </row>
    <row r="594" spans="1:8" ht="12.75">
      <c r="A594" s="2"/>
      <c r="B594" s="69"/>
      <c r="C594" s="69"/>
      <c r="D594" s="69"/>
      <c r="E594" s="19"/>
      <c r="F594" s="52"/>
      <c r="G594" s="52"/>
      <c r="H594" s="52"/>
    </row>
    <row r="595" spans="1:8" ht="12.75">
      <c r="A595" s="2"/>
      <c r="B595" s="69"/>
      <c r="C595" s="69"/>
      <c r="D595" s="69"/>
      <c r="E595" s="19"/>
      <c r="F595" s="52"/>
      <c r="G595" s="52"/>
      <c r="H595" s="52"/>
    </row>
    <row r="596" spans="1:8" ht="12.75">
      <c r="A596" s="2"/>
      <c r="B596" s="69"/>
      <c r="C596" s="69"/>
      <c r="D596" s="69"/>
      <c r="E596" s="19"/>
      <c r="F596" s="52"/>
      <c r="G596" s="52"/>
      <c r="H596" s="52"/>
    </row>
    <row r="597" spans="1:8" ht="12.75">
      <c r="A597" s="2"/>
      <c r="B597" s="69"/>
      <c r="C597" s="69"/>
      <c r="D597" s="69"/>
      <c r="E597" s="19"/>
      <c r="F597" s="52"/>
      <c r="G597" s="52"/>
      <c r="H597" s="52"/>
    </row>
    <row r="598" spans="1:8" ht="12.75">
      <c r="A598" s="2"/>
      <c r="B598" s="69"/>
      <c r="C598" s="69"/>
      <c r="D598" s="69"/>
      <c r="E598" s="19"/>
      <c r="F598" s="52"/>
      <c r="G598" s="52"/>
      <c r="H598" s="52"/>
    </row>
    <row r="599" spans="1:8" ht="12.75">
      <c r="A599" s="2"/>
      <c r="B599" s="69"/>
      <c r="C599" s="69"/>
      <c r="D599" s="69"/>
      <c r="E599" s="19"/>
      <c r="F599" s="52"/>
      <c r="G599" s="52"/>
      <c r="H599" s="52"/>
    </row>
    <row r="600" spans="1:8" ht="12.75">
      <c r="A600" s="2"/>
      <c r="B600" s="69"/>
      <c r="C600" s="69"/>
      <c r="D600" s="69"/>
      <c r="E600" s="19"/>
      <c r="F600" s="52"/>
      <c r="G600" s="52"/>
      <c r="H600" s="52"/>
    </row>
    <row r="601" spans="1:8" ht="12.75">
      <c r="A601" s="2"/>
      <c r="B601" s="69"/>
      <c r="C601" s="69"/>
      <c r="D601" s="69"/>
      <c r="E601" s="19"/>
      <c r="F601" s="52"/>
      <c r="G601" s="52"/>
      <c r="H601" s="52"/>
    </row>
    <row r="602" spans="1:8" ht="12.75">
      <c r="A602" s="2"/>
      <c r="B602" s="69"/>
      <c r="C602" s="69"/>
      <c r="D602" s="69"/>
      <c r="E602" s="19"/>
      <c r="F602" s="52"/>
      <c r="G602" s="52"/>
      <c r="H602" s="52"/>
    </row>
    <row r="603" spans="1:8" ht="12.75">
      <c r="A603" s="2"/>
      <c r="B603" s="69"/>
      <c r="C603" s="69"/>
      <c r="D603" s="69"/>
      <c r="E603" s="19"/>
      <c r="F603" s="52"/>
      <c r="G603" s="52"/>
      <c r="H603" s="52"/>
    </row>
    <row r="604" spans="1:8" ht="12.75">
      <c r="A604" s="2"/>
      <c r="B604" s="69"/>
      <c r="C604" s="69"/>
      <c r="D604" s="69"/>
      <c r="E604" s="19"/>
      <c r="F604" s="52"/>
      <c r="G604" s="52"/>
      <c r="H604" s="52"/>
    </row>
    <row r="605" spans="1:8" ht="12.75">
      <c r="A605" s="2"/>
      <c r="B605" s="69"/>
      <c r="C605" s="69"/>
      <c r="D605" s="69"/>
      <c r="E605" s="19"/>
      <c r="F605" s="52"/>
      <c r="G605" s="52"/>
      <c r="H605" s="52"/>
    </row>
    <row r="606" spans="1:8" ht="12.75">
      <c r="A606" s="2"/>
      <c r="B606" s="69"/>
      <c r="C606" s="69"/>
      <c r="D606" s="69"/>
      <c r="E606" s="19"/>
      <c r="F606" s="52"/>
      <c r="G606" s="52"/>
      <c r="H606" s="52"/>
    </row>
    <row r="607" spans="1:8" ht="12.75">
      <c r="A607" s="2"/>
      <c r="B607" s="69"/>
      <c r="C607" s="69"/>
      <c r="D607" s="69"/>
      <c r="E607" s="19"/>
      <c r="F607" s="52"/>
      <c r="G607" s="52"/>
      <c r="H607" s="52"/>
    </row>
    <row r="608" spans="1:8" ht="12.75">
      <c r="A608" s="2"/>
      <c r="B608" s="69"/>
      <c r="C608" s="69"/>
      <c r="D608" s="69"/>
      <c r="E608" s="19"/>
      <c r="F608" s="52"/>
      <c r="G608" s="52"/>
      <c r="H608" s="52"/>
    </row>
    <row r="609" spans="1:8" ht="12.75">
      <c r="A609" s="2"/>
      <c r="B609" s="69"/>
      <c r="C609" s="69"/>
      <c r="D609" s="69"/>
      <c r="E609" s="19"/>
      <c r="F609" s="52"/>
      <c r="G609" s="52"/>
      <c r="H609" s="52"/>
    </row>
    <row r="610" spans="1:8" ht="12.75">
      <c r="A610" s="2"/>
      <c r="B610" s="69"/>
      <c r="C610" s="69"/>
      <c r="D610" s="69"/>
      <c r="E610" s="19"/>
      <c r="F610" s="52"/>
      <c r="G610" s="52"/>
      <c r="H610" s="52"/>
    </row>
    <row r="611" spans="1:8" ht="12.75">
      <c r="A611" s="2"/>
      <c r="B611" s="69"/>
      <c r="C611" s="69"/>
      <c r="D611" s="69"/>
      <c r="E611" s="19"/>
      <c r="F611" s="52"/>
      <c r="G611" s="52"/>
      <c r="H611" s="52"/>
    </row>
    <row r="612" spans="1:8" ht="12.75">
      <c r="A612" s="2"/>
      <c r="B612" s="69"/>
      <c r="C612" s="69"/>
      <c r="D612" s="69"/>
      <c r="E612" s="19"/>
      <c r="F612" s="52"/>
      <c r="G612" s="52"/>
      <c r="H612" s="52"/>
    </row>
    <row r="613" spans="1:8" ht="12.75">
      <c r="A613" s="2"/>
      <c r="B613" s="69"/>
      <c r="C613" s="69"/>
      <c r="D613" s="69"/>
      <c r="E613" s="19"/>
      <c r="F613" s="52"/>
      <c r="G613" s="52"/>
      <c r="H613" s="52"/>
    </row>
    <row r="614" spans="1:8" ht="12.75">
      <c r="A614" s="2"/>
      <c r="B614" s="69"/>
      <c r="C614" s="69"/>
      <c r="D614" s="69"/>
      <c r="E614" s="19"/>
      <c r="F614" s="52"/>
      <c r="G614" s="52"/>
      <c r="H614" s="52"/>
    </row>
    <row r="615" spans="1:8" ht="12.75">
      <c r="A615" s="2"/>
      <c r="B615" s="69"/>
      <c r="C615" s="69"/>
      <c r="D615" s="69"/>
      <c r="E615" s="19"/>
      <c r="F615" s="52"/>
      <c r="G615" s="52"/>
      <c r="H615" s="52"/>
    </row>
    <row r="616" spans="1:8" ht="12.75">
      <c r="A616" s="2"/>
      <c r="B616" s="69"/>
      <c r="C616" s="69"/>
      <c r="D616" s="69"/>
      <c r="E616" s="19"/>
      <c r="F616" s="52"/>
      <c r="G616" s="52"/>
      <c r="H616" s="52"/>
    </row>
    <row r="617" spans="1:8" ht="12.75">
      <c r="A617" s="2"/>
      <c r="B617" s="69"/>
      <c r="C617" s="69"/>
      <c r="D617" s="69"/>
      <c r="E617" s="19"/>
      <c r="F617" s="52"/>
      <c r="G617" s="52"/>
      <c r="H617" s="52"/>
    </row>
    <row r="618" spans="1:8" ht="12.75">
      <c r="A618" s="2"/>
      <c r="B618" s="69"/>
      <c r="C618" s="69"/>
      <c r="D618" s="69"/>
      <c r="E618" s="19"/>
      <c r="F618" s="52"/>
      <c r="G618" s="52"/>
      <c r="H618" s="52"/>
    </row>
    <row r="619" spans="1:8" ht="12.75">
      <c r="A619" s="2"/>
      <c r="B619" s="69"/>
      <c r="C619" s="69"/>
      <c r="D619" s="69"/>
      <c r="E619" s="19"/>
      <c r="F619" s="52"/>
      <c r="G619" s="52"/>
      <c r="H619" s="52"/>
    </row>
    <row r="620" spans="1:8" ht="12.75">
      <c r="A620" s="2"/>
      <c r="B620" s="69"/>
      <c r="C620" s="69"/>
      <c r="D620" s="69"/>
      <c r="E620" s="19"/>
      <c r="F620" s="52"/>
      <c r="G620" s="52"/>
      <c r="H620" s="52"/>
    </row>
    <row r="621" spans="1:8" ht="12.75">
      <c r="A621" s="2"/>
      <c r="B621" s="69"/>
      <c r="C621" s="69"/>
      <c r="D621" s="69"/>
      <c r="E621" s="19"/>
      <c r="F621" s="52"/>
      <c r="G621" s="52"/>
      <c r="H621" s="52"/>
    </row>
    <row r="622" spans="1:8" ht="12.75">
      <c r="A622" s="2"/>
      <c r="B622" s="69"/>
      <c r="C622" s="69"/>
      <c r="D622" s="69"/>
      <c r="E622" s="19"/>
      <c r="F622" s="52"/>
      <c r="G622" s="52"/>
      <c r="H622" s="52"/>
    </row>
    <row r="623" spans="1:8" ht="12.75">
      <c r="A623" s="2"/>
      <c r="B623" s="69"/>
      <c r="C623" s="69"/>
      <c r="D623" s="69"/>
      <c r="E623" s="19"/>
      <c r="F623" s="52"/>
      <c r="G623" s="52"/>
      <c r="H623" s="52"/>
    </row>
    <row r="624" spans="1:8" ht="12.75">
      <c r="A624" s="2"/>
      <c r="B624" s="69"/>
      <c r="C624" s="69"/>
      <c r="D624" s="69"/>
      <c r="E624" s="19"/>
      <c r="F624" s="52"/>
      <c r="G624" s="52"/>
      <c r="H624" s="52"/>
    </row>
    <row r="625" spans="1:8" ht="12.75">
      <c r="A625" s="2"/>
      <c r="B625" s="69"/>
      <c r="C625" s="69"/>
      <c r="D625" s="69"/>
      <c r="E625" s="19"/>
      <c r="F625" s="52"/>
      <c r="G625" s="52"/>
      <c r="H625" s="52"/>
    </row>
    <row r="626" spans="1:8" ht="12.75">
      <c r="A626" s="2"/>
      <c r="B626" s="69"/>
      <c r="C626" s="69"/>
      <c r="D626" s="69"/>
      <c r="E626" s="19"/>
      <c r="F626" s="52"/>
      <c r="G626" s="52"/>
      <c r="H626" s="52"/>
    </row>
    <row r="627" spans="1:8" ht="12.75">
      <c r="A627" s="2"/>
      <c r="B627" s="69"/>
      <c r="C627" s="69"/>
      <c r="D627" s="69"/>
      <c r="E627" s="19"/>
      <c r="F627" s="52"/>
      <c r="G627" s="52"/>
      <c r="H627" s="52"/>
    </row>
    <row r="628" spans="1:8" ht="12.75">
      <c r="A628" s="2"/>
      <c r="B628" s="69"/>
      <c r="C628" s="69"/>
      <c r="D628" s="69"/>
      <c r="E628" s="19"/>
      <c r="F628" s="52"/>
      <c r="G628" s="52"/>
      <c r="H628" s="52"/>
    </row>
    <row r="629" spans="1:8" ht="12.75">
      <c r="A629" s="2"/>
      <c r="B629" s="69"/>
      <c r="C629" s="69"/>
      <c r="D629" s="69"/>
      <c r="E629" s="19"/>
      <c r="F629" s="52"/>
      <c r="G629" s="52"/>
      <c r="H629" s="52"/>
    </row>
    <row r="630" spans="1:8" ht="12.75">
      <c r="A630" s="2"/>
      <c r="B630" s="69"/>
      <c r="C630" s="69"/>
      <c r="D630" s="69"/>
      <c r="E630" s="19"/>
      <c r="F630" s="52"/>
      <c r="G630" s="52"/>
      <c r="H630" s="52"/>
    </row>
    <row r="631" spans="1:8" ht="12.75">
      <c r="A631" s="2"/>
      <c r="B631" s="69"/>
      <c r="C631" s="69"/>
      <c r="D631" s="69"/>
      <c r="E631" s="19"/>
      <c r="F631" s="52"/>
      <c r="G631" s="52"/>
      <c r="H631" s="52"/>
    </row>
    <row r="632" spans="1:8" ht="12.75">
      <c r="A632" s="2"/>
      <c r="B632" s="69"/>
      <c r="C632" s="69"/>
      <c r="D632" s="69"/>
      <c r="E632" s="19"/>
      <c r="F632" s="52"/>
      <c r="G632" s="52"/>
      <c r="H632" s="52"/>
    </row>
    <row r="633" spans="1:8" ht="12.75">
      <c r="A633" s="2"/>
      <c r="B633" s="69"/>
      <c r="C633" s="69"/>
      <c r="D633" s="69"/>
      <c r="E633" s="19"/>
      <c r="F633" s="52"/>
      <c r="G633" s="52"/>
      <c r="H633" s="52"/>
    </row>
    <row r="634" spans="1:8" ht="12.75">
      <c r="A634" s="2"/>
      <c r="B634" s="69"/>
      <c r="C634" s="69"/>
      <c r="D634" s="69"/>
      <c r="E634" s="19"/>
      <c r="F634" s="52"/>
      <c r="G634" s="52"/>
      <c r="H634" s="52"/>
    </row>
    <row r="635" spans="1:8" ht="12.75">
      <c r="A635" s="2"/>
      <c r="B635" s="69"/>
      <c r="C635" s="69"/>
      <c r="D635" s="69"/>
      <c r="E635" s="19"/>
      <c r="F635" s="52"/>
      <c r="G635" s="52"/>
      <c r="H635" s="52"/>
    </row>
    <row r="636" spans="1:8" ht="12.75">
      <c r="A636" s="2"/>
      <c r="B636" s="69"/>
      <c r="C636" s="69"/>
      <c r="D636" s="69"/>
      <c r="E636" s="19"/>
      <c r="F636" s="52"/>
      <c r="G636" s="52"/>
      <c r="H636" s="52"/>
    </row>
    <row r="637" spans="1:8" ht="12.75">
      <c r="A637" s="2"/>
      <c r="B637" s="69"/>
      <c r="C637" s="69"/>
      <c r="D637" s="69"/>
      <c r="E637" s="19"/>
      <c r="F637" s="52"/>
      <c r="G637" s="52"/>
      <c r="H637" s="52"/>
    </row>
    <row r="638" spans="1:8" ht="12.75">
      <c r="A638" s="2"/>
      <c r="B638" s="69"/>
      <c r="C638" s="69"/>
      <c r="D638" s="69"/>
      <c r="E638" s="19"/>
      <c r="F638" s="52"/>
      <c r="G638" s="52"/>
      <c r="H638" s="52"/>
    </row>
    <row r="639" spans="1:8" ht="12.75">
      <c r="A639" s="2"/>
      <c r="B639" s="69"/>
      <c r="C639" s="69"/>
      <c r="D639" s="69"/>
      <c r="E639" s="19"/>
      <c r="F639" s="52"/>
      <c r="G639" s="52"/>
      <c r="H639" s="52"/>
    </row>
    <row r="640" spans="1:8" ht="12.75">
      <c r="A640" s="2"/>
      <c r="B640" s="69"/>
      <c r="C640" s="69"/>
      <c r="D640" s="69"/>
      <c r="E640" s="19"/>
      <c r="F640" s="52"/>
      <c r="G640" s="52"/>
      <c r="H640" s="52"/>
    </row>
    <row r="641" spans="1:8" ht="12.75">
      <c r="A641" s="2"/>
      <c r="B641" s="69"/>
      <c r="C641" s="69"/>
      <c r="D641" s="69"/>
      <c r="E641" s="19"/>
      <c r="F641" s="52"/>
      <c r="G641" s="52"/>
      <c r="H641" s="52"/>
    </row>
    <row r="642" spans="1:8" ht="12.75">
      <c r="A642" s="2"/>
      <c r="B642" s="69"/>
      <c r="C642" s="69"/>
      <c r="D642" s="69"/>
      <c r="E642" s="19"/>
      <c r="F642" s="52"/>
      <c r="G642" s="52"/>
      <c r="H642" s="52"/>
    </row>
    <row r="643" spans="1:8" ht="12.75">
      <c r="A643" s="2"/>
      <c r="B643" s="69"/>
      <c r="C643" s="69"/>
      <c r="D643" s="69"/>
      <c r="E643" s="19"/>
      <c r="F643" s="52"/>
      <c r="G643" s="52"/>
      <c r="H643" s="52"/>
    </row>
    <row r="644" spans="1:8" ht="12.75">
      <c r="A644" s="2"/>
      <c r="B644" s="69"/>
      <c r="C644" s="69"/>
      <c r="D644" s="69"/>
      <c r="E644" s="19"/>
      <c r="F644" s="52"/>
      <c r="G644" s="52"/>
      <c r="H644" s="52"/>
    </row>
    <row r="645" spans="1:8" ht="12.75">
      <c r="A645" s="2"/>
      <c r="B645" s="69"/>
      <c r="C645" s="69"/>
      <c r="D645" s="69"/>
      <c r="E645" s="19"/>
      <c r="F645" s="52"/>
      <c r="G645" s="52"/>
      <c r="H645" s="52"/>
    </row>
    <row r="646" spans="1:8" ht="12.75">
      <c r="A646" s="2"/>
      <c r="B646" s="69"/>
      <c r="C646" s="69"/>
      <c r="D646" s="69"/>
      <c r="E646" s="19"/>
      <c r="F646" s="52"/>
      <c r="G646" s="52"/>
      <c r="H646" s="52"/>
    </row>
    <row r="647" spans="1:8" ht="12.75">
      <c r="A647" s="2"/>
      <c r="B647" s="69"/>
      <c r="C647" s="69"/>
      <c r="D647" s="69"/>
      <c r="E647" s="19"/>
      <c r="F647" s="52"/>
      <c r="G647" s="52"/>
      <c r="H647" s="52"/>
    </row>
    <row r="648" spans="1:8" ht="12.75">
      <c r="A648" s="2"/>
      <c r="B648" s="69"/>
      <c r="C648" s="69"/>
      <c r="D648" s="69"/>
      <c r="E648" s="19"/>
      <c r="F648" s="52"/>
      <c r="G648" s="52"/>
      <c r="H648" s="52"/>
    </row>
    <row r="649" spans="1:8" ht="12.75">
      <c r="A649" s="2"/>
      <c r="B649" s="69"/>
      <c r="C649" s="69"/>
      <c r="D649" s="69"/>
      <c r="E649" s="19"/>
      <c r="F649" s="52"/>
      <c r="G649" s="52"/>
      <c r="H649" s="52"/>
    </row>
    <row r="650" spans="1:8" ht="12.75">
      <c r="A650" s="2"/>
      <c r="B650" s="69"/>
      <c r="C650" s="69"/>
      <c r="D650" s="69"/>
      <c r="E650" s="19"/>
      <c r="F650" s="52"/>
      <c r="G650" s="52"/>
      <c r="H650" s="52"/>
    </row>
    <row r="651" spans="1:8" ht="12.75">
      <c r="A651" s="2"/>
      <c r="B651" s="69"/>
      <c r="C651" s="69"/>
      <c r="D651" s="69"/>
      <c r="E651" s="19"/>
      <c r="F651" s="52"/>
      <c r="G651" s="52"/>
      <c r="H651" s="52"/>
    </row>
    <row r="652" spans="1:8" ht="12.75">
      <c r="A652" s="2"/>
      <c r="B652" s="69"/>
      <c r="C652" s="69"/>
      <c r="D652" s="69"/>
      <c r="E652" s="19"/>
      <c r="F652" s="52"/>
      <c r="G652" s="52"/>
      <c r="H652" s="52"/>
    </row>
    <row r="653" spans="1:8" ht="12.75">
      <c r="A653" s="2"/>
      <c r="B653" s="69"/>
      <c r="C653" s="69"/>
      <c r="D653" s="69"/>
      <c r="E653" s="19"/>
      <c r="F653" s="52"/>
      <c r="G653" s="52"/>
      <c r="H653" s="52"/>
    </row>
    <row r="654" spans="1:8" ht="12.75">
      <c r="A654" s="2"/>
      <c r="B654" s="69"/>
      <c r="C654" s="69"/>
      <c r="D654" s="69"/>
      <c r="E654" s="19"/>
      <c r="F654" s="52"/>
      <c r="G654" s="52"/>
      <c r="H654" s="52"/>
    </row>
    <row r="655" spans="1:8" ht="12.75">
      <c r="A655" s="2"/>
      <c r="B655" s="69"/>
      <c r="C655" s="69"/>
      <c r="D655" s="69"/>
      <c r="E655" s="19"/>
      <c r="F655" s="52"/>
      <c r="G655" s="52"/>
      <c r="H655" s="52"/>
    </row>
    <row r="656" spans="1:8" ht="12.75">
      <c r="A656" s="2"/>
      <c r="B656" s="69"/>
      <c r="C656" s="69"/>
      <c r="D656" s="69"/>
      <c r="E656" s="19"/>
      <c r="F656" s="52"/>
      <c r="G656" s="52"/>
      <c r="H656" s="52"/>
    </row>
    <row r="657" spans="1:8" ht="12.75">
      <c r="A657" s="2"/>
      <c r="B657" s="69"/>
      <c r="C657" s="69"/>
      <c r="D657" s="69"/>
      <c r="E657" s="19"/>
      <c r="F657" s="52"/>
      <c r="G657" s="52"/>
      <c r="H657" s="52"/>
    </row>
    <row r="658" spans="1:8" ht="12.75">
      <c r="A658" s="2"/>
      <c r="B658" s="69"/>
      <c r="C658" s="69"/>
      <c r="D658" s="69"/>
      <c r="E658" s="19"/>
      <c r="F658" s="52"/>
      <c r="G658" s="52"/>
      <c r="H658" s="52"/>
    </row>
    <row r="659" spans="1:8" ht="12.75">
      <c r="A659" s="2"/>
      <c r="B659" s="69"/>
      <c r="C659" s="69"/>
      <c r="D659" s="69"/>
      <c r="E659" s="19"/>
      <c r="F659" s="52"/>
      <c r="G659" s="52"/>
      <c r="H659" s="52"/>
    </row>
    <row r="660" spans="1:8" ht="12.75">
      <c r="A660" s="2"/>
      <c r="B660" s="69"/>
      <c r="C660" s="69"/>
      <c r="D660" s="69"/>
      <c r="E660" s="19"/>
      <c r="F660" s="52"/>
      <c r="G660" s="52"/>
      <c r="H660" s="52"/>
    </row>
    <row r="661" spans="1:8" ht="12.75">
      <c r="A661" s="2"/>
      <c r="B661" s="69"/>
      <c r="C661" s="69"/>
      <c r="D661" s="69"/>
      <c r="E661" s="19"/>
      <c r="F661" s="52"/>
      <c r="G661" s="52"/>
      <c r="H661" s="52"/>
    </row>
    <row r="662" spans="1:8" ht="12.75">
      <c r="A662" s="2"/>
      <c r="B662" s="69"/>
      <c r="C662" s="69"/>
      <c r="D662" s="69"/>
      <c r="E662" s="19"/>
      <c r="F662" s="52"/>
      <c r="G662" s="52"/>
      <c r="H662" s="52"/>
    </row>
    <row r="663" spans="1:8" ht="12.75">
      <c r="A663" s="2"/>
      <c r="B663" s="69"/>
      <c r="C663" s="69"/>
      <c r="D663" s="69"/>
      <c r="E663" s="19"/>
      <c r="F663" s="52"/>
      <c r="G663" s="52"/>
      <c r="H663" s="52"/>
    </row>
    <row r="664" spans="1:8" ht="12.75">
      <c r="A664" s="2"/>
      <c r="B664" s="69"/>
      <c r="C664" s="69"/>
      <c r="D664" s="69"/>
      <c r="E664" s="19"/>
      <c r="F664" s="52"/>
      <c r="G664" s="52"/>
      <c r="H664" s="52"/>
    </row>
    <row r="665" spans="1:8" ht="12.75">
      <c r="A665" s="2"/>
      <c r="B665" s="69"/>
      <c r="C665" s="69"/>
      <c r="D665" s="69"/>
      <c r="E665" s="19"/>
      <c r="F665" s="52"/>
      <c r="G665" s="52"/>
      <c r="H665" s="52"/>
    </row>
    <row r="666" spans="1:8" ht="12.75">
      <c r="A666" s="2"/>
      <c r="B666" s="69"/>
      <c r="C666" s="69"/>
      <c r="D666" s="69"/>
      <c r="E666" s="19"/>
      <c r="F666" s="52"/>
      <c r="G666" s="52"/>
      <c r="H666" s="52"/>
    </row>
    <row r="667" spans="1:8" ht="12.75">
      <c r="A667" s="2"/>
      <c r="B667" s="69"/>
      <c r="C667" s="69"/>
      <c r="D667" s="69"/>
      <c r="E667" s="19"/>
      <c r="F667" s="52"/>
      <c r="G667" s="52"/>
      <c r="H667" s="52"/>
    </row>
    <row r="668" spans="1:8" ht="12.75">
      <c r="A668" s="2"/>
      <c r="B668" s="69"/>
      <c r="C668" s="69"/>
      <c r="D668" s="69"/>
      <c r="E668" s="19"/>
      <c r="F668" s="52"/>
      <c r="G668" s="52"/>
      <c r="H668" s="52"/>
    </row>
    <row r="669" spans="1:8" ht="12.75">
      <c r="A669" s="2"/>
      <c r="B669" s="69"/>
      <c r="C669" s="69"/>
      <c r="D669" s="69"/>
      <c r="E669" s="19"/>
      <c r="F669" s="52"/>
      <c r="G669" s="52"/>
      <c r="H669" s="52"/>
    </row>
    <row r="670" spans="1:8" ht="12.75">
      <c r="A670" s="2"/>
      <c r="B670" s="69"/>
      <c r="C670" s="69"/>
      <c r="D670" s="69"/>
      <c r="E670" s="19"/>
      <c r="F670" s="52"/>
      <c r="G670" s="52"/>
      <c r="H670" s="52"/>
    </row>
    <row r="671" spans="1:8" ht="12.75">
      <c r="A671" s="2"/>
      <c r="B671" s="69"/>
      <c r="C671" s="69"/>
      <c r="D671" s="69"/>
      <c r="E671" s="19"/>
      <c r="F671" s="52"/>
      <c r="G671" s="52"/>
      <c r="H671" s="52"/>
    </row>
    <row r="672" spans="1:8" ht="12.75">
      <c r="A672" s="2"/>
      <c r="B672" s="69"/>
      <c r="C672" s="69"/>
      <c r="D672" s="69"/>
      <c r="E672" s="19"/>
      <c r="F672" s="52"/>
      <c r="G672" s="52"/>
      <c r="H672" s="52"/>
    </row>
    <row r="673" spans="1:8" ht="12.75">
      <c r="A673" s="2"/>
      <c r="B673" s="69"/>
      <c r="C673" s="69"/>
      <c r="D673" s="69"/>
      <c r="E673" s="19"/>
      <c r="F673" s="52"/>
      <c r="G673" s="52"/>
      <c r="H673" s="52"/>
    </row>
    <row r="674" spans="1:8" ht="12.75">
      <c r="A674" s="2"/>
      <c r="B674" s="69"/>
      <c r="C674" s="69"/>
      <c r="D674" s="69"/>
      <c r="E674" s="19"/>
      <c r="F674" s="52"/>
      <c r="G674" s="52"/>
      <c r="H674" s="52"/>
    </row>
    <row r="675" spans="1:8" ht="12.75">
      <c r="A675" s="2"/>
      <c r="B675" s="69"/>
      <c r="C675" s="69"/>
      <c r="D675" s="69"/>
      <c r="E675" s="19"/>
      <c r="F675" s="52"/>
      <c r="G675" s="52"/>
      <c r="H675" s="52"/>
    </row>
    <row r="676" spans="1:8" ht="12.75">
      <c r="A676" s="2"/>
      <c r="B676" s="69"/>
      <c r="C676" s="69"/>
      <c r="D676" s="69"/>
      <c r="E676" s="19"/>
      <c r="F676" s="52"/>
      <c r="G676" s="52"/>
      <c r="H676" s="52"/>
    </row>
    <row r="677" spans="1:8" ht="12.75">
      <c r="A677" s="2"/>
      <c r="B677" s="69"/>
      <c r="C677" s="69"/>
      <c r="D677" s="69"/>
      <c r="E677" s="19"/>
      <c r="F677" s="52"/>
      <c r="G677" s="52"/>
      <c r="H677" s="52"/>
    </row>
    <row r="678" spans="1:8" ht="12.75">
      <c r="A678" s="2"/>
      <c r="B678" s="69"/>
      <c r="C678" s="69"/>
      <c r="D678" s="69"/>
      <c r="E678" s="19"/>
      <c r="F678" s="52"/>
      <c r="G678" s="52"/>
      <c r="H678" s="52"/>
    </row>
    <row r="679" spans="1:8" ht="12.75">
      <c r="A679" s="2"/>
      <c r="B679" s="69"/>
      <c r="C679" s="69"/>
      <c r="D679" s="69"/>
      <c r="E679" s="19"/>
      <c r="F679" s="52"/>
      <c r="G679" s="52"/>
      <c r="H679" s="52"/>
    </row>
    <row r="680" spans="1:8" ht="12.75">
      <c r="A680" s="2"/>
      <c r="B680" s="69"/>
      <c r="C680" s="69"/>
      <c r="D680" s="69"/>
      <c r="E680" s="19"/>
      <c r="F680" s="52"/>
      <c r="G680" s="52"/>
      <c r="H680" s="52"/>
    </row>
    <row r="681" spans="1:8" ht="12.75">
      <c r="A681" s="2"/>
      <c r="B681" s="69"/>
      <c r="C681" s="69"/>
      <c r="D681" s="69"/>
      <c r="E681" s="19"/>
      <c r="F681" s="52"/>
      <c r="G681" s="52"/>
      <c r="H681" s="52"/>
    </row>
    <row r="682" spans="1:8" ht="12.75">
      <c r="A682" s="2"/>
      <c r="B682" s="69"/>
      <c r="C682" s="69"/>
      <c r="D682" s="69"/>
      <c r="E682" s="19"/>
      <c r="F682" s="52"/>
      <c r="G682" s="52"/>
      <c r="H682" s="52"/>
    </row>
    <row r="683" spans="1:8" ht="12.75">
      <c r="A683" s="2"/>
      <c r="B683" s="69"/>
      <c r="C683" s="69"/>
      <c r="D683" s="69"/>
      <c r="E683" s="19"/>
      <c r="F683" s="52"/>
      <c r="G683" s="52"/>
      <c r="H683" s="52"/>
    </row>
    <row r="684" spans="1:8" ht="12.75">
      <c r="A684" s="2"/>
      <c r="B684" s="69"/>
      <c r="C684" s="69"/>
      <c r="D684" s="69"/>
      <c r="E684" s="19"/>
      <c r="F684" s="52"/>
      <c r="G684" s="52"/>
      <c r="H684" s="52"/>
    </row>
    <row r="685" spans="1:8" ht="12.75">
      <c r="A685" s="2"/>
      <c r="B685" s="69"/>
      <c r="C685" s="69"/>
      <c r="D685" s="69"/>
      <c r="E685" s="19"/>
      <c r="F685" s="52"/>
      <c r="G685" s="52"/>
      <c r="H685" s="52"/>
    </row>
    <row r="686" spans="1:8" ht="12.75">
      <c r="A686" s="2"/>
      <c r="B686" s="69"/>
      <c r="C686" s="69"/>
      <c r="D686" s="69"/>
      <c r="E686" s="19"/>
      <c r="F686" s="52"/>
      <c r="G686" s="52"/>
      <c r="H686" s="52"/>
    </row>
    <row r="687" spans="1:8" ht="12.75">
      <c r="A687" s="2"/>
      <c r="B687" s="69"/>
      <c r="C687" s="69"/>
      <c r="D687" s="69"/>
      <c r="E687" s="19"/>
      <c r="F687" s="52"/>
      <c r="G687" s="52"/>
      <c r="H687" s="52"/>
    </row>
    <row r="688" spans="1:8" ht="12.75">
      <c r="A688" s="2"/>
      <c r="B688" s="69"/>
      <c r="C688" s="69"/>
      <c r="D688" s="69"/>
      <c r="E688" s="19"/>
      <c r="F688" s="52"/>
      <c r="G688" s="52"/>
      <c r="H688" s="52"/>
    </row>
    <row r="689" spans="1:8" ht="12.75">
      <c r="A689" s="2"/>
      <c r="B689" s="69"/>
      <c r="C689" s="69"/>
      <c r="D689" s="69"/>
      <c r="E689" s="19"/>
      <c r="F689" s="52"/>
      <c r="G689" s="52"/>
      <c r="H689" s="52"/>
    </row>
    <row r="690" spans="1:8" ht="12.75">
      <c r="A690" s="2"/>
      <c r="B690" s="69"/>
      <c r="C690" s="69"/>
      <c r="D690" s="69"/>
      <c r="E690" s="19"/>
      <c r="F690" s="52"/>
      <c r="G690" s="52"/>
      <c r="H690" s="52"/>
    </row>
    <row r="691" spans="1:8" ht="12.75">
      <c r="A691" s="2"/>
      <c r="B691" s="69"/>
      <c r="C691" s="69"/>
      <c r="D691" s="69"/>
      <c r="E691" s="19"/>
      <c r="F691" s="52"/>
      <c r="G691" s="52"/>
      <c r="H691" s="52"/>
    </row>
    <row r="692" spans="1:8" ht="12.75">
      <c r="A692" s="2"/>
      <c r="B692" s="69"/>
      <c r="C692" s="69"/>
      <c r="D692" s="69"/>
      <c r="E692" s="19"/>
      <c r="F692" s="52"/>
      <c r="G692" s="52"/>
      <c r="H692" s="52"/>
    </row>
    <row r="693" spans="1:8" ht="12.75">
      <c r="A693" s="2"/>
      <c r="B693" s="69"/>
      <c r="C693" s="69"/>
      <c r="D693" s="69"/>
      <c r="E693" s="19"/>
      <c r="F693" s="52"/>
      <c r="G693" s="52"/>
      <c r="H693" s="52"/>
    </row>
    <row r="694" spans="1:8" ht="12.75">
      <c r="A694" s="2"/>
      <c r="B694" s="69"/>
      <c r="C694" s="69"/>
      <c r="D694" s="69"/>
      <c r="E694" s="19"/>
      <c r="F694" s="52"/>
      <c r="G694" s="52"/>
      <c r="H694" s="52"/>
    </row>
    <row r="695" spans="1:8" ht="12.75">
      <c r="A695" s="2"/>
      <c r="B695" s="69"/>
      <c r="C695" s="69"/>
      <c r="D695" s="69"/>
      <c r="E695" s="19"/>
      <c r="F695" s="52"/>
      <c r="G695" s="52"/>
      <c r="H695" s="52"/>
    </row>
    <row r="696" spans="1:8" ht="12.75">
      <c r="A696" s="2"/>
      <c r="B696" s="69"/>
      <c r="C696" s="69"/>
      <c r="D696" s="69"/>
      <c r="E696" s="19"/>
      <c r="F696" s="52"/>
      <c r="G696" s="52"/>
      <c r="H696" s="52"/>
    </row>
    <row r="697" spans="1:8" ht="12.75">
      <c r="A697" s="2"/>
      <c r="B697" s="69"/>
      <c r="C697" s="69"/>
      <c r="D697" s="69"/>
      <c r="E697" s="19"/>
      <c r="F697" s="52"/>
      <c r="G697" s="52"/>
      <c r="H697" s="52"/>
    </row>
    <row r="698" spans="1:8" ht="12.75">
      <c r="A698" s="2"/>
      <c r="B698" s="69"/>
      <c r="C698" s="69"/>
      <c r="D698" s="69"/>
      <c r="E698" s="19"/>
      <c r="F698" s="52"/>
      <c r="G698" s="52"/>
      <c r="H698" s="52"/>
    </row>
    <row r="699" spans="1:8" ht="12.75">
      <c r="A699" s="2"/>
      <c r="B699" s="69"/>
      <c r="C699" s="69"/>
      <c r="D699" s="69"/>
      <c r="E699" s="19"/>
      <c r="F699" s="52"/>
      <c r="G699" s="52"/>
      <c r="H699" s="52"/>
    </row>
    <row r="700" spans="1:8" ht="12.75">
      <c r="A700" s="2"/>
      <c r="B700" s="69"/>
      <c r="C700" s="69"/>
      <c r="D700" s="69"/>
      <c r="E700" s="19"/>
      <c r="F700" s="52"/>
      <c r="G700" s="52"/>
      <c r="H700" s="52"/>
    </row>
    <row r="701" spans="1:8" ht="12.75">
      <c r="A701" s="2"/>
      <c r="B701" s="69"/>
      <c r="C701" s="69"/>
      <c r="D701" s="69"/>
      <c r="E701" s="19"/>
      <c r="F701" s="52"/>
      <c r="G701" s="52"/>
      <c r="H701" s="52"/>
    </row>
    <row r="702" spans="1:8" ht="12.75">
      <c r="A702" s="2"/>
      <c r="B702" s="69"/>
      <c r="C702" s="69"/>
      <c r="D702" s="69"/>
      <c r="E702" s="19"/>
      <c r="F702" s="52"/>
      <c r="G702" s="52"/>
      <c r="H702" s="52"/>
    </row>
    <row r="703" spans="1:8" ht="12.75">
      <c r="A703" s="2"/>
      <c r="B703" s="69"/>
      <c r="C703" s="69"/>
      <c r="D703" s="69"/>
      <c r="E703" s="19"/>
      <c r="F703" s="52"/>
      <c r="G703" s="52"/>
      <c r="H703" s="52"/>
    </row>
    <row r="704" spans="1:8" ht="12.75">
      <c r="A704" s="2"/>
      <c r="B704" s="69"/>
      <c r="C704" s="69"/>
      <c r="D704" s="69"/>
      <c r="E704" s="19"/>
      <c r="F704" s="52"/>
      <c r="G704" s="52"/>
      <c r="H704" s="52"/>
    </row>
    <row r="705" spans="1:8" ht="12.75">
      <c r="A705" s="2"/>
      <c r="B705" s="69"/>
      <c r="C705" s="69"/>
      <c r="D705" s="69"/>
      <c r="E705" s="19"/>
      <c r="F705" s="52"/>
      <c r="G705" s="52"/>
      <c r="H705" s="52"/>
    </row>
    <row r="706" spans="1:8" ht="12.75">
      <c r="A706" s="2"/>
      <c r="B706" s="69"/>
      <c r="C706" s="69"/>
      <c r="D706" s="69"/>
      <c r="E706" s="19"/>
      <c r="F706" s="52"/>
      <c r="G706" s="52"/>
      <c r="H706" s="52"/>
    </row>
    <row r="707" spans="1:8" ht="12.75">
      <c r="A707" s="2"/>
      <c r="B707" s="69"/>
      <c r="C707" s="69"/>
      <c r="D707" s="69"/>
      <c r="E707" s="19"/>
      <c r="F707" s="52"/>
      <c r="G707" s="52"/>
      <c r="H707" s="52"/>
    </row>
    <row r="708" spans="1:8" ht="12.75">
      <c r="A708" s="2"/>
      <c r="B708" s="69"/>
      <c r="C708" s="69"/>
      <c r="D708" s="69"/>
      <c r="E708" s="19"/>
      <c r="F708" s="52"/>
      <c r="G708" s="52"/>
      <c r="H708" s="52"/>
    </row>
    <row r="709" spans="1:8" ht="12.75">
      <c r="A709" s="2"/>
      <c r="B709" s="69"/>
      <c r="C709" s="69"/>
      <c r="D709" s="69"/>
      <c r="E709" s="19"/>
      <c r="F709" s="52"/>
      <c r="G709" s="52"/>
      <c r="H709" s="52"/>
    </row>
    <row r="710" spans="1:8" ht="12.75">
      <c r="A710" s="2"/>
      <c r="B710" s="69"/>
      <c r="C710" s="69"/>
      <c r="D710" s="69"/>
      <c r="E710" s="19"/>
      <c r="F710" s="52"/>
      <c r="G710" s="52"/>
      <c r="H710" s="52"/>
    </row>
    <row r="711" spans="1:8" ht="12.75">
      <c r="A711" s="2"/>
      <c r="B711" s="69"/>
      <c r="C711" s="69"/>
      <c r="D711" s="69"/>
      <c r="E711" s="19"/>
      <c r="F711" s="52"/>
      <c r="G711" s="52"/>
      <c r="H711" s="52"/>
    </row>
    <row r="712" spans="1:8" ht="12.75">
      <c r="A712" s="2"/>
      <c r="B712" s="69"/>
      <c r="C712" s="69"/>
      <c r="D712" s="69"/>
      <c r="E712" s="19"/>
      <c r="F712" s="52"/>
      <c r="G712" s="52"/>
      <c r="H712" s="52"/>
    </row>
    <row r="713" spans="1:8" ht="12.75">
      <c r="A713" s="2"/>
      <c r="B713" s="69"/>
      <c r="C713" s="69"/>
      <c r="D713" s="69"/>
      <c r="E713" s="19"/>
      <c r="F713" s="52"/>
      <c r="G713" s="52"/>
      <c r="H713" s="52"/>
    </row>
    <row r="714" spans="1:8" ht="12.75">
      <c r="A714" s="2"/>
      <c r="B714" s="69"/>
      <c r="C714" s="69"/>
      <c r="D714" s="69"/>
      <c r="E714" s="19"/>
      <c r="F714" s="52"/>
      <c r="G714" s="52"/>
      <c r="H714" s="52"/>
    </row>
    <row r="715" spans="1:8" ht="12.75">
      <c r="A715" s="2"/>
      <c r="B715" s="69"/>
      <c r="C715" s="69"/>
      <c r="D715" s="69"/>
      <c r="E715" s="19"/>
      <c r="F715" s="52"/>
      <c r="G715" s="52"/>
      <c r="H715" s="52"/>
    </row>
    <row r="716" spans="1:8" ht="12.75">
      <c r="A716" s="2"/>
      <c r="B716" s="69"/>
      <c r="C716" s="69"/>
      <c r="D716" s="69"/>
      <c r="E716" s="19"/>
      <c r="F716" s="52"/>
      <c r="G716" s="52"/>
      <c r="H716" s="52"/>
    </row>
    <row r="717" spans="1:8" ht="12.75">
      <c r="A717" s="2"/>
      <c r="B717" s="69"/>
      <c r="C717" s="69"/>
      <c r="D717" s="69"/>
      <c r="E717" s="19"/>
      <c r="F717" s="52"/>
      <c r="G717" s="52"/>
      <c r="H717" s="52"/>
    </row>
    <row r="718" spans="1:8" ht="12.75">
      <c r="A718" s="2"/>
      <c r="B718" s="69"/>
      <c r="C718" s="69"/>
      <c r="D718" s="69"/>
      <c r="E718" s="19"/>
      <c r="F718" s="52"/>
      <c r="G718" s="52"/>
      <c r="H718" s="52"/>
    </row>
    <row r="719" spans="1:8" ht="12.75">
      <c r="A719" s="2"/>
      <c r="B719" s="69"/>
      <c r="C719" s="69"/>
      <c r="D719" s="69"/>
      <c r="E719" s="19"/>
      <c r="F719" s="52"/>
      <c r="G719" s="52"/>
      <c r="H719" s="52"/>
    </row>
    <row r="720" spans="1:8" ht="12.75">
      <c r="A720" s="2"/>
      <c r="B720" s="69"/>
      <c r="C720" s="69"/>
      <c r="D720" s="69"/>
      <c r="E720" s="19"/>
      <c r="F720" s="52"/>
      <c r="G720" s="52"/>
      <c r="H720" s="52"/>
    </row>
    <row r="721" spans="1:8" ht="12.75">
      <c r="A721" s="2"/>
      <c r="B721" s="69"/>
      <c r="C721" s="69"/>
      <c r="D721" s="69"/>
      <c r="E721" s="19"/>
      <c r="F721" s="52"/>
      <c r="G721" s="52"/>
      <c r="H721" s="52"/>
    </row>
    <row r="722" spans="1:8" ht="12.75">
      <c r="A722" s="2"/>
      <c r="B722" s="69"/>
      <c r="C722" s="69"/>
      <c r="D722" s="69"/>
      <c r="E722" s="19"/>
      <c r="F722" s="52"/>
      <c r="G722" s="52"/>
      <c r="H722" s="52"/>
    </row>
    <row r="723" spans="1:8" ht="12.75">
      <c r="A723" s="2"/>
      <c r="B723" s="69"/>
      <c r="C723" s="69"/>
      <c r="D723" s="69"/>
      <c r="E723" s="19"/>
      <c r="F723" s="52"/>
      <c r="G723" s="52"/>
      <c r="H723" s="52"/>
    </row>
    <row r="724" spans="1:8" ht="12.75">
      <c r="A724" s="2"/>
      <c r="B724" s="69"/>
      <c r="C724" s="69"/>
      <c r="D724" s="69"/>
      <c r="E724" s="19"/>
      <c r="F724" s="52"/>
      <c r="G724" s="52"/>
      <c r="H724" s="52"/>
    </row>
    <row r="725" spans="1:8" ht="12.75">
      <c r="A725" s="2"/>
      <c r="B725" s="69"/>
      <c r="C725" s="69"/>
      <c r="D725" s="69"/>
      <c r="E725" s="19"/>
      <c r="F725" s="52"/>
      <c r="G725" s="52"/>
      <c r="H725" s="52"/>
    </row>
    <row r="726" spans="1:8" ht="12.75">
      <c r="A726" s="2"/>
      <c r="B726" s="69"/>
      <c r="C726" s="69"/>
      <c r="D726" s="69"/>
      <c r="E726" s="19"/>
      <c r="F726" s="52"/>
      <c r="G726" s="52"/>
      <c r="H726" s="52"/>
    </row>
    <row r="727" spans="1:8" ht="12.75">
      <c r="A727" s="2"/>
      <c r="B727" s="69"/>
      <c r="C727" s="69"/>
      <c r="D727" s="69"/>
      <c r="E727" s="19"/>
      <c r="F727" s="52"/>
      <c r="G727" s="52"/>
      <c r="H727" s="52"/>
    </row>
    <row r="728" spans="1:8" ht="12.75">
      <c r="A728" s="2"/>
      <c r="B728" s="69"/>
      <c r="C728" s="69"/>
      <c r="D728" s="69"/>
      <c r="E728" s="19"/>
      <c r="F728" s="52"/>
      <c r="G728" s="52"/>
      <c r="H728" s="52"/>
    </row>
    <row r="729" spans="1:8" ht="12.75">
      <c r="A729" s="2"/>
      <c r="B729" s="69"/>
      <c r="C729" s="69"/>
      <c r="D729" s="69"/>
      <c r="E729" s="19"/>
      <c r="F729" s="52"/>
      <c r="G729" s="52"/>
      <c r="H729" s="52"/>
    </row>
    <row r="730" spans="1:8" ht="12.75">
      <c r="A730" s="2"/>
      <c r="B730" s="69"/>
      <c r="C730" s="69"/>
      <c r="D730" s="69"/>
      <c r="E730" s="19"/>
      <c r="F730" s="52"/>
      <c r="G730" s="52"/>
      <c r="H730" s="52"/>
    </row>
    <row r="731" spans="1:8" ht="12.75">
      <c r="A731" s="2"/>
      <c r="B731" s="69"/>
      <c r="C731" s="69"/>
      <c r="D731" s="69"/>
      <c r="E731" s="19"/>
      <c r="F731" s="52"/>
      <c r="G731" s="52"/>
      <c r="H731" s="52"/>
    </row>
    <row r="732" spans="1:8" ht="12.75">
      <c r="A732" s="2"/>
      <c r="B732" s="69"/>
      <c r="C732" s="69"/>
      <c r="D732" s="69"/>
      <c r="E732" s="19"/>
      <c r="F732" s="52"/>
      <c r="G732" s="52"/>
      <c r="H732" s="52"/>
    </row>
    <row r="733" spans="1:8" ht="12.75">
      <c r="A733" s="2"/>
      <c r="B733" s="69"/>
      <c r="C733" s="69"/>
      <c r="D733" s="69"/>
      <c r="E733" s="19"/>
      <c r="F733" s="52"/>
      <c r="G733" s="52"/>
      <c r="H733" s="52"/>
    </row>
    <row r="734" spans="1:8" ht="12.75">
      <c r="A734" s="2"/>
      <c r="B734" s="69"/>
      <c r="C734" s="69"/>
      <c r="D734" s="69"/>
      <c r="E734" s="19"/>
      <c r="F734" s="52"/>
      <c r="G734" s="52"/>
      <c r="H734" s="52"/>
    </row>
    <row r="735" spans="1:8" ht="12.75">
      <c r="A735" s="2"/>
      <c r="B735" s="69"/>
      <c r="C735" s="69"/>
      <c r="D735" s="69"/>
      <c r="E735" s="19"/>
      <c r="F735" s="52"/>
      <c r="G735" s="52"/>
      <c r="H735" s="52"/>
    </row>
    <row r="736" spans="1:8" ht="12.75">
      <c r="A736" s="2"/>
      <c r="B736" s="69"/>
      <c r="C736" s="69"/>
      <c r="D736" s="69"/>
      <c r="E736" s="19"/>
      <c r="F736" s="52"/>
      <c r="G736" s="52"/>
      <c r="H736" s="52"/>
    </row>
    <row r="737" spans="1:8" ht="12.75">
      <c r="A737" s="2"/>
      <c r="B737" s="69"/>
      <c r="C737" s="69"/>
      <c r="D737" s="69"/>
      <c r="E737" s="19"/>
      <c r="F737" s="52"/>
      <c r="G737" s="52"/>
      <c r="H737" s="52"/>
    </row>
    <row r="738" spans="1:8" ht="12.75">
      <c r="A738" s="2"/>
      <c r="B738" s="69"/>
      <c r="C738" s="69"/>
      <c r="D738" s="69"/>
      <c r="E738" s="19"/>
      <c r="F738" s="52"/>
      <c r="G738" s="52"/>
      <c r="H738" s="52"/>
    </row>
    <row r="739" spans="1:8" ht="12.75">
      <c r="A739" s="2"/>
      <c r="B739" s="69"/>
      <c r="C739" s="69"/>
      <c r="D739" s="69"/>
      <c r="E739" s="19"/>
      <c r="F739" s="52"/>
      <c r="G739" s="52"/>
      <c r="H739" s="52"/>
    </row>
    <row r="740" spans="1:8" ht="12.75">
      <c r="A740" s="2"/>
      <c r="B740" s="69"/>
      <c r="C740" s="69"/>
      <c r="D740" s="69"/>
      <c r="E740" s="19"/>
      <c r="F740" s="52"/>
      <c r="G740" s="52"/>
      <c r="H740" s="52"/>
    </row>
    <row r="741" spans="1:8" ht="12.75">
      <c r="A741" s="2"/>
      <c r="B741" s="69"/>
      <c r="C741" s="69"/>
      <c r="D741" s="69"/>
      <c r="E741" s="19"/>
      <c r="F741" s="52"/>
      <c r="G741" s="52"/>
      <c r="H741" s="52"/>
    </row>
    <row r="742" spans="1:8" ht="12.75">
      <c r="A742" s="2"/>
      <c r="B742" s="69"/>
      <c r="C742" s="69"/>
      <c r="D742" s="69"/>
      <c r="E742" s="19"/>
      <c r="F742" s="52"/>
      <c r="G742" s="52"/>
      <c r="H742" s="52"/>
    </row>
    <row r="743" spans="1:8" ht="12.75">
      <c r="A743" s="2"/>
      <c r="B743" s="69"/>
      <c r="C743" s="69"/>
      <c r="D743" s="69"/>
      <c r="E743" s="19"/>
      <c r="F743" s="52"/>
      <c r="G743" s="52"/>
      <c r="H743" s="52"/>
    </row>
    <row r="744" spans="1:8" ht="12.75">
      <c r="A744" s="2"/>
      <c r="B744" s="69"/>
      <c r="C744" s="69"/>
      <c r="D744" s="69"/>
      <c r="E744" s="19"/>
      <c r="F744" s="52"/>
      <c r="G744" s="52"/>
      <c r="H744" s="52"/>
    </row>
    <row r="745" spans="1:8" ht="12.75">
      <c r="A745" s="2"/>
      <c r="B745" s="69"/>
      <c r="C745" s="69"/>
      <c r="D745" s="69"/>
      <c r="E745" s="19"/>
      <c r="F745" s="52"/>
      <c r="G745" s="52"/>
      <c r="H745" s="52"/>
    </row>
    <row r="746" spans="1:8" ht="12.75">
      <c r="A746" s="2"/>
      <c r="B746" s="69"/>
      <c r="C746" s="69"/>
      <c r="D746" s="69"/>
      <c r="E746" s="19"/>
      <c r="F746" s="52"/>
      <c r="G746" s="52"/>
      <c r="H746" s="52"/>
    </row>
    <row r="747" spans="1:8" ht="12.75">
      <c r="A747" s="2"/>
      <c r="B747" s="69"/>
      <c r="C747" s="69"/>
      <c r="D747" s="69"/>
      <c r="E747" s="19"/>
      <c r="F747" s="52"/>
      <c r="G747" s="52"/>
      <c r="H747" s="52"/>
    </row>
    <row r="748" spans="1:8" ht="12.75">
      <c r="A748" s="2"/>
      <c r="B748" s="69"/>
      <c r="C748" s="69"/>
      <c r="D748" s="69"/>
      <c r="E748" s="19"/>
      <c r="F748" s="52"/>
      <c r="G748" s="52"/>
      <c r="H748" s="52"/>
    </row>
    <row r="749" spans="1:8" ht="12.75">
      <c r="A749" s="2"/>
      <c r="B749" s="69"/>
      <c r="C749" s="69"/>
      <c r="D749" s="69"/>
      <c r="E749" s="19"/>
      <c r="F749" s="52"/>
      <c r="G749" s="52"/>
      <c r="H749" s="52"/>
    </row>
    <row r="750" spans="1:8" ht="12.75">
      <c r="A750" s="2"/>
      <c r="B750" s="69"/>
      <c r="C750" s="69"/>
      <c r="D750" s="69"/>
      <c r="E750" s="19"/>
      <c r="F750" s="52"/>
      <c r="G750" s="52"/>
      <c r="H750" s="52"/>
    </row>
    <row r="751" spans="1:8" ht="12.75">
      <c r="A751" s="2"/>
      <c r="B751" s="69"/>
      <c r="C751" s="69"/>
      <c r="D751" s="69"/>
      <c r="E751" s="19"/>
      <c r="F751" s="52"/>
      <c r="G751" s="52"/>
      <c r="H751" s="52"/>
    </row>
    <row r="752" spans="1:8" ht="12.75">
      <c r="A752" s="2"/>
      <c r="B752" s="69"/>
      <c r="C752" s="69"/>
      <c r="D752" s="69"/>
      <c r="E752" s="19"/>
      <c r="F752" s="52"/>
      <c r="G752" s="52"/>
      <c r="H752" s="52"/>
    </row>
    <row r="753" spans="1:8" ht="12.75">
      <c r="A753" s="2"/>
      <c r="B753" s="69"/>
      <c r="C753" s="69"/>
      <c r="D753" s="69"/>
      <c r="E753" s="19"/>
      <c r="F753" s="52"/>
      <c r="G753" s="52"/>
      <c r="H753" s="52"/>
    </row>
    <row r="754" spans="1:8" ht="12.75">
      <c r="A754" s="2"/>
      <c r="B754" s="69"/>
      <c r="C754" s="69"/>
      <c r="D754" s="69"/>
      <c r="E754" s="19"/>
      <c r="F754" s="52"/>
      <c r="G754" s="52"/>
      <c r="H754" s="52"/>
    </row>
    <row r="755" spans="1:8" ht="12.75">
      <c r="A755" s="2"/>
      <c r="B755" s="69"/>
      <c r="C755" s="69"/>
      <c r="D755" s="69"/>
      <c r="E755" s="19"/>
      <c r="F755" s="52"/>
      <c r="G755" s="52"/>
      <c r="H755" s="52"/>
    </row>
    <row r="756" spans="1:8" ht="12.75">
      <c r="A756" s="2"/>
      <c r="B756" s="69"/>
      <c r="C756" s="69"/>
      <c r="D756" s="69"/>
      <c r="E756" s="19"/>
      <c r="F756" s="52"/>
      <c r="G756" s="52"/>
      <c r="H756" s="52"/>
    </row>
    <row r="757" spans="1:8" ht="12.75">
      <c r="A757" s="2"/>
      <c r="B757" s="69"/>
      <c r="C757" s="69"/>
      <c r="D757" s="69"/>
      <c r="E757" s="19"/>
      <c r="F757" s="52"/>
      <c r="G757" s="52"/>
      <c r="H757" s="52"/>
    </row>
    <row r="758" spans="1:8" ht="12.75">
      <c r="A758" s="2"/>
      <c r="B758" s="69"/>
      <c r="C758" s="69"/>
      <c r="D758" s="69"/>
      <c r="E758" s="19"/>
      <c r="F758" s="52"/>
      <c r="G758" s="52"/>
      <c r="H758" s="52"/>
    </row>
    <row r="759" spans="1:8" ht="12.75">
      <c r="A759" s="2"/>
      <c r="B759" s="69"/>
      <c r="C759" s="69"/>
      <c r="D759" s="69"/>
      <c r="E759" s="19"/>
      <c r="F759" s="52"/>
      <c r="G759" s="52"/>
      <c r="H759" s="52"/>
    </row>
    <row r="760" spans="1:8" ht="12.75">
      <c r="A760" s="2"/>
      <c r="B760" s="69"/>
      <c r="C760" s="69"/>
      <c r="D760" s="69"/>
      <c r="E760" s="19"/>
      <c r="F760" s="52"/>
      <c r="G760" s="52"/>
      <c r="H760" s="52"/>
    </row>
    <row r="761" spans="1:8" ht="12.75">
      <c r="A761" s="2"/>
      <c r="B761" s="69"/>
      <c r="C761" s="69"/>
      <c r="D761" s="69"/>
      <c r="E761" s="19"/>
      <c r="F761" s="52"/>
      <c r="G761" s="52"/>
      <c r="H761" s="52"/>
    </row>
    <row r="762" spans="1:8" ht="12.75">
      <c r="A762" s="2"/>
      <c r="B762" s="69"/>
      <c r="C762" s="69"/>
      <c r="D762" s="69"/>
      <c r="E762" s="19"/>
      <c r="F762" s="52"/>
      <c r="G762" s="52"/>
      <c r="H762" s="52"/>
    </row>
    <row r="763" spans="1:8" ht="12.75">
      <c r="A763" s="2"/>
      <c r="B763" s="69"/>
      <c r="C763" s="69"/>
      <c r="D763" s="69"/>
      <c r="E763" s="19"/>
      <c r="F763" s="52"/>
      <c r="G763" s="52"/>
      <c r="H763" s="52"/>
    </row>
    <row r="764" spans="1:8" ht="12.75">
      <c r="A764" s="2"/>
      <c r="B764" s="69"/>
      <c r="C764" s="69"/>
      <c r="D764" s="69"/>
      <c r="E764" s="19"/>
      <c r="F764" s="52"/>
      <c r="G764" s="52"/>
      <c r="H764" s="52"/>
    </row>
    <row r="765" spans="1:8" ht="12.75">
      <c r="A765" s="2"/>
      <c r="B765" s="69"/>
      <c r="C765" s="69"/>
      <c r="D765" s="69"/>
      <c r="E765" s="19"/>
      <c r="F765" s="52"/>
      <c r="G765" s="52"/>
      <c r="H765" s="52"/>
    </row>
    <row r="766" spans="1:8" ht="12.75">
      <c r="A766" s="2"/>
      <c r="B766" s="69"/>
      <c r="C766" s="69"/>
      <c r="D766" s="69"/>
      <c r="E766" s="19"/>
      <c r="F766" s="52"/>
      <c r="G766" s="52"/>
      <c r="H766" s="52"/>
    </row>
    <row r="767" spans="1:8" ht="12.75">
      <c r="A767" s="2"/>
      <c r="B767" s="69"/>
      <c r="C767" s="69"/>
      <c r="D767" s="69"/>
      <c r="E767" s="19"/>
      <c r="F767" s="52"/>
      <c r="G767" s="52"/>
      <c r="H767" s="52"/>
    </row>
    <row r="768" spans="1:8" ht="12.75">
      <c r="A768" s="2"/>
      <c r="B768" s="69"/>
      <c r="C768" s="69"/>
      <c r="D768" s="69"/>
      <c r="E768" s="19"/>
      <c r="F768" s="52"/>
      <c r="G768" s="52"/>
      <c r="H768" s="52"/>
    </row>
    <row r="769" spans="1:8" ht="12.75">
      <c r="A769" s="2"/>
      <c r="B769" s="69"/>
      <c r="C769" s="69"/>
      <c r="D769" s="69"/>
      <c r="E769" s="19"/>
      <c r="F769" s="52"/>
      <c r="G769" s="52"/>
      <c r="H769" s="52"/>
    </row>
    <row r="770" spans="1:8" ht="12.75">
      <c r="A770" s="2"/>
      <c r="B770" s="69"/>
      <c r="C770" s="69"/>
      <c r="D770" s="69"/>
      <c r="E770" s="19"/>
      <c r="F770" s="52"/>
      <c r="G770" s="52"/>
      <c r="H770" s="52"/>
    </row>
    <row r="771" spans="1:8" ht="12.75">
      <c r="A771" s="2"/>
      <c r="B771" s="69"/>
      <c r="C771" s="69"/>
      <c r="D771" s="69"/>
      <c r="E771" s="19"/>
      <c r="F771" s="52"/>
      <c r="G771" s="52"/>
      <c r="H771" s="52"/>
    </row>
    <row r="772" spans="1:8" ht="12.75">
      <c r="A772" s="2"/>
      <c r="B772" s="69"/>
      <c r="C772" s="69"/>
      <c r="D772" s="69"/>
      <c r="E772" s="19"/>
      <c r="F772" s="52"/>
      <c r="G772" s="52"/>
      <c r="H772" s="52"/>
    </row>
    <row r="773" spans="1:8" ht="12.75">
      <c r="A773" s="2"/>
      <c r="B773" s="69"/>
      <c r="C773" s="69"/>
      <c r="D773" s="69"/>
      <c r="E773" s="19"/>
      <c r="F773" s="52"/>
      <c r="G773" s="52"/>
      <c r="H773" s="52"/>
    </row>
    <row r="774" spans="1:8" ht="12.75">
      <c r="A774" s="2"/>
      <c r="B774" s="69"/>
      <c r="C774" s="69"/>
      <c r="D774" s="69"/>
      <c r="E774" s="19"/>
      <c r="F774" s="52"/>
      <c r="G774" s="52"/>
      <c r="H774" s="52"/>
    </row>
    <row r="775" spans="1:8" ht="12.75">
      <c r="A775" s="2"/>
      <c r="B775" s="69"/>
      <c r="C775" s="69"/>
      <c r="D775" s="69"/>
      <c r="E775" s="19"/>
      <c r="F775" s="52"/>
      <c r="G775" s="52"/>
      <c r="H775" s="52"/>
    </row>
    <row r="776" spans="1:8" ht="12.75">
      <c r="A776" s="2"/>
      <c r="B776" s="69"/>
      <c r="C776" s="69"/>
      <c r="D776" s="69"/>
      <c r="E776" s="19"/>
      <c r="F776" s="52"/>
      <c r="G776" s="52"/>
      <c r="H776" s="52"/>
    </row>
    <row r="777" spans="1:8" ht="12.75">
      <c r="A777" s="2"/>
      <c r="B777" s="69"/>
      <c r="C777" s="69"/>
      <c r="D777" s="69"/>
      <c r="E777" s="19"/>
      <c r="F777" s="52"/>
      <c r="G777" s="52"/>
      <c r="H777" s="52"/>
    </row>
    <row r="778" spans="1:8" ht="12.75">
      <c r="A778" s="2"/>
      <c r="B778" s="69"/>
      <c r="C778" s="69"/>
      <c r="D778" s="69"/>
      <c r="E778" s="19"/>
      <c r="F778" s="52"/>
      <c r="G778" s="52"/>
      <c r="H778" s="52"/>
    </row>
    <row r="779" spans="1:8" ht="12.75">
      <c r="A779" s="2"/>
      <c r="B779" s="69"/>
      <c r="C779" s="69"/>
      <c r="D779" s="69"/>
      <c r="E779" s="19"/>
      <c r="F779" s="52"/>
      <c r="G779" s="52"/>
      <c r="H779" s="52"/>
    </row>
    <row r="780" spans="1:8" ht="12.75">
      <c r="A780" s="2"/>
      <c r="B780" s="69"/>
      <c r="C780" s="69"/>
      <c r="D780" s="69"/>
      <c r="E780" s="19"/>
      <c r="F780" s="52"/>
      <c r="G780" s="52"/>
      <c r="H780" s="52"/>
    </row>
    <row r="781" spans="1:8" ht="12.75">
      <c r="A781" s="2"/>
      <c r="B781" s="69"/>
      <c r="C781" s="69"/>
      <c r="D781" s="69"/>
      <c r="E781" s="19"/>
      <c r="F781" s="52"/>
      <c r="G781" s="52"/>
      <c r="H781" s="52"/>
    </row>
    <row r="782" spans="1:8" ht="12.75">
      <c r="A782" s="2"/>
      <c r="B782" s="69"/>
      <c r="C782" s="69"/>
      <c r="D782" s="69"/>
      <c r="E782" s="19"/>
      <c r="F782" s="52"/>
      <c r="G782" s="52"/>
      <c r="H782" s="52"/>
    </row>
    <row r="783" spans="1:8" ht="12.75">
      <c r="A783" s="2"/>
      <c r="B783" s="69"/>
      <c r="C783" s="69"/>
      <c r="D783" s="69"/>
      <c r="E783" s="19"/>
      <c r="F783" s="52"/>
      <c r="G783" s="52"/>
      <c r="H783" s="52"/>
    </row>
    <row r="784" spans="1:8" ht="12.75">
      <c r="A784" s="2"/>
      <c r="B784" s="69"/>
      <c r="C784" s="69"/>
      <c r="D784" s="69"/>
      <c r="E784" s="19"/>
      <c r="F784" s="52"/>
      <c r="G784" s="52"/>
      <c r="H784" s="52"/>
    </row>
    <row r="785" spans="1:8" ht="12.75">
      <c r="A785" s="2"/>
      <c r="B785" s="69"/>
      <c r="C785" s="69"/>
      <c r="D785" s="69"/>
      <c r="E785" s="19"/>
      <c r="F785" s="52"/>
      <c r="G785" s="52"/>
      <c r="H785" s="52"/>
    </row>
    <row r="786" spans="1:8" ht="12.75">
      <c r="A786" s="2"/>
      <c r="B786" s="69"/>
      <c r="C786" s="69"/>
      <c r="D786" s="69"/>
      <c r="E786" s="19"/>
      <c r="F786" s="52"/>
      <c r="G786" s="52"/>
      <c r="H786" s="52"/>
    </row>
    <row r="787" spans="1:8" ht="12.75">
      <c r="A787" s="2"/>
      <c r="B787" s="69"/>
      <c r="C787" s="69"/>
      <c r="D787" s="69"/>
      <c r="E787" s="19"/>
      <c r="F787" s="52"/>
      <c r="G787" s="52"/>
      <c r="H787" s="52"/>
    </row>
    <row r="788" spans="1:8" ht="12.75">
      <c r="A788" s="2"/>
      <c r="B788" s="69"/>
      <c r="C788" s="69"/>
      <c r="D788" s="69"/>
      <c r="E788" s="19"/>
      <c r="F788" s="52"/>
      <c r="G788" s="52"/>
      <c r="H788" s="52"/>
    </row>
    <row r="789" spans="1:8" ht="12.75">
      <c r="A789" s="2"/>
      <c r="B789" s="69"/>
      <c r="C789" s="69"/>
      <c r="D789" s="69"/>
      <c r="E789" s="19"/>
      <c r="F789" s="52"/>
      <c r="G789" s="52"/>
      <c r="H789" s="52"/>
    </row>
    <row r="790" spans="1:8" ht="12.75">
      <c r="A790" s="2"/>
      <c r="B790" s="69"/>
      <c r="C790" s="69"/>
      <c r="D790" s="69"/>
      <c r="E790" s="19"/>
      <c r="F790" s="52"/>
      <c r="G790" s="52"/>
      <c r="H790" s="52"/>
    </row>
    <row r="791" spans="1:8" ht="12.75">
      <c r="A791" s="2"/>
      <c r="B791" s="69"/>
      <c r="C791" s="69"/>
      <c r="D791" s="69"/>
      <c r="E791" s="19"/>
      <c r="F791" s="52"/>
      <c r="G791" s="52"/>
      <c r="H791" s="52"/>
    </row>
    <row r="792" spans="1:8" ht="12.75">
      <c r="A792" s="2"/>
      <c r="B792" s="69"/>
      <c r="C792" s="69"/>
      <c r="D792" s="69"/>
      <c r="E792" s="19"/>
      <c r="F792" s="52"/>
      <c r="G792" s="52"/>
      <c r="H792" s="52"/>
    </row>
    <row r="793" spans="1:8" ht="12.75">
      <c r="A793" s="2"/>
      <c r="B793" s="69"/>
      <c r="C793" s="69"/>
      <c r="D793" s="69"/>
      <c r="E793" s="19"/>
      <c r="F793" s="52"/>
      <c r="G793" s="52"/>
      <c r="H793" s="52"/>
    </row>
    <row r="794" spans="1:8" ht="12.75">
      <c r="A794" s="2"/>
      <c r="B794" s="69"/>
      <c r="C794" s="69"/>
      <c r="D794" s="69"/>
      <c r="E794" s="19"/>
      <c r="F794" s="52"/>
      <c r="G794" s="52"/>
      <c r="H794" s="52"/>
    </row>
    <row r="795" spans="1:8" ht="12.75">
      <c r="A795" s="2"/>
      <c r="B795" s="69"/>
      <c r="C795" s="69"/>
      <c r="D795" s="69"/>
      <c r="E795" s="19"/>
      <c r="F795" s="52"/>
      <c r="G795" s="52"/>
      <c r="H795" s="52"/>
    </row>
    <row r="796" spans="1:8" ht="12.75">
      <c r="A796" s="2"/>
      <c r="B796" s="69"/>
      <c r="C796" s="69"/>
      <c r="D796" s="69"/>
      <c r="E796" s="19"/>
      <c r="F796" s="52"/>
      <c r="G796" s="52"/>
      <c r="H796" s="52"/>
    </row>
    <row r="797" spans="1:8" ht="12.75">
      <c r="A797" s="2"/>
      <c r="B797" s="69"/>
      <c r="C797" s="69"/>
      <c r="D797" s="69"/>
      <c r="E797" s="19"/>
      <c r="F797" s="52"/>
      <c r="G797" s="52"/>
      <c r="H797" s="52"/>
    </row>
    <row r="798" spans="1:8" ht="12.75">
      <c r="A798" s="2"/>
      <c r="B798" s="69"/>
      <c r="C798" s="69"/>
      <c r="D798" s="69"/>
      <c r="E798" s="19"/>
      <c r="F798" s="52"/>
      <c r="G798" s="52"/>
      <c r="H798" s="52"/>
    </row>
    <row r="799" spans="1:8" ht="12.75">
      <c r="A799" s="2"/>
      <c r="B799" s="69"/>
      <c r="C799" s="69"/>
      <c r="D799" s="69"/>
      <c r="E799" s="19"/>
      <c r="F799" s="52"/>
      <c r="G799" s="52"/>
      <c r="H799" s="52"/>
    </row>
    <row r="800" spans="1:8" ht="12.75">
      <c r="A800" s="2"/>
      <c r="B800" s="69"/>
      <c r="C800" s="69"/>
      <c r="D800" s="69"/>
      <c r="E800" s="19"/>
      <c r="F800" s="52"/>
      <c r="G800" s="52"/>
      <c r="H800" s="52"/>
    </row>
    <row r="801" spans="1:8" ht="12.75">
      <c r="A801" s="2"/>
      <c r="B801" s="69"/>
      <c r="C801" s="69"/>
      <c r="D801" s="69"/>
      <c r="E801" s="19"/>
      <c r="F801" s="52"/>
      <c r="G801" s="52"/>
      <c r="H801" s="52"/>
    </row>
    <row r="802" spans="1:8" ht="12.75">
      <c r="A802" s="2"/>
      <c r="B802" s="69"/>
      <c r="C802" s="69"/>
      <c r="D802" s="69"/>
      <c r="E802" s="19"/>
      <c r="F802" s="52"/>
      <c r="G802" s="52"/>
      <c r="H802" s="52"/>
    </row>
    <row r="803" spans="1:8" ht="12.75">
      <c r="A803" s="2"/>
      <c r="B803" s="69"/>
      <c r="C803" s="69"/>
      <c r="D803" s="69"/>
      <c r="E803" s="19"/>
      <c r="F803" s="52"/>
      <c r="G803" s="52"/>
      <c r="H803" s="52"/>
    </row>
    <row r="804" spans="1:8" ht="12.75">
      <c r="A804" s="2"/>
      <c r="B804" s="69"/>
      <c r="C804" s="69"/>
      <c r="D804" s="69"/>
      <c r="E804" s="19"/>
      <c r="F804" s="52"/>
      <c r="G804" s="52"/>
      <c r="H804" s="52"/>
    </row>
    <row r="805" spans="1:8" ht="12.75">
      <c r="A805" s="2"/>
      <c r="B805" s="69"/>
      <c r="C805" s="69"/>
      <c r="D805" s="69"/>
      <c r="E805" s="19"/>
      <c r="F805" s="52"/>
      <c r="G805" s="52"/>
      <c r="H805" s="52"/>
    </row>
    <row r="806" spans="1:8" ht="12.75">
      <c r="A806" s="2"/>
      <c r="B806" s="69"/>
      <c r="C806" s="69"/>
      <c r="D806" s="69"/>
      <c r="E806" s="19"/>
      <c r="F806" s="52"/>
      <c r="G806" s="52"/>
      <c r="H806" s="52"/>
    </row>
    <row r="807" spans="1:8" ht="12.75">
      <c r="A807" s="2"/>
      <c r="B807" s="69"/>
      <c r="C807" s="69"/>
      <c r="D807" s="69"/>
      <c r="E807" s="19"/>
      <c r="F807" s="52"/>
      <c r="G807" s="52"/>
      <c r="H807" s="52"/>
    </row>
    <row r="808" spans="1:8" ht="12.75">
      <c r="A808" s="2"/>
      <c r="B808" s="69"/>
      <c r="C808" s="69"/>
      <c r="D808" s="69"/>
      <c r="E808" s="19"/>
      <c r="F808" s="52"/>
      <c r="G808" s="52"/>
      <c r="H808" s="52"/>
    </row>
    <row r="809" spans="1:8" ht="12.75">
      <c r="A809" s="2"/>
      <c r="B809" s="69"/>
      <c r="C809" s="69"/>
      <c r="D809" s="69"/>
      <c r="E809" s="19"/>
      <c r="F809" s="52"/>
      <c r="G809" s="52"/>
      <c r="H809" s="52"/>
    </row>
    <row r="810" spans="1:8" ht="12.75">
      <c r="A810" s="2"/>
      <c r="B810" s="69"/>
      <c r="C810" s="69"/>
      <c r="D810" s="69"/>
      <c r="E810" s="19"/>
      <c r="F810" s="52"/>
      <c r="G810" s="52"/>
      <c r="H810" s="52"/>
    </row>
    <row r="811" spans="1:8" ht="12.75">
      <c r="A811" s="2"/>
      <c r="B811" s="69"/>
      <c r="C811" s="69"/>
      <c r="D811" s="69"/>
      <c r="E811" s="19"/>
      <c r="F811" s="52"/>
      <c r="G811" s="52"/>
      <c r="H811" s="52"/>
    </row>
    <row r="812" spans="1:8" ht="12.75">
      <c r="A812" s="2"/>
      <c r="B812" s="69"/>
      <c r="C812" s="69"/>
      <c r="D812" s="69"/>
      <c r="E812" s="19"/>
      <c r="F812" s="52"/>
      <c r="G812" s="52"/>
      <c r="H812" s="52"/>
    </row>
    <row r="813" spans="1:8" ht="12.75">
      <c r="A813" s="2"/>
      <c r="B813" s="69"/>
      <c r="C813" s="69"/>
      <c r="D813" s="69"/>
      <c r="E813" s="19"/>
      <c r="F813" s="52"/>
      <c r="G813" s="52"/>
      <c r="H813" s="52"/>
    </row>
    <row r="814" spans="1:8" ht="12.75">
      <c r="A814" s="2"/>
      <c r="B814" s="69"/>
      <c r="C814" s="69"/>
      <c r="D814" s="69"/>
      <c r="E814" s="19"/>
      <c r="F814" s="52"/>
      <c r="G814" s="52"/>
      <c r="H814" s="52"/>
    </row>
    <row r="815" spans="1:8" ht="12.75">
      <c r="A815" s="2"/>
      <c r="B815" s="69"/>
      <c r="C815" s="69"/>
      <c r="D815" s="69"/>
      <c r="E815" s="19"/>
      <c r="F815" s="52"/>
      <c r="G815" s="52"/>
      <c r="H815" s="52"/>
    </row>
    <row r="816" spans="1:8" ht="12.75">
      <c r="A816" s="2"/>
      <c r="B816" s="69"/>
      <c r="C816" s="69"/>
      <c r="D816" s="69"/>
      <c r="E816" s="19"/>
      <c r="F816" s="52"/>
      <c r="G816" s="52"/>
      <c r="H816" s="52"/>
    </row>
    <row r="817" spans="1:8" ht="12.75">
      <c r="A817" s="2"/>
      <c r="B817" s="69"/>
      <c r="C817" s="69"/>
      <c r="D817" s="69"/>
      <c r="E817" s="19"/>
      <c r="F817" s="52"/>
      <c r="G817" s="52"/>
      <c r="H817" s="52"/>
    </row>
    <row r="818" spans="1:8" ht="12.75">
      <c r="A818" s="2"/>
      <c r="B818" s="69"/>
      <c r="C818" s="69"/>
      <c r="D818" s="69"/>
      <c r="E818" s="19"/>
      <c r="F818" s="52"/>
      <c r="G818" s="52"/>
      <c r="H818" s="52"/>
    </row>
    <row r="819" spans="1:8" ht="12.75">
      <c r="A819" s="2"/>
      <c r="B819" s="69"/>
      <c r="C819" s="69"/>
      <c r="D819" s="69"/>
      <c r="E819" s="19"/>
      <c r="F819" s="52"/>
      <c r="G819" s="52"/>
      <c r="H819" s="52"/>
    </row>
    <row r="820" spans="1:8" ht="12.75">
      <c r="A820" s="2"/>
      <c r="B820" s="69"/>
      <c r="C820" s="69"/>
      <c r="D820" s="69"/>
      <c r="E820" s="19"/>
      <c r="F820" s="52"/>
      <c r="G820" s="52"/>
      <c r="H820" s="52"/>
    </row>
    <row r="821" spans="1:8" ht="12.75">
      <c r="A821" s="2"/>
      <c r="B821" s="69"/>
      <c r="C821" s="69"/>
      <c r="D821" s="69"/>
      <c r="E821" s="19"/>
      <c r="F821" s="52"/>
      <c r="G821" s="52"/>
      <c r="H821" s="52"/>
    </row>
    <row r="822" spans="1:8" ht="12.75">
      <c r="A822" s="2"/>
      <c r="B822" s="69"/>
      <c r="C822" s="69"/>
      <c r="D822" s="69"/>
      <c r="E822" s="19"/>
      <c r="F822" s="52"/>
      <c r="G822" s="52"/>
      <c r="H822" s="52"/>
    </row>
    <row r="823" spans="1:8" ht="12.75">
      <c r="A823" s="2"/>
      <c r="B823" s="69"/>
      <c r="C823" s="69"/>
      <c r="D823" s="69"/>
      <c r="E823" s="19"/>
      <c r="F823" s="52"/>
      <c r="G823" s="52"/>
      <c r="H823" s="52"/>
    </row>
    <row r="824" spans="1:8" ht="12.75">
      <c r="A824" s="2"/>
      <c r="B824" s="69"/>
      <c r="C824" s="69"/>
      <c r="D824" s="69"/>
      <c r="E824" s="19"/>
      <c r="F824" s="52"/>
      <c r="G824" s="52"/>
      <c r="H824" s="52"/>
    </row>
    <row r="825" spans="1:8" ht="12.75">
      <c r="A825" s="2"/>
      <c r="B825" s="69"/>
      <c r="C825" s="69"/>
      <c r="D825" s="69"/>
      <c r="E825" s="19"/>
      <c r="F825" s="52"/>
      <c r="G825" s="52"/>
      <c r="H825" s="52"/>
    </row>
    <row r="826" spans="1:8" ht="12.75">
      <c r="A826" s="2"/>
      <c r="B826" s="69"/>
      <c r="C826" s="69"/>
      <c r="D826" s="69"/>
      <c r="E826" s="19"/>
      <c r="F826" s="52"/>
      <c r="G826" s="52"/>
      <c r="H826" s="52"/>
    </row>
    <row r="827" spans="1:8" ht="12.75">
      <c r="A827" s="2"/>
      <c r="B827" s="69"/>
      <c r="C827" s="69"/>
      <c r="D827" s="69"/>
      <c r="E827" s="19"/>
      <c r="F827" s="52"/>
      <c r="G827" s="52"/>
      <c r="H827" s="52"/>
    </row>
    <row r="828" spans="1:8" ht="12.75">
      <c r="A828" s="2"/>
      <c r="B828" s="69"/>
      <c r="C828" s="69"/>
      <c r="D828" s="69"/>
      <c r="E828" s="19"/>
      <c r="F828" s="52"/>
      <c r="G828" s="52"/>
      <c r="H828" s="52"/>
    </row>
    <row r="829" spans="1:8" ht="12.75">
      <c r="A829" s="2"/>
      <c r="B829" s="69"/>
      <c r="C829" s="69"/>
      <c r="D829" s="69"/>
      <c r="E829" s="19"/>
      <c r="F829" s="52"/>
      <c r="G829" s="52"/>
      <c r="H829" s="52"/>
    </row>
    <row r="830" spans="1:8" ht="12.75">
      <c r="A830" s="2"/>
      <c r="B830" s="69"/>
      <c r="C830" s="69"/>
      <c r="D830" s="69"/>
      <c r="E830" s="19"/>
      <c r="F830" s="52"/>
      <c r="G830" s="52"/>
      <c r="H830" s="52"/>
    </row>
    <row r="831" spans="1:8" ht="12.75">
      <c r="A831" s="2"/>
      <c r="B831" s="69"/>
      <c r="C831" s="69"/>
      <c r="D831" s="69"/>
      <c r="E831" s="19"/>
      <c r="F831" s="52"/>
      <c r="G831" s="52"/>
      <c r="H831" s="52"/>
    </row>
    <row r="832" spans="1:8" ht="12.75">
      <c r="A832" s="2"/>
      <c r="B832" s="69"/>
      <c r="C832" s="69"/>
      <c r="D832" s="69"/>
      <c r="E832" s="19"/>
      <c r="F832" s="52"/>
      <c r="G832" s="52"/>
      <c r="H832" s="52"/>
    </row>
    <row r="833" spans="1:8" ht="12.75">
      <c r="A833" s="2"/>
      <c r="B833" s="69"/>
      <c r="C833" s="69"/>
      <c r="D833" s="69"/>
      <c r="E833" s="19"/>
      <c r="F833" s="52"/>
      <c r="G833" s="52"/>
      <c r="H833" s="52"/>
    </row>
    <row r="834" spans="1:8" ht="12.75">
      <c r="A834" s="2"/>
      <c r="B834" s="69"/>
      <c r="C834" s="69"/>
      <c r="D834" s="69"/>
      <c r="E834" s="19"/>
      <c r="F834" s="52"/>
      <c r="G834" s="52"/>
      <c r="H834" s="52"/>
    </row>
    <row r="835" spans="1:8" ht="12.75">
      <c r="A835" s="2"/>
      <c r="B835" s="69"/>
      <c r="C835" s="69"/>
      <c r="D835" s="69"/>
      <c r="E835" s="19"/>
      <c r="F835" s="52"/>
      <c r="G835" s="52"/>
      <c r="H835" s="52"/>
    </row>
    <row r="836" spans="1:8" ht="12.75">
      <c r="A836" s="2"/>
      <c r="B836" s="69"/>
      <c r="C836" s="69"/>
      <c r="D836" s="69"/>
      <c r="E836" s="19"/>
      <c r="F836" s="52"/>
      <c r="G836" s="52"/>
      <c r="H836" s="52"/>
    </row>
    <row r="837" spans="1:8" ht="12.75">
      <c r="A837" s="2"/>
      <c r="B837" s="69"/>
      <c r="C837" s="69"/>
      <c r="D837" s="69"/>
      <c r="E837" s="19"/>
      <c r="F837" s="52"/>
      <c r="G837" s="52"/>
      <c r="H837" s="52"/>
    </row>
    <row r="838" spans="1:8" ht="12.75">
      <c r="A838" s="2"/>
      <c r="B838" s="69"/>
      <c r="C838" s="69"/>
      <c r="D838" s="69"/>
      <c r="E838" s="19"/>
      <c r="F838" s="52"/>
      <c r="G838" s="52"/>
      <c r="H838" s="52"/>
    </row>
    <row r="839" spans="1:8" ht="12.75">
      <c r="A839" s="2"/>
      <c r="B839" s="69"/>
      <c r="C839" s="69"/>
      <c r="D839" s="69"/>
      <c r="E839" s="19"/>
      <c r="F839" s="52"/>
      <c r="G839" s="52"/>
      <c r="H839" s="52"/>
    </row>
    <row r="840" spans="1:8" ht="12.75">
      <c r="A840" s="2"/>
      <c r="B840" s="69"/>
      <c r="C840" s="69"/>
      <c r="D840" s="69"/>
      <c r="E840" s="19"/>
      <c r="F840" s="52"/>
      <c r="G840" s="52"/>
      <c r="H840" s="52"/>
    </row>
    <row r="841" spans="1:8" ht="12.75">
      <c r="A841" s="2"/>
      <c r="B841" s="69"/>
      <c r="C841" s="69"/>
      <c r="D841" s="69"/>
      <c r="E841" s="19"/>
      <c r="F841" s="52"/>
      <c r="G841" s="52"/>
      <c r="H841" s="52"/>
    </row>
    <row r="842" spans="1:8" ht="12.75">
      <c r="A842" s="2"/>
      <c r="B842" s="69"/>
      <c r="C842" s="69"/>
      <c r="D842" s="69"/>
      <c r="E842" s="19"/>
      <c r="F842" s="52"/>
      <c r="G842" s="52"/>
      <c r="H842" s="52"/>
    </row>
    <row r="843" spans="1:8" ht="12.75">
      <c r="A843" s="2"/>
      <c r="B843" s="69"/>
      <c r="C843" s="69"/>
      <c r="D843" s="69"/>
      <c r="E843" s="19"/>
      <c r="F843" s="52"/>
      <c r="G843" s="52"/>
      <c r="H843" s="52"/>
    </row>
    <row r="844" spans="1:8" ht="12.75">
      <c r="A844" s="2"/>
      <c r="B844" s="69"/>
      <c r="C844" s="69"/>
      <c r="D844" s="69"/>
      <c r="E844" s="19"/>
      <c r="F844" s="52"/>
      <c r="G844" s="52"/>
      <c r="H844" s="52"/>
    </row>
    <row r="845" spans="1:8" ht="12.75">
      <c r="A845" s="2"/>
      <c r="B845" s="69"/>
      <c r="C845" s="69"/>
      <c r="D845" s="69"/>
      <c r="E845" s="19"/>
      <c r="F845" s="52"/>
      <c r="G845" s="52"/>
      <c r="H845" s="52"/>
    </row>
    <row r="846" spans="1:8" ht="12.75">
      <c r="A846" s="2"/>
      <c r="B846" s="69"/>
      <c r="C846" s="69"/>
      <c r="D846" s="69"/>
      <c r="E846" s="19"/>
      <c r="F846" s="52"/>
      <c r="G846" s="52"/>
      <c r="H846" s="52"/>
    </row>
    <row r="847" spans="1:8" ht="12.75">
      <c r="A847" s="2"/>
      <c r="B847" s="69"/>
      <c r="C847" s="69"/>
      <c r="D847" s="69"/>
      <c r="E847" s="19"/>
      <c r="F847" s="52"/>
      <c r="G847" s="52"/>
      <c r="H847" s="52"/>
    </row>
    <row r="848" spans="1:8" ht="12.75">
      <c r="A848" s="2"/>
      <c r="B848" s="69"/>
      <c r="C848" s="69"/>
      <c r="D848" s="69"/>
      <c r="E848" s="19"/>
      <c r="F848" s="52"/>
      <c r="G848" s="52"/>
      <c r="H848" s="52"/>
    </row>
    <row r="849" spans="1:8" ht="12.75">
      <c r="A849" s="2"/>
      <c r="B849" s="69"/>
      <c r="C849" s="69"/>
      <c r="D849" s="69"/>
      <c r="E849" s="19"/>
      <c r="F849" s="52"/>
      <c r="G849" s="52"/>
      <c r="H849" s="52"/>
    </row>
    <row r="850" spans="1:8" ht="12.75">
      <c r="A850" s="2"/>
      <c r="B850" s="69"/>
      <c r="C850" s="69"/>
      <c r="D850" s="69"/>
      <c r="E850" s="19"/>
      <c r="F850" s="52"/>
      <c r="G850" s="52"/>
      <c r="H850" s="52"/>
    </row>
    <row r="851" spans="1:8" ht="12.75">
      <c r="A851" s="2"/>
      <c r="B851" s="69"/>
      <c r="C851" s="69"/>
      <c r="D851" s="69"/>
      <c r="E851" s="19"/>
      <c r="F851" s="52"/>
      <c r="G851" s="52"/>
      <c r="H851" s="52"/>
    </row>
    <row r="852" spans="1:8" ht="12.75">
      <c r="A852" s="2"/>
      <c r="B852" s="69"/>
      <c r="C852" s="69"/>
      <c r="D852" s="69"/>
      <c r="E852" s="19"/>
      <c r="F852" s="52"/>
      <c r="G852" s="52"/>
      <c r="H852" s="52"/>
    </row>
    <row r="853" spans="1:8" ht="12.75">
      <c r="A853" s="2"/>
      <c r="B853" s="69"/>
      <c r="C853" s="69"/>
      <c r="D853" s="69"/>
      <c r="E853" s="19"/>
      <c r="F853" s="52"/>
      <c r="G853" s="52"/>
      <c r="H853" s="52"/>
    </row>
    <row r="854" spans="1:8" ht="12.75">
      <c r="A854" s="2"/>
      <c r="B854" s="69"/>
      <c r="C854" s="69"/>
      <c r="D854" s="69"/>
      <c r="E854" s="19"/>
      <c r="F854" s="52"/>
      <c r="G854" s="52"/>
      <c r="H854" s="52"/>
    </row>
    <row r="855" spans="1:8" ht="12.75">
      <c r="A855" s="2"/>
      <c r="B855" s="69"/>
      <c r="C855" s="69"/>
      <c r="D855" s="69"/>
      <c r="E855" s="19"/>
      <c r="F855" s="52"/>
      <c r="G855" s="52"/>
      <c r="H855" s="52"/>
    </row>
    <row r="856" spans="1:8" ht="12.75">
      <c r="A856" s="2"/>
      <c r="B856" s="69"/>
      <c r="C856" s="69"/>
      <c r="D856" s="69"/>
      <c r="E856" s="19"/>
      <c r="F856" s="52"/>
      <c r="G856" s="52"/>
      <c r="H856" s="52"/>
    </row>
    <row r="857" spans="1:8" ht="12.75">
      <c r="A857" s="2"/>
      <c r="B857" s="69"/>
      <c r="C857" s="69"/>
      <c r="D857" s="69"/>
      <c r="E857" s="19"/>
      <c r="F857" s="52"/>
      <c r="G857" s="52"/>
      <c r="H857" s="52"/>
    </row>
    <row r="858" spans="1:8" ht="12.75">
      <c r="A858" s="2"/>
      <c r="B858" s="69"/>
      <c r="C858" s="69"/>
      <c r="D858" s="69"/>
      <c r="E858" s="19"/>
      <c r="F858" s="52"/>
      <c r="G858" s="52"/>
      <c r="H858" s="52"/>
    </row>
    <row r="859" spans="1:8" ht="12.75">
      <c r="A859" s="2"/>
      <c r="B859" s="69"/>
      <c r="C859" s="69"/>
      <c r="D859" s="69"/>
      <c r="E859" s="19"/>
      <c r="F859" s="52"/>
      <c r="G859" s="52"/>
      <c r="H859" s="52"/>
    </row>
    <row r="860" spans="1:8" ht="12.75">
      <c r="A860" s="2"/>
      <c r="B860" s="69"/>
      <c r="C860" s="69"/>
      <c r="D860" s="69"/>
      <c r="E860" s="19"/>
      <c r="F860" s="52"/>
      <c r="G860" s="52"/>
      <c r="H860" s="52"/>
    </row>
    <row r="861" spans="1:8" ht="12.75">
      <c r="A861" s="2"/>
      <c r="B861" s="69"/>
      <c r="C861" s="69"/>
      <c r="D861" s="69"/>
      <c r="E861" s="19"/>
      <c r="F861" s="52"/>
      <c r="G861" s="52"/>
      <c r="H861" s="52"/>
    </row>
    <row r="862" spans="1:8" ht="12.75">
      <c r="A862" s="2"/>
      <c r="B862" s="69"/>
      <c r="C862" s="69"/>
      <c r="D862" s="69"/>
      <c r="E862" s="19"/>
      <c r="F862" s="52"/>
      <c r="G862" s="52"/>
      <c r="H862" s="52"/>
    </row>
    <row r="863" spans="1:8" ht="12.75">
      <c r="A863" s="2"/>
      <c r="B863" s="69"/>
      <c r="C863" s="69"/>
      <c r="D863" s="69"/>
      <c r="E863" s="19"/>
      <c r="F863" s="52"/>
      <c r="G863" s="52"/>
      <c r="H863" s="52"/>
    </row>
    <row r="864" spans="1:8" ht="12.75">
      <c r="A864" s="2"/>
      <c r="B864" s="69"/>
      <c r="C864" s="69"/>
      <c r="D864" s="69"/>
      <c r="E864" s="19"/>
      <c r="F864" s="52"/>
      <c r="G864" s="52"/>
      <c r="H864" s="52"/>
    </row>
    <row r="865" spans="1:8" ht="12.75">
      <c r="A865" s="2"/>
      <c r="B865" s="69"/>
      <c r="C865" s="69"/>
      <c r="D865" s="69"/>
      <c r="E865" s="19"/>
      <c r="F865" s="52"/>
      <c r="G865" s="52"/>
      <c r="H865" s="52"/>
    </row>
    <row r="866" spans="1:8" ht="12.75">
      <c r="A866" s="2"/>
      <c r="B866" s="69"/>
      <c r="C866" s="69"/>
      <c r="D866" s="69"/>
      <c r="E866" s="19"/>
      <c r="F866" s="52"/>
      <c r="G866" s="52"/>
      <c r="H866" s="52"/>
    </row>
    <row r="867" spans="1:8" ht="12.75">
      <c r="A867" s="2"/>
      <c r="B867" s="69"/>
      <c r="C867" s="69"/>
      <c r="D867" s="69"/>
      <c r="E867" s="19"/>
      <c r="F867" s="52"/>
      <c r="G867" s="52"/>
      <c r="H867" s="52"/>
    </row>
    <row r="868" spans="1:8" ht="12.75">
      <c r="A868" s="2"/>
      <c r="B868" s="69"/>
      <c r="C868" s="69"/>
      <c r="D868" s="69"/>
      <c r="E868" s="19"/>
      <c r="F868" s="52"/>
      <c r="G868" s="52"/>
      <c r="H868" s="52"/>
    </row>
    <row r="869" spans="1:8" ht="12.75">
      <c r="A869" s="2"/>
      <c r="B869" s="69"/>
      <c r="C869" s="69"/>
      <c r="D869" s="69"/>
      <c r="E869" s="19"/>
      <c r="F869" s="52"/>
      <c r="G869" s="52"/>
      <c r="H869" s="52"/>
    </row>
    <row r="870" spans="1:8" ht="12.75">
      <c r="A870" s="2"/>
      <c r="B870" s="69"/>
      <c r="C870" s="69"/>
      <c r="D870" s="69"/>
      <c r="E870" s="19"/>
      <c r="F870" s="52"/>
      <c r="G870" s="52"/>
      <c r="H870" s="52"/>
    </row>
    <row r="871" spans="1:8" ht="12.75">
      <c r="A871" s="2"/>
      <c r="B871" s="69"/>
      <c r="C871" s="69"/>
      <c r="D871" s="69"/>
      <c r="E871" s="19"/>
      <c r="F871" s="52"/>
      <c r="G871" s="52"/>
      <c r="H871" s="52"/>
    </row>
    <row r="872" spans="1:8" ht="12.75">
      <c r="A872" s="2"/>
      <c r="B872" s="69"/>
      <c r="C872" s="69"/>
      <c r="D872" s="69"/>
      <c r="E872" s="19"/>
      <c r="F872" s="52"/>
      <c r="G872" s="52"/>
      <c r="H872" s="52"/>
    </row>
    <row r="873" spans="1:8" ht="12.75">
      <c r="A873" s="2"/>
      <c r="B873" s="69"/>
      <c r="C873" s="69"/>
      <c r="D873" s="69"/>
      <c r="E873" s="19"/>
      <c r="F873" s="52"/>
      <c r="G873" s="52"/>
      <c r="H873" s="52"/>
    </row>
    <row r="874" spans="1:8" ht="12.75">
      <c r="A874" s="2"/>
      <c r="B874" s="69"/>
      <c r="C874" s="69"/>
      <c r="D874" s="69"/>
      <c r="E874" s="19"/>
      <c r="F874" s="52"/>
      <c r="G874" s="52"/>
      <c r="H874" s="52"/>
    </row>
    <row r="875" spans="1:8" ht="12.75">
      <c r="A875" s="2"/>
      <c r="B875" s="69"/>
      <c r="C875" s="69"/>
      <c r="D875" s="69"/>
      <c r="E875" s="19"/>
      <c r="F875" s="52"/>
      <c r="G875" s="52"/>
      <c r="H875" s="52"/>
    </row>
    <row r="876" spans="1:8" ht="12.75">
      <c r="A876" s="2"/>
      <c r="B876" s="69"/>
      <c r="C876" s="69"/>
      <c r="D876" s="69"/>
      <c r="E876" s="19"/>
      <c r="F876" s="52"/>
      <c r="G876" s="52"/>
      <c r="H876" s="52"/>
    </row>
    <row r="877" spans="1:8" ht="12.75">
      <c r="A877" s="2"/>
      <c r="B877" s="69"/>
      <c r="C877" s="69"/>
      <c r="D877" s="69"/>
      <c r="E877" s="19"/>
      <c r="F877" s="52"/>
      <c r="G877" s="52"/>
      <c r="H877" s="52"/>
    </row>
    <row r="878" spans="1:8" ht="12.75">
      <c r="A878" s="2"/>
      <c r="B878" s="69"/>
      <c r="C878" s="69"/>
      <c r="D878" s="69"/>
      <c r="E878" s="19"/>
      <c r="F878" s="52"/>
      <c r="G878" s="52"/>
      <c r="H878" s="52"/>
    </row>
    <row r="879" spans="1:8" ht="12.75">
      <c r="A879" s="2"/>
      <c r="B879" s="69"/>
      <c r="C879" s="69"/>
      <c r="D879" s="69"/>
      <c r="E879" s="19"/>
      <c r="F879" s="52"/>
      <c r="G879" s="52"/>
      <c r="H879" s="52"/>
    </row>
    <row r="880" spans="1:8" ht="12.75">
      <c r="A880" s="2"/>
      <c r="B880" s="69"/>
      <c r="C880" s="69"/>
      <c r="D880" s="69"/>
      <c r="E880" s="19"/>
      <c r="F880" s="52"/>
      <c r="G880" s="52"/>
      <c r="H880" s="52"/>
    </row>
    <row r="881" spans="1:8" ht="12.75">
      <c r="A881" s="2"/>
      <c r="B881" s="69"/>
      <c r="C881" s="69"/>
      <c r="D881" s="69"/>
      <c r="E881" s="19"/>
      <c r="F881" s="52"/>
      <c r="G881" s="52"/>
      <c r="H881" s="52"/>
    </row>
    <row r="882" spans="1:8" ht="12.75">
      <c r="A882" s="2"/>
      <c r="B882" s="69"/>
      <c r="C882" s="69"/>
      <c r="D882" s="69"/>
      <c r="E882" s="19"/>
      <c r="F882" s="52"/>
      <c r="G882" s="52"/>
      <c r="H882" s="52"/>
    </row>
    <row r="883" spans="1:8" ht="12.75">
      <c r="A883" s="2"/>
      <c r="B883" s="69"/>
      <c r="C883" s="69"/>
      <c r="D883" s="69"/>
      <c r="E883" s="19"/>
      <c r="F883" s="52"/>
      <c r="G883" s="52"/>
      <c r="H883" s="52"/>
    </row>
    <row r="884" spans="1:8" ht="12.75">
      <c r="A884" s="2"/>
      <c r="B884" s="69"/>
      <c r="C884" s="69"/>
      <c r="D884" s="69"/>
      <c r="E884" s="19"/>
      <c r="F884" s="52"/>
      <c r="G884" s="52"/>
      <c r="H884" s="52"/>
    </row>
    <row r="885" spans="1:8" ht="12.75">
      <c r="A885" s="2"/>
      <c r="B885" s="69"/>
      <c r="C885" s="69"/>
      <c r="D885" s="69"/>
      <c r="E885" s="19"/>
      <c r="F885" s="52"/>
      <c r="G885" s="52"/>
      <c r="H885" s="52"/>
    </row>
    <row r="886" spans="1:8" ht="12.75">
      <c r="A886" s="2"/>
      <c r="B886" s="69"/>
      <c r="C886" s="69"/>
      <c r="D886" s="69"/>
      <c r="E886" s="19"/>
      <c r="F886" s="52"/>
      <c r="G886" s="52"/>
      <c r="H886" s="52"/>
    </row>
    <row r="887" spans="1:8" ht="12.75">
      <c r="A887" s="2"/>
      <c r="B887" s="69"/>
      <c r="C887" s="69"/>
      <c r="D887" s="69"/>
      <c r="E887" s="19"/>
      <c r="F887" s="52"/>
      <c r="G887" s="52"/>
      <c r="H887" s="52"/>
    </row>
    <row r="888" spans="1:8" ht="12.75">
      <c r="A888" s="2"/>
      <c r="B888" s="69"/>
      <c r="C888" s="69"/>
      <c r="D888" s="69"/>
      <c r="E888" s="19"/>
      <c r="F888" s="52"/>
      <c r="G888" s="52"/>
      <c r="H888" s="52"/>
    </row>
    <row r="889" spans="1:8" ht="12.75">
      <c r="A889" s="2"/>
      <c r="B889" s="69"/>
      <c r="C889" s="69"/>
      <c r="D889" s="69"/>
      <c r="E889" s="19"/>
      <c r="F889" s="52"/>
      <c r="G889" s="52"/>
      <c r="H889" s="52"/>
    </row>
    <row r="890" spans="1:8" ht="12.75">
      <c r="A890" s="2"/>
      <c r="B890" s="69"/>
      <c r="C890" s="69"/>
      <c r="D890" s="69"/>
      <c r="E890" s="19"/>
      <c r="F890" s="52"/>
      <c r="G890" s="52"/>
      <c r="H890" s="52"/>
    </row>
    <row r="891" spans="1:8" ht="12.75">
      <c r="A891" s="2"/>
      <c r="B891" s="69"/>
      <c r="C891" s="69"/>
      <c r="D891" s="69"/>
      <c r="E891" s="19"/>
      <c r="F891" s="52"/>
      <c r="G891" s="52"/>
      <c r="H891" s="52"/>
    </row>
    <row r="892" spans="1:8" ht="12.75">
      <c r="A892" s="2"/>
      <c r="B892" s="69"/>
      <c r="C892" s="69"/>
      <c r="D892" s="69"/>
      <c r="E892" s="19"/>
      <c r="F892" s="52"/>
      <c r="G892" s="52"/>
      <c r="H892" s="52"/>
    </row>
    <row r="893" spans="1:8" ht="12.75">
      <c r="A893" s="2"/>
      <c r="B893" s="69"/>
      <c r="C893" s="69"/>
      <c r="D893" s="69"/>
      <c r="E893" s="19"/>
      <c r="F893" s="52"/>
      <c r="G893" s="52"/>
      <c r="H893" s="52"/>
    </row>
    <row r="894" spans="1:8" ht="12.75">
      <c r="A894" s="2"/>
      <c r="B894" s="69"/>
      <c r="C894" s="69"/>
      <c r="D894" s="69"/>
      <c r="E894" s="19"/>
      <c r="F894" s="52"/>
      <c r="G894" s="52"/>
      <c r="H894" s="52"/>
    </row>
    <row r="895" spans="1:8" ht="12.75">
      <c r="A895" s="2"/>
      <c r="B895" s="69"/>
      <c r="C895" s="69"/>
      <c r="D895" s="69"/>
      <c r="E895" s="19"/>
      <c r="F895" s="52"/>
      <c r="G895" s="52"/>
      <c r="H895" s="52"/>
    </row>
    <row r="896" spans="1:8" ht="12.75">
      <c r="A896" s="2"/>
      <c r="B896" s="69"/>
      <c r="C896" s="69"/>
      <c r="D896" s="69"/>
      <c r="E896" s="19"/>
      <c r="F896" s="52"/>
      <c r="G896" s="52"/>
      <c r="H896" s="52"/>
    </row>
    <row r="897" spans="1:8" ht="12.75">
      <c r="A897" s="2"/>
      <c r="B897" s="69"/>
      <c r="C897" s="69"/>
      <c r="D897" s="69"/>
      <c r="E897" s="19"/>
      <c r="F897" s="52"/>
      <c r="G897" s="52"/>
      <c r="H897" s="52"/>
    </row>
    <row r="898" spans="1:8" ht="12.75">
      <c r="A898" s="2"/>
      <c r="B898" s="69"/>
      <c r="C898" s="69"/>
      <c r="D898" s="69"/>
      <c r="E898" s="19"/>
      <c r="F898" s="52"/>
      <c r="G898" s="52"/>
      <c r="H898" s="52"/>
    </row>
    <row r="899" spans="1:8" ht="12.75">
      <c r="A899" s="2"/>
      <c r="B899" s="69"/>
      <c r="C899" s="69"/>
      <c r="D899" s="69"/>
      <c r="E899" s="19"/>
      <c r="F899" s="52"/>
      <c r="G899" s="52"/>
      <c r="H899" s="52"/>
    </row>
    <row r="900" spans="1:8" ht="12.75">
      <c r="A900" s="2"/>
      <c r="B900" s="69"/>
      <c r="C900" s="69"/>
      <c r="D900" s="69"/>
      <c r="E900" s="19"/>
      <c r="F900" s="52"/>
      <c r="G900" s="52"/>
      <c r="H900" s="52"/>
    </row>
    <row r="901" spans="1:8" ht="12.75">
      <c r="A901" s="2"/>
      <c r="B901" s="69"/>
      <c r="C901" s="69"/>
      <c r="D901" s="69"/>
      <c r="E901" s="19"/>
      <c r="F901" s="52"/>
      <c r="G901" s="52"/>
      <c r="H901" s="52"/>
    </row>
    <row r="902" spans="1:8" ht="12.75">
      <c r="A902" s="2"/>
      <c r="B902" s="69"/>
      <c r="C902" s="69"/>
      <c r="D902" s="69"/>
      <c r="E902" s="19"/>
      <c r="F902" s="52"/>
      <c r="G902" s="52"/>
      <c r="H902" s="52"/>
    </row>
    <row r="903" spans="1:8" ht="12.75">
      <c r="A903" s="2"/>
      <c r="B903" s="69"/>
      <c r="C903" s="69"/>
      <c r="D903" s="69"/>
      <c r="E903" s="19"/>
      <c r="F903" s="52"/>
      <c r="G903" s="52"/>
      <c r="H903" s="52"/>
    </row>
    <row r="904" spans="1:8" ht="12.75">
      <c r="A904" s="2"/>
      <c r="B904" s="69"/>
      <c r="C904" s="69"/>
      <c r="D904" s="69"/>
      <c r="E904" s="19"/>
      <c r="F904" s="52"/>
      <c r="G904" s="52"/>
      <c r="H904" s="52"/>
    </row>
    <row r="905" spans="1:8" ht="12.75">
      <c r="A905" s="2"/>
      <c r="B905" s="69"/>
      <c r="C905" s="69"/>
      <c r="D905" s="69"/>
      <c r="E905" s="19"/>
      <c r="F905" s="52"/>
      <c r="G905" s="52"/>
      <c r="H905" s="52"/>
    </row>
    <row r="906" spans="1:8" ht="12.75">
      <c r="A906" s="2"/>
      <c r="B906" s="69"/>
      <c r="C906" s="69"/>
      <c r="D906" s="69"/>
      <c r="E906" s="19"/>
      <c r="F906" s="52"/>
      <c r="G906" s="52"/>
      <c r="H906" s="52"/>
    </row>
    <row r="907" spans="1:8" ht="12.75">
      <c r="A907" s="2"/>
      <c r="B907" s="69"/>
      <c r="C907" s="69"/>
      <c r="D907" s="69"/>
      <c r="E907" s="19"/>
      <c r="F907" s="52"/>
      <c r="G907" s="52"/>
      <c r="H907" s="52"/>
    </row>
    <row r="908" spans="1:8" ht="12.75">
      <c r="A908" s="2"/>
      <c r="B908" s="69"/>
      <c r="C908" s="69"/>
      <c r="D908" s="69"/>
      <c r="E908" s="19"/>
      <c r="F908" s="52"/>
      <c r="G908" s="52"/>
      <c r="H908" s="52"/>
    </row>
    <row r="909" spans="1:8" ht="12.75">
      <c r="A909" s="2"/>
      <c r="B909" s="69"/>
      <c r="C909" s="69"/>
      <c r="D909" s="69"/>
      <c r="E909" s="19"/>
      <c r="F909" s="52"/>
      <c r="G909" s="52"/>
      <c r="H909" s="52"/>
    </row>
    <row r="910" spans="1:8" ht="12.75">
      <c r="A910" s="2"/>
      <c r="B910" s="69"/>
      <c r="C910" s="69"/>
      <c r="D910" s="69"/>
      <c r="E910" s="19"/>
      <c r="F910" s="52"/>
      <c r="G910" s="52"/>
      <c r="H910" s="52"/>
    </row>
    <row r="911" spans="1:8" ht="12.75">
      <c r="A911" s="2"/>
      <c r="B911" s="69"/>
      <c r="C911" s="69"/>
      <c r="D911" s="69"/>
      <c r="E911" s="19"/>
      <c r="F911" s="52"/>
      <c r="G911" s="52"/>
      <c r="H911" s="52"/>
    </row>
    <row r="912" spans="1:8" ht="12.75">
      <c r="A912" s="2"/>
      <c r="B912" s="69"/>
      <c r="C912" s="69"/>
      <c r="D912" s="69"/>
      <c r="E912" s="19"/>
      <c r="F912" s="52"/>
      <c r="G912" s="52"/>
      <c r="H912" s="52"/>
    </row>
    <row r="913" spans="1:8" ht="12.75">
      <c r="A913" s="2"/>
      <c r="B913" s="69"/>
      <c r="C913" s="69"/>
      <c r="D913" s="69"/>
      <c r="E913" s="19"/>
      <c r="F913" s="52"/>
      <c r="G913" s="52"/>
      <c r="H913" s="52"/>
    </row>
    <row r="914" spans="1:8" ht="12.75">
      <c r="A914" s="2"/>
      <c r="B914" s="69"/>
      <c r="C914" s="69"/>
      <c r="D914" s="69"/>
      <c r="E914" s="19"/>
      <c r="F914" s="52"/>
      <c r="G914" s="52"/>
      <c r="H914" s="52"/>
    </row>
    <row r="915" spans="1:8" ht="12.75">
      <c r="A915" s="2"/>
      <c r="B915" s="69"/>
      <c r="C915" s="69"/>
      <c r="D915" s="69"/>
      <c r="E915" s="19"/>
      <c r="F915" s="52"/>
      <c r="G915" s="52"/>
      <c r="H915" s="52"/>
    </row>
    <row r="916" spans="1:8" ht="12.75">
      <c r="A916" s="2"/>
      <c r="B916" s="69"/>
      <c r="C916" s="69"/>
      <c r="D916" s="69"/>
      <c r="E916" s="19"/>
      <c r="F916" s="52"/>
      <c r="G916" s="52"/>
      <c r="H916" s="52"/>
    </row>
    <row r="917" spans="1:8" ht="12.75">
      <c r="A917" s="2"/>
      <c r="B917" s="69"/>
      <c r="C917" s="69"/>
      <c r="D917" s="69"/>
      <c r="E917" s="19"/>
      <c r="F917" s="52"/>
      <c r="G917" s="52"/>
      <c r="H917" s="52"/>
    </row>
    <row r="918" spans="1:8" ht="12.75">
      <c r="A918" s="2"/>
      <c r="B918" s="69"/>
      <c r="C918" s="69"/>
      <c r="D918" s="69"/>
      <c r="E918" s="19"/>
      <c r="F918" s="52"/>
      <c r="G918" s="52"/>
      <c r="H918" s="52"/>
    </row>
    <row r="919" spans="1:8" ht="12.75">
      <c r="A919" s="2"/>
      <c r="B919" s="69"/>
      <c r="C919" s="69"/>
      <c r="D919" s="69"/>
      <c r="E919" s="19"/>
      <c r="F919" s="52"/>
      <c r="G919" s="52"/>
      <c r="H919" s="52"/>
    </row>
    <row r="920" spans="1:8" ht="12.75">
      <c r="A920" s="2"/>
      <c r="B920" s="69"/>
      <c r="C920" s="69"/>
      <c r="D920" s="69"/>
      <c r="E920" s="19"/>
      <c r="F920" s="52"/>
      <c r="G920" s="52"/>
      <c r="H920" s="52"/>
    </row>
    <row r="921" spans="1:8" ht="12.75">
      <c r="A921" s="2"/>
      <c r="B921" s="69"/>
      <c r="C921" s="69"/>
      <c r="D921" s="69"/>
      <c r="E921" s="19"/>
      <c r="F921" s="52"/>
      <c r="G921" s="52"/>
      <c r="H921" s="52"/>
    </row>
    <row r="922" spans="1:8" ht="12.75">
      <c r="A922" s="2"/>
      <c r="B922" s="69"/>
      <c r="C922" s="69"/>
      <c r="D922" s="69"/>
      <c r="E922" s="19"/>
      <c r="F922" s="52"/>
      <c r="G922" s="52"/>
      <c r="H922" s="52"/>
    </row>
    <row r="923" spans="1:8" ht="12.75">
      <c r="A923" s="2"/>
      <c r="B923" s="69"/>
      <c r="C923" s="69"/>
      <c r="D923" s="69"/>
      <c r="E923" s="19"/>
      <c r="F923" s="52"/>
      <c r="G923" s="52"/>
      <c r="H923" s="52"/>
    </row>
    <row r="924" spans="1:8" ht="12.75">
      <c r="A924" s="2"/>
      <c r="B924" s="69"/>
      <c r="C924" s="69"/>
      <c r="D924" s="69"/>
      <c r="E924" s="19"/>
      <c r="F924" s="52"/>
      <c r="G924" s="52"/>
      <c r="H924" s="52"/>
    </row>
    <row r="925" spans="1:8" ht="12.75">
      <c r="A925" s="2"/>
      <c r="B925" s="69"/>
      <c r="C925" s="69"/>
      <c r="D925" s="69"/>
      <c r="E925" s="19"/>
      <c r="F925" s="52"/>
      <c r="G925" s="52"/>
      <c r="H925" s="52"/>
    </row>
    <row r="926" spans="1:8" ht="12.75">
      <c r="A926" s="2"/>
      <c r="B926" s="69"/>
      <c r="C926" s="69"/>
      <c r="D926" s="69"/>
      <c r="E926" s="19"/>
      <c r="F926" s="52"/>
      <c r="G926" s="52"/>
      <c r="H926" s="52"/>
    </row>
    <row r="927" spans="1:8" ht="12.75">
      <c r="A927" s="2"/>
      <c r="B927" s="69"/>
      <c r="C927" s="69"/>
      <c r="D927" s="69"/>
      <c r="E927" s="19"/>
      <c r="F927" s="52"/>
      <c r="G927" s="52"/>
      <c r="H927" s="52"/>
    </row>
    <row r="928" spans="1:8" ht="12.75">
      <c r="A928" s="2"/>
      <c r="B928" s="69"/>
      <c r="C928" s="69"/>
      <c r="D928" s="69"/>
      <c r="E928" s="19"/>
      <c r="F928" s="52"/>
      <c r="G928" s="52"/>
      <c r="H928" s="52"/>
    </row>
    <row r="929" spans="1:8" ht="12.75">
      <c r="A929" s="2"/>
      <c r="B929" s="69"/>
      <c r="C929" s="69"/>
      <c r="D929" s="69"/>
      <c r="E929" s="19"/>
      <c r="F929" s="52"/>
      <c r="G929" s="52"/>
      <c r="H929" s="52"/>
    </row>
    <row r="930" spans="1:8" ht="12.75">
      <c r="A930" s="2"/>
      <c r="B930" s="69"/>
      <c r="C930" s="69"/>
      <c r="D930" s="69"/>
      <c r="E930" s="19"/>
      <c r="F930" s="52"/>
      <c r="G930" s="52"/>
      <c r="H930" s="52"/>
    </row>
    <row r="931" spans="1:8" ht="12.75">
      <c r="A931" s="2"/>
      <c r="B931" s="69"/>
      <c r="C931" s="69"/>
      <c r="D931" s="69"/>
      <c r="E931" s="19"/>
      <c r="F931" s="52"/>
      <c r="G931" s="52"/>
      <c r="H931" s="52"/>
    </row>
    <row r="932" spans="1:8" ht="12.75">
      <c r="A932" s="2"/>
      <c r="B932" s="69"/>
      <c r="C932" s="69"/>
      <c r="D932" s="69"/>
      <c r="E932" s="19"/>
      <c r="F932" s="52"/>
      <c r="G932" s="52"/>
      <c r="H932" s="52"/>
    </row>
    <row r="933" spans="1:8" ht="12.75">
      <c r="A933" s="2"/>
      <c r="B933" s="69"/>
      <c r="C933" s="69"/>
      <c r="D933" s="69"/>
      <c r="E933" s="19"/>
      <c r="F933" s="52"/>
      <c r="G933" s="52"/>
      <c r="H933" s="52"/>
    </row>
    <row r="934" spans="1:8" ht="12.75">
      <c r="A934" s="2"/>
      <c r="B934" s="69"/>
      <c r="C934" s="69"/>
      <c r="D934" s="69"/>
      <c r="E934" s="19"/>
      <c r="F934" s="52"/>
      <c r="G934" s="52"/>
      <c r="H934" s="52"/>
    </row>
    <row r="935" spans="1:8" ht="12.75">
      <c r="A935" s="2"/>
      <c r="B935" s="69"/>
      <c r="C935" s="69"/>
      <c r="D935" s="69"/>
      <c r="E935" s="19"/>
      <c r="F935" s="52"/>
      <c r="G935" s="52"/>
      <c r="H935" s="52"/>
    </row>
    <row r="936" spans="1:8" ht="12.75">
      <c r="A936" s="2"/>
      <c r="B936" s="69"/>
      <c r="C936" s="69"/>
      <c r="D936" s="69"/>
      <c r="E936" s="19"/>
      <c r="F936" s="52"/>
      <c r="G936" s="52"/>
      <c r="H936" s="52"/>
    </row>
    <row r="937" spans="1:8" ht="12.75">
      <c r="A937" s="2"/>
      <c r="B937" s="69"/>
      <c r="C937" s="69"/>
      <c r="D937" s="69"/>
      <c r="E937" s="19"/>
      <c r="F937" s="52"/>
      <c r="G937" s="52"/>
      <c r="H937" s="52"/>
    </row>
    <row r="938" spans="1:8" ht="12.75">
      <c r="A938" s="2"/>
      <c r="B938" s="69"/>
      <c r="C938" s="69"/>
      <c r="D938" s="69"/>
      <c r="E938" s="19"/>
      <c r="F938" s="52"/>
      <c r="G938" s="52"/>
      <c r="H938" s="52"/>
    </row>
    <row r="939" spans="1:8" ht="12.75">
      <c r="A939" s="2"/>
      <c r="B939" s="69"/>
      <c r="C939" s="69"/>
      <c r="D939" s="69"/>
      <c r="E939" s="19"/>
      <c r="F939" s="52"/>
      <c r="G939" s="52"/>
      <c r="H939" s="52"/>
    </row>
    <row r="940" spans="1:8" ht="12.75">
      <c r="A940" s="2"/>
      <c r="B940" s="69"/>
      <c r="C940" s="69"/>
      <c r="D940" s="69"/>
      <c r="E940" s="19"/>
      <c r="F940" s="52"/>
      <c r="G940" s="52"/>
      <c r="H940" s="52"/>
    </row>
    <row r="941" spans="1:8" ht="12.75">
      <c r="A941" s="2"/>
      <c r="B941" s="69"/>
      <c r="C941" s="69"/>
      <c r="D941" s="69"/>
      <c r="E941" s="19"/>
      <c r="F941" s="52"/>
      <c r="G941" s="52"/>
      <c r="H941" s="52"/>
    </row>
    <row r="942" spans="1:8" ht="12.75">
      <c r="A942" s="2"/>
      <c r="B942" s="69"/>
      <c r="C942" s="69"/>
      <c r="D942" s="69"/>
      <c r="E942" s="19"/>
      <c r="F942" s="52"/>
      <c r="G942" s="52"/>
      <c r="H942" s="52"/>
    </row>
    <row r="943" spans="1:8" ht="12.75">
      <c r="A943" s="2"/>
      <c r="B943" s="69"/>
      <c r="C943" s="69"/>
      <c r="D943" s="69"/>
      <c r="E943" s="19"/>
      <c r="F943" s="52"/>
      <c r="G943" s="52"/>
      <c r="H943" s="52"/>
    </row>
    <row r="944" spans="1:8" ht="12.75">
      <c r="A944" s="2"/>
      <c r="B944" s="69"/>
      <c r="C944" s="69"/>
      <c r="D944" s="69"/>
      <c r="E944" s="19"/>
      <c r="F944" s="52"/>
      <c r="G944" s="52"/>
      <c r="H944" s="52"/>
    </row>
    <row r="945" spans="1:8" ht="12.75">
      <c r="A945" s="2"/>
      <c r="B945" s="69"/>
      <c r="C945" s="69"/>
      <c r="D945" s="69"/>
      <c r="E945" s="19"/>
      <c r="F945" s="52"/>
      <c r="G945" s="52"/>
      <c r="H945" s="52"/>
    </row>
    <row r="946" spans="1:8" ht="12.75">
      <c r="A946" s="2"/>
      <c r="B946" s="69"/>
      <c r="C946" s="69"/>
      <c r="D946" s="69"/>
      <c r="E946" s="19"/>
      <c r="F946" s="52"/>
      <c r="G946" s="52"/>
      <c r="H946" s="52"/>
    </row>
    <row r="947" spans="1:8" ht="12.75">
      <c r="A947" s="2"/>
      <c r="B947" s="69"/>
      <c r="C947" s="69"/>
      <c r="D947" s="69"/>
      <c r="E947" s="19"/>
      <c r="F947" s="52"/>
      <c r="G947" s="52"/>
      <c r="H947" s="52"/>
    </row>
    <row r="948" spans="1:8" ht="12.75">
      <c r="A948" s="2"/>
      <c r="B948" s="69"/>
      <c r="C948" s="69"/>
      <c r="D948" s="69"/>
      <c r="E948" s="19"/>
      <c r="F948" s="52"/>
      <c r="G948" s="52"/>
      <c r="H948" s="52"/>
    </row>
    <row r="949" spans="1:8" ht="12.75">
      <c r="A949" s="2"/>
      <c r="B949" s="69"/>
      <c r="C949" s="69"/>
      <c r="D949" s="69"/>
      <c r="E949" s="19"/>
      <c r="F949" s="52"/>
      <c r="G949" s="52"/>
      <c r="H949" s="52"/>
    </row>
    <row r="950" spans="1:8" ht="12.75">
      <c r="A950" s="2"/>
      <c r="B950" s="69"/>
      <c r="C950" s="69"/>
      <c r="D950" s="69"/>
      <c r="E950" s="19"/>
      <c r="F950" s="52"/>
      <c r="G950" s="52"/>
      <c r="H950" s="52"/>
    </row>
    <row r="951" spans="1:8" ht="12.75">
      <c r="A951" s="2"/>
      <c r="B951" s="69"/>
      <c r="C951" s="69"/>
      <c r="D951" s="69"/>
      <c r="E951" s="19"/>
      <c r="F951" s="52"/>
      <c r="G951" s="52"/>
      <c r="H951" s="52"/>
    </row>
    <row r="952" spans="1:8" ht="12.75">
      <c r="A952" s="2"/>
      <c r="B952" s="69"/>
      <c r="C952" s="69"/>
      <c r="D952" s="69"/>
      <c r="E952" s="19"/>
      <c r="F952" s="52"/>
      <c r="G952" s="52"/>
      <c r="H952" s="52"/>
    </row>
    <row r="953" spans="1:8" ht="12.75">
      <c r="A953" s="2"/>
      <c r="B953" s="69"/>
      <c r="C953" s="69"/>
      <c r="D953" s="69"/>
      <c r="E953" s="19"/>
      <c r="F953" s="52"/>
      <c r="G953" s="52"/>
      <c r="H953" s="52"/>
    </row>
    <row r="954" spans="1:8" ht="12.75">
      <c r="A954" s="2"/>
      <c r="B954" s="69"/>
      <c r="C954" s="69"/>
      <c r="D954" s="69"/>
      <c r="E954" s="19"/>
      <c r="F954" s="52"/>
      <c r="G954" s="52"/>
      <c r="H954" s="52"/>
    </row>
    <row r="955" spans="1:8" ht="12.75">
      <c r="A955" s="2"/>
      <c r="B955" s="69"/>
      <c r="C955" s="69"/>
      <c r="D955" s="69"/>
      <c r="E955" s="19"/>
      <c r="F955" s="52"/>
      <c r="G955" s="52"/>
      <c r="H955" s="52"/>
    </row>
    <row r="956" spans="1:8" ht="12.75">
      <c r="A956" s="2"/>
      <c r="B956" s="69"/>
      <c r="C956" s="69"/>
      <c r="D956" s="69"/>
      <c r="E956" s="19"/>
      <c r="F956" s="52"/>
      <c r="G956" s="52"/>
      <c r="H956" s="52"/>
    </row>
    <row r="957" spans="1:8" ht="12.75">
      <c r="A957" s="2"/>
      <c r="B957" s="69"/>
      <c r="C957" s="69"/>
      <c r="D957" s="69"/>
      <c r="E957" s="19"/>
      <c r="F957" s="52"/>
      <c r="G957" s="52"/>
      <c r="H957" s="52"/>
    </row>
    <row r="958" spans="1:8" ht="12.75">
      <c r="A958" s="2"/>
      <c r="B958" s="69"/>
      <c r="C958" s="69"/>
      <c r="D958" s="69"/>
      <c r="E958" s="19"/>
      <c r="F958" s="52"/>
      <c r="G958" s="52"/>
      <c r="H958" s="52"/>
    </row>
    <row r="959" spans="1:8" ht="12.75">
      <c r="A959" s="2"/>
      <c r="B959" s="69"/>
      <c r="C959" s="69"/>
      <c r="D959" s="69"/>
      <c r="E959" s="19"/>
      <c r="F959" s="52"/>
      <c r="G959" s="52"/>
      <c r="H959" s="52"/>
    </row>
    <row r="960" spans="1:8" ht="12.75">
      <c r="A960" s="2"/>
      <c r="B960" s="69"/>
      <c r="C960" s="69"/>
      <c r="D960" s="69"/>
      <c r="E960" s="19"/>
      <c r="F960" s="52"/>
      <c r="G960" s="52"/>
      <c r="H960" s="52"/>
    </row>
    <row r="961" spans="1:8" ht="12.75">
      <c r="A961" s="2"/>
      <c r="B961" s="69"/>
      <c r="C961" s="69"/>
      <c r="D961" s="69"/>
      <c r="E961" s="19"/>
      <c r="F961" s="52"/>
      <c r="G961" s="52"/>
      <c r="H961" s="52"/>
    </row>
    <row r="962" spans="1:8" ht="12.75">
      <c r="A962" s="2"/>
      <c r="B962" s="69"/>
      <c r="C962" s="69"/>
      <c r="D962" s="69"/>
      <c r="E962" s="19"/>
      <c r="F962" s="52"/>
      <c r="G962" s="52"/>
      <c r="H962" s="52"/>
    </row>
    <row r="963" spans="1:8" ht="12.75">
      <c r="A963" s="2"/>
      <c r="B963" s="69"/>
      <c r="C963" s="69"/>
      <c r="D963" s="69"/>
      <c r="E963" s="19"/>
      <c r="F963" s="52"/>
      <c r="G963" s="52"/>
      <c r="H963" s="52"/>
    </row>
    <row r="964" spans="1:8" ht="12.75">
      <c r="A964" s="2"/>
      <c r="B964" s="69"/>
      <c r="C964" s="69"/>
      <c r="D964" s="69"/>
      <c r="E964" s="19"/>
      <c r="F964" s="52"/>
      <c r="G964" s="52"/>
      <c r="H964" s="52"/>
    </row>
    <row r="965" spans="1:8" ht="12.75">
      <c r="A965" s="2"/>
      <c r="B965" s="69"/>
      <c r="C965" s="69"/>
      <c r="D965" s="69"/>
      <c r="E965" s="19"/>
      <c r="F965" s="52"/>
      <c r="G965" s="52"/>
      <c r="H965" s="52"/>
    </row>
    <row r="966" spans="1:8" ht="12.75">
      <c r="A966" s="2"/>
      <c r="B966" s="69"/>
      <c r="C966" s="69"/>
      <c r="D966" s="69"/>
      <c r="E966" s="19"/>
      <c r="F966" s="52"/>
      <c r="G966" s="52"/>
      <c r="H966" s="52"/>
    </row>
    <row r="967" spans="1:8" ht="12.75">
      <c r="A967" s="2"/>
      <c r="B967" s="69"/>
      <c r="C967" s="69"/>
      <c r="D967" s="69"/>
      <c r="E967" s="19"/>
      <c r="F967" s="52"/>
      <c r="G967" s="52"/>
      <c r="H967" s="52"/>
    </row>
    <row r="968" spans="1:8" ht="12.75">
      <c r="A968" s="2"/>
      <c r="B968" s="69"/>
      <c r="C968" s="69"/>
      <c r="D968" s="69"/>
      <c r="E968" s="19"/>
      <c r="F968" s="52"/>
      <c r="G968" s="52"/>
      <c r="H968" s="52"/>
    </row>
    <row r="969" spans="1:8" ht="12.75">
      <c r="A969" s="2"/>
      <c r="B969" s="69"/>
      <c r="C969" s="69"/>
      <c r="D969" s="69"/>
      <c r="E969" s="19"/>
      <c r="F969" s="52"/>
      <c r="G969" s="52"/>
      <c r="H969" s="52"/>
    </row>
    <row r="970" spans="1:8" ht="12.75">
      <c r="A970" s="2"/>
      <c r="B970" s="69"/>
      <c r="C970" s="69"/>
      <c r="D970" s="69"/>
      <c r="E970" s="19"/>
      <c r="F970" s="52"/>
      <c r="G970" s="52"/>
      <c r="H970" s="52"/>
    </row>
    <row r="971" spans="1:8" ht="12.75">
      <c r="A971" s="2"/>
      <c r="B971" s="69"/>
      <c r="C971" s="69"/>
      <c r="D971" s="69"/>
      <c r="E971" s="19"/>
      <c r="F971" s="52"/>
      <c r="G971" s="52"/>
      <c r="H971" s="52"/>
    </row>
    <row r="972" spans="1:8" ht="12.75">
      <c r="A972" s="2"/>
      <c r="B972" s="69"/>
      <c r="C972" s="69"/>
      <c r="D972" s="69"/>
      <c r="E972" s="19"/>
      <c r="F972" s="52"/>
      <c r="G972" s="52"/>
      <c r="H972" s="52"/>
    </row>
    <row r="973" spans="1:8" ht="12.75">
      <c r="A973" s="2"/>
      <c r="B973" s="69"/>
      <c r="C973" s="69"/>
      <c r="D973" s="69"/>
      <c r="E973" s="19"/>
      <c r="F973" s="52"/>
      <c r="G973" s="52"/>
      <c r="H973" s="52"/>
    </row>
    <row r="974" spans="1:8" ht="12.75">
      <c r="A974" s="2"/>
      <c r="B974" s="69"/>
      <c r="C974" s="69"/>
      <c r="D974" s="69"/>
      <c r="E974" s="19"/>
      <c r="F974" s="52"/>
      <c r="G974" s="52"/>
      <c r="H974" s="52"/>
    </row>
    <row r="975" spans="1:8" ht="12.75">
      <c r="A975" s="2"/>
      <c r="B975" s="69"/>
      <c r="C975" s="69"/>
      <c r="D975" s="69"/>
      <c r="E975" s="19"/>
      <c r="F975" s="52"/>
      <c r="G975" s="52"/>
      <c r="H975" s="52"/>
    </row>
    <row r="976" spans="1:8" ht="12.75">
      <c r="A976" s="2"/>
      <c r="B976" s="69"/>
      <c r="C976" s="69"/>
      <c r="D976" s="69"/>
      <c r="E976" s="19"/>
      <c r="F976" s="52"/>
      <c r="G976" s="52"/>
      <c r="H976" s="52"/>
    </row>
    <row r="977" spans="1:8" ht="12.75">
      <c r="A977" s="2"/>
      <c r="B977" s="69"/>
      <c r="C977" s="69"/>
      <c r="D977" s="69"/>
      <c r="E977" s="19"/>
      <c r="F977" s="52"/>
      <c r="G977" s="52"/>
      <c r="H977" s="52"/>
    </row>
    <row r="978" spans="1:8" ht="12.75">
      <c r="A978" s="2"/>
      <c r="B978" s="69"/>
      <c r="C978" s="69"/>
      <c r="D978" s="69"/>
      <c r="E978" s="19"/>
      <c r="F978" s="52"/>
      <c r="G978" s="52"/>
      <c r="H978" s="52"/>
    </row>
    <row r="979" spans="1:8" ht="12.75">
      <c r="A979" s="2"/>
      <c r="B979" s="69"/>
      <c r="C979" s="69"/>
      <c r="D979" s="69"/>
      <c r="E979" s="19"/>
      <c r="F979" s="52"/>
      <c r="G979" s="52"/>
      <c r="H979" s="52"/>
    </row>
    <row r="980" spans="1:8" ht="12.75">
      <c r="A980" s="2"/>
      <c r="B980" s="69"/>
      <c r="C980" s="69"/>
      <c r="D980" s="69"/>
      <c r="E980" s="19"/>
      <c r="F980" s="52"/>
      <c r="G980" s="52"/>
      <c r="H980" s="52"/>
    </row>
    <row r="981" spans="1:8" ht="12.75">
      <c r="A981" s="2"/>
      <c r="B981" s="69"/>
      <c r="C981" s="69"/>
      <c r="D981" s="69"/>
      <c r="E981" s="19"/>
      <c r="F981" s="52"/>
      <c r="G981" s="52"/>
      <c r="H981" s="52"/>
    </row>
    <row r="982" spans="1:8" ht="12.75">
      <c r="A982" s="2"/>
      <c r="B982" s="69"/>
      <c r="C982" s="69"/>
      <c r="D982" s="69"/>
      <c r="E982" s="19"/>
      <c r="F982" s="52"/>
      <c r="G982" s="52"/>
      <c r="H982" s="52"/>
    </row>
    <row r="983" spans="1:8" ht="12.75">
      <c r="A983" s="2"/>
      <c r="B983" s="69"/>
      <c r="C983" s="69"/>
      <c r="D983" s="69"/>
      <c r="E983" s="19"/>
      <c r="F983" s="52"/>
      <c r="G983" s="52"/>
      <c r="H983" s="52"/>
    </row>
    <row r="984" spans="1:8" ht="12.75">
      <c r="A984" s="2"/>
      <c r="B984" s="69"/>
      <c r="C984" s="69"/>
      <c r="D984" s="69"/>
      <c r="E984" s="19"/>
      <c r="F984" s="52"/>
      <c r="G984" s="52"/>
      <c r="H984" s="52"/>
    </row>
    <row r="985" spans="1:8" ht="12.75">
      <c r="A985" s="2"/>
      <c r="B985" s="69"/>
      <c r="C985" s="69"/>
      <c r="D985" s="69"/>
      <c r="E985" s="19"/>
      <c r="F985" s="52"/>
      <c r="G985" s="52"/>
      <c r="H985" s="52"/>
    </row>
    <row r="986" spans="1:8" ht="12.75">
      <c r="A986" s="2"/>
      <c r="B986" s="69"/>
      <c r="C986" s="69"/>
      <c r="D986" s="69"/>
      <c r="E986" s="19"/>
      <c r="F986" s="52"/>
      <c r="G986" s="52"/>
      <c r="H986" s="52"/>
    </row>
    <row r="987" spans="1:8" ht="12.75">
      <c r="A987" s="2"/>
      <c r="B987" s="69"/>
      <c r="C987" s="69"/>
      <c r="D987" s="69"/>
      <c r="E987" s="19"/>
      <c r="F987" s="52"/>
      <c r="G987" s="52"/>
      <c r="H987" s="52"/>
    </row>
    <row r="988" spans="1:8" ht="12.75">
      <c r="A988" s="2"/>
      <c r="B988" s="69"/>
      <c r="C988" s="69"/>
      <c r="D988" s="69"/>
      <c r="E988" s="19"/>
      <c r="F988" s="52"/>
      <c r="G988" s="52"/>
      <c r="H988" s="52"/>
    </row>
    <row r="989" spans="1:8" ht="12.75">
      <c r="A989" s="2"/>
      <c r="B989" s="69"/>
      <c r="C989" s="69"/>
      <c r="D989" s="69"/>
      <c r="E989" s="19"/>
      <c r="F989" s="52"/>
      <c r="G989" s="52"/>
      <c r="H989" s="52"/>
    </row>
    <row r="990" spans="1:8" ht="12.75">
      <c r="A990" s="2"/>
      <c r="B990" s="69"/>
      <c r="C990" s="69"/>
      <c r="D990" s="69"/>
      <c r="E990" s="19"/>
      <c r="F990" s="52"/>
      <c r="G990" s="52"/>
      <c r="H990" s="52"/>
    </row>
    <row r="991" spans="1:8" ht="12.75">
      <c r="A991" s="2"/>
      <c r="B991" s="69"/>
      <c r="C991" s="69"/>
      <c r="D991" s="69"/>
      <c r="E991" s="19"/>
      <c r="F991" s="52"/>
      <c r="G991" s="52"/>
      <c r="H991" s="52"/>
    </row>
    <row r="992" spans="1:8" ht="12.75">
      <c r="A992" s="2"/>
      <c r="B992" s="69"/>
      <c r="C992" s="69"/>
      <c r="D992" s="69"/>
      <c r="E992" s="19"/>
      <c r="F992" s="52"/>
      <c r="G992" s="52"/>
      <c r="H992" s="52"/>
    </row>
    <row r="993" spans="1:8" ht="12.75">
      <c r="A993" s="2"/>
      <c r="B993" s="69"/>
      <c r="C993" s="69"/>
      <c r="D993" s="69"/>
      <c r="E993" s="19"/>
      <c r="F993" s="52"/>
      <c r="G993" s="52"/>
      <c r="H993" s="52"/>
    </row>
    <row r="994" spans="1:8" ht="12.75">
      <c r="A994" s="2"/>
      <c r="B994" s="69"/>
      <c r="C994" s="69"/>
      <c r="D994" s="69"/>
      <c r="E994" s="19"/>
      <c r="F994" s="52"/>
      <c r="G994" s="52"/>
      <c r="H994" s="52"/>
    </row>
    <row r="995" spans="1:8" ht="12.75">
      <c r="A995" s="2"/>
      <c r="B995" s="69"/>
      <c r="C995" s="69"/>
      <c r="D995" s="69"/>
      <c r="E995" s="19"/>
      <c r="F995" s="52"/>
      <c r="G995" s="52"/>
      <c r="H995" s="52"/>
    </row>
    <row r="996" spans="1:8" ht="12.75">
      <c r="A996" s="2"/>
      <c r="B996" s="69"/>
      <c r="C996" s="69"/>
      <c r="D996" s="69"/>
      <c r="E996" s="19"/>
      <c r="F996" s="52"/>
      <c r="G996" s="52"/>
      <c r="H996" s="52"/>
    </row>
    <row r="997" spans="1:8" ht="12.75">
      <c r="A997" s="2"/>
      <c r="B997" s="69"/>
      <c r="C997" s="69"/>
      <c r="D997" s="69"/>
      <c r="E997" s="19"/>
      <c r="F997" s="52"/>
      <c r="G997" s="52"/>
      <c r="H997" s="52"/>
    </row>
    <row r="998" spans="1:8" ht="12.75">
      <c r="A998" s="2"/>
      <c r="B998" s="69"/>
      <c r="C998" s="69"/>
      <c r="D998" s="69"/>
      <c r="E998" s="19"/>
      <c r="F998" s="52"/>
      <c r="G998" s="52"/>
      <c r="H998" s="52"/>
    </row>
    <row r="999" spans="1:8" ht="12.75">
      <c r="A999" s="2"/>
      <c r="B999" s="69"/>
      <c r="C999" s="69"/>
      <c r="D999" s="69"/>
      <c r="E999" s="19"/>
      <c r="F999" s="52"/>
      <c r="G999" s="52"/>
      <c r="H999" s="52"/>
    </row>
    <row r="1000" spans="1:8" ht="12.75">
      <c r="A1000" s="2"/>
      <c r="B1000" s="69"/>
      <c r="C1000" s="69"/>
      <c r="D1000" s="69"/>
      <c r="E1000" s="19"/>
      <c r="F1000" s="52"/>
      <c r="G1000" s="52"/>
      <c r="H1000" s="52"/>
    </row>
    <row r="1001" spans="1:8" ht="12.75">
      <c r="A1001" s="2"/>
      <c r="B1001" s="69"/>
      <c r="C1001" s="69"/>
      <c r="D1001" s="69"/>
      <c r="E1001" s="19"/>
      <c r="F1001" s="52"/>
      <c r="G1001" s="52"/>
      <c r="H1001" s="52"/>
    </row>
    <row r="1002" spans="1:8" ht="12.75">
      <c r="A1002" s="2"/>
      <c r="B1002" s="69"/>
      <c r="C1002" s="69"/>
      <c r="D1002" s="69"/>
      <c r="E1002" s="19"/>
      <c r="F1002" s="52"/>
      <c r="G1002" s="52"/>
      <c r="H1002" s="52"/>
    </row>
    <row r="1003" spans="1:8" ht="12.75">
      <c r="A1003" s="2"/>
      <c r="B1003" s="69"/>
      <c r="C1003" s="69"/>
      <c r="D1003" s="69"/>
      <c r="E1003" s="19"/>
      <c r="F1003" s="52"/>
      <c r="G1003" s="52"/>
      <c r="H1003" s="52"/>
    </row>
    <row r="1004" spans="1:8" ht="12.75">
      <c r="A1004" s="2"/>
      <c r="B1004" s="69"/>
      <c r="C1004" s="69"/>
      <c r="D1004" s="69"/>
      <c r="E1004" s="19"/>
      <c r="F1004" s="52"/>
      <c r="G1004" s="52"/>
      <c r="H1004" s="52"/>
    </row>
    <row r="1005" spans="1:8" ht="12.75">
      <c r="A1005" s="2"/>
      <c r="B1005" s="69"/>
      <c r="C1005" s="69"/>
      <c r="D1005" s="69"/>
      <c r="E1005" s="19"/>
      <c r="F1005" s="52"/>
      <c r="G1005" s="52"/>
      <c r="H1005" s="52"/>
    </row>
    <row r="1006" spans="1:8" ht="12.75">
      <c r="A1006" s="2"/>
      <c r="B1006" s="69"/>
      <c r="C1006" s="69"/>
      <c r="D1006" s="69"/>
      <c r="E1006" s="19"/>
      <c r="F1006" s="52"/>
      <c r="G1006" s="52"/>
      <c r="H1006" s="52"/>
    </row>
    <row r="1007" spans="1:8" ht="12.75">
      <c r="A1007" s="2"/>
      <c r="B1007" s="69"/>
      <c r="C1007" s="69"/>
      <c r="D1007" s="69"/>
      <c r="E1007" s="19"/>
      <c r="F1007" s="52"/>
      <c r="G1007" s="52"/>
      <c r="H1007" s="52"/>
    </row>
    <row r="1008" spans="1:8" ht="12.75">
      <c r="A1008" s="2"/>
      <c r="B1008" s="69"/>
      <c r="C1008" s="69"/>
      <c r="D1008" s="69"/>
      <c r="E1008" s="19"/>
      <c r="F1008" s="52"/>
      <c r="G1008" s="52"/>
      <c r="H1008" s="52"/>
    </row>
    <row r="1009" spans="1:8" ht="12.75">
      <c r="A1009" s="2"/>
      <c r="B1009" s="69"/>
      <c r="C1009" s="69"/>
      <c r="D1009" s="69"/>
      <c r="E1009" s="19"/>
      <c r="F1009" s="52"/>
      <c r="G1009" s="52"/>
      <c r="H1009" s="52"/>
    </row>
    <row r="1010" spans="1:8" ht="12.75">
      <c r="A1010" s="2"/>
      <c r="B1010" s="69"/>
      <c r="C1010" s="69"/>
      <c r="D1010" s="69"/>
      <c r="E1010" s="19"/>
      <c r="F1010" s="52"/>
      <c r="G1010" s="52"/>
      <c r="H1010" s="52"/>
    </row>
    <row r="1011" spans="1:8" ht="12.75">
      <c r="A1011" s="2"/>
      <c r="B1011" s="69"/>
      <c r="C1011" s="69"/>
      <c r="D1011" s="69"/>
      <c r="E1011" s="19"/>
      <c r="F1011" s="52"/>
      <c r="G1011" s="52"/>
      <c r="H1011" s="52"/>
    </row>
    <row r="1012" spans="1:8" ht="12.75">
      <c r="A1012" s="2"/>
      <c r="B1012" s="69"/>
      <c r="C1012" s="69"/>
      <c r="D1012" s="69"/>
      <c r="E1012" s="19"/>
      <c r="F1012" s="52"/>
      <c r="G1012" s="52"/>
      <c r="H1012" s="52"/>
    </row>
    <row r="1013" spans="1:8" ht="12.75">
      <c r="A1013" s="2"/>
      <c r="B1013" s="69"/>
      <c r="C1013" s="69"/>
      <c r="D1013" s="69"/>
      <c r="E1013" s="19"/>
      <c r="F1013" s="52"/>
      <c r="G1013" s="52"/>
      <c r="H1013" s="52"/>
    </row>
    <row r="1014" spans="1:8" ht="12.75">
      <c r="A1014" s="2"/>
      <c r="B1014" s="69"/>
      <c r="C1014" s="69"/>
      <c r="D1014" s="69"/>
      <c r="E1014" s="19"/>
      <c r="F1014" s="52"/>
      <c r="G1014" s="52"/>
      <c r="H1014" s="52"/>
    </row>
    <row r="1015" spans="1:8" ht="12.75">
      <c r="A1015" s="2"/>
      <c r="B1015" s="69"/>
      <c r="C1015" s="69"/>
      <c r="D1015" s="69"/>
      <c r="E1015" s="19"/>
      <c r="F1015" s="52"/>
      <c r="G1015" s="52"/>
      <c r="H1015" s="52"/>
    </row>
    <row r="1016" spans="1:8" ht="12.75">
      <c r="A1016" s="2"/>
      <c r="B1016" s="69"/>
      <c r="C1016" s="69"/>
      <c r="D1016" s="69"/>
      <c r="E1016" s="19"/>
      <c r="F1016" s="52"/>
      <c r="G1016" s="52"/>
      <c r="H1016" s="52"/>
    </row>
    <row r="1017" spans="1:8" ht="12.75">
      <c r="A1017" s="2"/>
      <c r="B1017" s="69"/>
      <c r="C1017" s="69"/>
      <c r="D1017" s="69"/>
      <c r="E1017" s="19"/>
      <c r="F1017" s="52"/>
      <c r="G1017" s="52"/>
      <c r="H1017" s="52"/>
    </row>
    <row r="1018" spans="1:8" ht="12.75">
      <c r="A1018" s="2"/>
      <c r="B1018" s="69"/>
      <c r="C1018" s="69"/>
      <c r="D1018" s="69"/>
      <c r="E1018" s="19"/>
      <c r="F1018" s="52"/>
      <c r="G1018" s="52"/>
      <c r="H1018" s="52"/>
    </row>
    <row r="1019" spans="1:8" ht="12.75">
      <c r="A1019" s="2"/>
      <c r="B1019" s="69"/>
      <c r="C1019" s="69"/>
      <c r="D1019" s="69"/>
      <c r="E1019" s="19"/>
      <c r="F1019" s="52"/>
      <c r="G1019" s="52"/>
      <c r="H1019" s="52"/>
    </row>
    <row r="1020" spans="1:8" ht="12.75">
      <c r="A1020" s="2"/>
      <c r="B1020" s="69"/>
      <c r="C1020" s="69"/>
      <c r="D1020" s="69"/>
      <c r="E1020" s="19"/>
      <c r="F1020" s="52"/>
      <c r="G1020" s="52"/>
      <c r="H1020" s="52"/>
    </row>
    <row r="1021" spans="1:8" ht="12.75">
      <c r="A1021" s="2"/>
      <c r="B1021" s="69"/>
      <c r="C1021" s="69"/>
      <c r="D1021" s="69"/>
      <c r="E1021" s="19"/>
      <c r="F1021" s="52"/>
      <c r="G1021" s="52"/>
      <c r="H1021" s="52"/>
    </row>
    <row r="1022" spans="1:8" ht="12.75">
      <c r="A1022" s="2"/>
      <c r="B1022" s="69"/>
      <c r="C1022" s="69"/>
      <c r="D1022" s="69"/>
      <c r="E1022" s="19"/>
      <c r="F1022" s="52"/>
      <c r="G1022" s="52"/>
      <c r="H1022" s="52"/>
    </row>
    <row r="1023" spans="1:8" ht="12.75">
      <c r="A1023" s="2"/>
      <c r="B1023" s="69"/>
      <c r="C1023" s="69"/>
      <c r="D1023" s="69"/>
      <c r="E1023" s="19"/>
      <c r="F1023" s="52"/>
      <c r="G1023" s="52"/>
      <c r="H1023" s="52"/>
    </row>
    <row r="1024" spans="1:8" ht="12.75">
      <c r="A1024" s="2"/>
      <c r="B1024" s="69"/>
      <c r="C1024" s="69"/>
      <c r="D1024" s="69"/>
      <c r="E1024" s="19"/>
      <c r="F1024" s="52"/>
      <c r="G1024" s="52"/>
      <c r="H1024" s="52"/>
    </row>
  </sheetData>
  <dataValidations count="2">
    <dataValidation type="list" allowBlank="1" showInputMessage="1" showErrorMessage="1" promptTitle="Dithering" prompt="Is there ANY modulation scheme which changes the PRF by as much as  2 pico-seconds." sqref="L38">
      <formula1>$U$2:$U$3</formula1>
    </dataValidation>
    <dataValidation type="list" allowBlank="1" showInputMessage="1" showErrorMessage="1" promptTitle="Dithering" prompt="Is there ANY modulation scheme which changes the PRF by as much as  2 pico-seconds." sqref="B6">
      <formula1>$U$6:$U$7</formula1>
    </dataValidation>
  </dataValidations>
  <printOptions/>
  <pageMargins left="0.75" right="0.75" top="1" bottom="1" header="0.5" footer="0.5"/>
  <pageSetup fitToHeight="1" fitToWidth="1"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NTIA-OSM</dc:creator>
  <cp:keywords/>
  <dc:description/>
  <cp:lastModifiedBy>NTIA-OSM</cp:lastModifiedBy>
  <cp:lastPrinted>2000-12-27T21:36:17Z</cp:lastPrinted>
  <dcterms:created xsi:type="dcterms:W3CDTF">2000-07-24T18:26:31Z</dcterms:created>
  <dcterms:modified xsi:type="dcterms:W3CDTF">2001-01-25T18:13:40Z</dcterms:modified>
  <cp:category/>
  <cp:version/>
  <cp:contentType/>
  <cp:contentStatus/>
</cp:coreProperties>
</file>