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firstSheet="1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max">'COMPUTATION'!$H$16</definedName>
    <definedName name="Smin">'COMPUTATION'!$H$15</definedName>
    <definedName name="Storage">'OUTPUT'!$B$17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<sst xmlns="http://schemas.openxmlformats.org/spreadsheetml/2006/main" count="245" uniqueCount="168">
  <si>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</si>
  <si>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</si>
  <si>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</si>
  <si>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</si>
  <si>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</si>
  <si>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</si>
  <si>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</si>
  <si>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</si>
  <si>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</si>
  <si>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</si>
  <si>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</si>
  <si>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</si>
  <si>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</si>
  <si>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</si>
  <si>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</si>
  <si>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</si>
  <si>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</si>
  <si>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</si>
  <si>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</si>
  <si>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</si>
  <si>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</si>
  <si>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</si>
  <si>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</si>
  <si>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</si>
  <si>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</si>
  <si>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</si>
  <si>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</si>
  <si>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</si>
  <si>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</si>
  <si>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</si>
  <si>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</si>
  <si>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</si>
  <si>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</si>
  <si>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</si>
  <si>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</si>
  <si>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</si>
  <si>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</si>
  <si>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</si>
  <si>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</si>
  <si>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</si>
  <si>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</si>
  <si>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</si>
  <si>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</si>
  <si>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</si>
  <si>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</si>
  <si>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</si>
  <si>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</si>
  <si>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</si>
  <si>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</si>
  <si>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</si>
  <si>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</si>
  <si>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</si>
  <si>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</si>
  <si>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</si>
  <si>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</si>
  <si>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</si>
  <si>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</si>
  <si>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</si>
  <si>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</si>
  <si>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</si>
  <si>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</si>
  <si>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</si>
  <si>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</si>
  <si>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</si>
  <si>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</si>
  <si>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</si>
  <si>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</si>
  <si>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</si>
  <si>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</si>
  <si>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</si>
  <si>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</si>
  <si>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</si>
  <si>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</si>
  <si>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</si>
  <si>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</si>
  <si>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</si>
  <si>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</si>
  <si>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</si>
  <si>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</si>
  <si>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</si>
  <si>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</si>
  <si>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</si>
  <si>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</si>
  <si>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</si>
  <si>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</si>
  <si>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</si>
  <si>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</si>
  <si>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</si>
  <si>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</si>
  <si>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</si>
  <si>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</si>
  <si>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</si>
  <si>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</si>
  <si>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</si>
  <si>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</si>
  <si>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</si>
  <si>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>Half Moon Lake</t>
  </si>
  <si>
    <t>HML-Augmentation</t>
  </si>
  <si>
    <t>Cooper-Jacob analysis of single-well aquifer test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</si>
  <si>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</si>
  <si>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</si>
  <si>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</si>
  <si>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</si>
  <si>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</si>
  <si>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</si>
  <si>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</si>
  <si>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</si>
  <si>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</si>
  <si>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</si>
  <si>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</si>
  <si>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</si>
  <si>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</si>
  <si>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</si>
  <si>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</si>
  <si>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</si>
  <si>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</si>
  <si>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</si>
  <si>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</si>
  <si>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</si>
  <si>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</si>
  <si>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</si>
  <si>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</si>
  <si>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</si>
  <si>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</si>
  <si>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</si>
  <si>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</si>
  <si>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</si>
  <si>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</si>
  <si>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</si>
  <si>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</si>
  <si>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</si>
  <si>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</si>
  <si>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</si>
  <si>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</si>
  <si>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</si>
  <si>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</si>
  <si>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</si>
  <si>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</si>
  <si>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</si>
  <si>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</si>
  <si>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</si>
  <si>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</si>
  <si>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</si>
  <si>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</si>
  <si>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</si>
  <si>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</si>
  <si>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</si>
  <si>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</si>
  <si>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</si>
  <si>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</si>
  <si>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10 Neuzil, 1994</t>
  </si>
  <si>
    <t>6,7,10</t>
  </si>
  <si>
    <t>Assumed Storage =</t>
  </si>
  <si>
    <t>d'less</t>
  </si>
  <si>
    <t>Efficiency:</t>
  </si>
  <si>
    <t>STORAGE</t>
  </si>
  <si>
    <t>Smin =</t>
  </si>
  <si>
    <t>Ss =</t>
  </si>
  <si>
    <t>1/ft</t>
  </si>
  <si>
    <t>Smax =</t>
  </si>
  <si>
    <t>Suse =</t>
  </si>
  <si>
    <t>Sreal=</t>
  </si>
  <si>
    <t>Stheoretical =</t>
  </si>
  <si>
    <t>TimeEvaluate</t>
  </si>
  <si>
    <t>d</t>
  </si>
  <si>
    <t>u =</t>
  </si>
  <si>
    <t>Efficiency=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</si>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</sst>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1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1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20" xfId="0" applyNumberForma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 textRotation="90"/>
      <protection/>
    </xf>
    <xf numFmtId="0" fontId="19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57402926"/>
        <c:axId val="46864287"/>
      </c:scatterChart>
      <c:val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6864287"/>
        <c:crossesAt val="1E-07"/>
        <c:crossBetween val="midCat"/>
        <c:dispUnits/>
      </c:valAx>
      <c:valAx>
        <c:axId val="46864287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74029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23375"/>
          <c:y val="0.8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19125400"/>
        <c:axId val="37910873"/>
      </c:scatterChart>
      <c:valAx>
        <c:axId val="191254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h]:mm:ss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</c:valAx>
      <c:valAx>
        <c:axId val="37910873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57825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Half-Moon Lake test in North Tampa, FL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H14" sqref="H14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7" width="9.140625" style="8" customWidth="1"/>
    <col min="8" max="8" width="11.421875" style="8" bestFit="1" customWidth="1"/>
    <col min="9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100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101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102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103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104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105</v>
      </c>
      <c r="I6" s="34">
        <f>I5/1000</f>
        <v>3058.1491999999994</v>
      </c>
    </row>
    <row r="7" spans="8:9" ht="12.75">
      <c r="H7" s="8" t="s">
        <v>106</v>
      </c>
      <c r="I7" s="34">
        <f>I6/60</f>
        <v>50.969153333333324</v>
      </c>
    </row>
    <row r="8" spans="2:9" ht="12.75">
      <c r="B8" s="7" t="s">
        <v>85</v>
      </c>
      <c r="H8" s="8" t="s">
        <v>107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7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  <c r="G13" s="8" t="s">
        <v>155</v>
      </c>
    </row>
    <row r="14" spans="1:9" ht="12.75">
      <c r="A14" s="8" t="str">
        <f>OUTPUT!A7</f>
        <v>Screen Length (L)</v>
      </c>
      <c r="B14" s="8">
        <f>OUTPUT!B7</f>
        <v>200</v>
      </c>
      <c r="C14" s="8" t="str">
        <f>OUTPUT!C7</f>
        <v>Feet</v>
      </c>
      <c r="G14" s="8" t="s">
        <v>157</v>
      </c>
      <c r="H14" s="107">
        <v>1.4E-06</v>
      </c>
      <c r="I14" s="8" t="s">
        <v>158</v>
      </c>
    </row>
    <row r="15" spans="7:9" ht="12.75">
      <c r="G15" s="8" t="s">
        <v>156</v>
      </c>
      <c r="H15" s="34">
        <f>H14*B28</f>
        <v>0.000448</v>
      </c>
      <c r="I15" s="8" t="s">
        <v>153</v>
      </c>
    </row>
    <row r="16" spans="1:9" ht="12.75">
      <c r="A16" s="8" t="str">
        <f>OUTPUT!A8</f>
        <v>Depths to:</v>
      </c>
      <c r="G16" s="8" t="s">
        <v>159</v>
      </c>
      <c r="H16" s="34">
        <v>0.2</v>
      </c>
      <c r="I16" s="8" t="s">
        <v>153</v>
      </c>
    </row>
    <row r="17" spans="1:8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  <c r="H17" s="34"/>
    </row>
    <row r="18" spans="1:8" ht="12.75">
      <c r="A18" s="8" t="str">
        <f>OUTPUT!A10</f>
        <v>Top of Aquifer </v>
      </c>
      <c r="B18" s="8">
        <f>OUTPUT!B10</f>
        <v>80</v>
      </c>
      <c r="C18" s="8" t="str">
        <f>OUTPUT!C10</f>
        <v>Feet</v>
      </c>
      <c r="G18" s="8" t="s">
        <v>160</v>
      </c>
      <c r="H18" s="34">
        <f>IF(ISBLANK(Storage),Smin,Storage)</f>
        <v>0.001</v>
      </c>
    </row>
    <row r="19" spans="1:8" ht="12.75">
      <c r="A19" s="8" t="str">
        <f>OUTPUT!A11</f>
        <v>Base of Aquifer </v>
      </c>
      <c r="B19" s="8">
        <f>OUTPUT!B11</f>
        <v>400</v>
      </c>
      <c r="C19" s="8" t="str">
        <f>OUTPUT!C11</f>
        <v>Feet</v>
      </c>
      <c r="H19" s="34"/>
    </row>
    <row r="20" spans="1:9" ht="12.75">
      <c r="A20" s="8" t="str">
        <f>OUTPUT!A12</f>
        <v>Annular Fill:</v>
      </c>
      <c r="G20" s="7" t="s">
        <v>163</v>
      </c>
      <c r="H20" s="8">
        <f>DATA!K519</f>
        <v>0.8715277777777715</v>
      </c>
      <c r="I20" s="8" t="s">
        <v>164</v>
      </c>
    </row>
    <row r="21" spans="1:8" ht="12.75">
      <c r="A21" s="8" t="str">
        <f>OUTPUT!A13</f>
        <v>across  screen --</v>
      </c>
      <c r="B21" s="8" t="str">
        <f>OUTPUT!B13</f>
        <v>Open Hole</v>
      </c>
      <c r="G21" s="7" t="s">
        <v>165</v>
      </c>
      <c r="H21" s="8">
        <f>H18*B42^2/4/B47/H20</f>
        <v>1.1193531214556188E-09</v>
      </c>
    </row>
    <row r="22" spans="1:9" ht="12.75">
      <c r="A22" s="8" t="str">
        <f>OUTPUT!A14</f>
        <v>above screen --</v>
      </c>
      <c r="B22" s="8" t="str">
        <f>OUTPUT!B14</f>
        <v>Cement</v>
      </c>
      <c r="G22" s="7" t="s">
        <v>161</v>
      </c>
      <c r="H22" s="10">
        <f>DATA!L519*VLOOKUP(DATA!$L$7,COMPUTATION!$B$1:$C$6,2,0)</f>
        <v>14.969999999999999</v>
      </c>
      <c r="I22" s="8" t="s">
        <v>17</v>
      </c>
    </row>
    <row r="23" spans="1:9" ht="12.75">
      <c r="A23" s="8" t="str">
        <f>OUTPUT!A15</f>
        <v>Aquifer Material --</v>
      </c>
      <c r="B23" s="8" t="str">
        <f>OUTPUT!B15</f>
        <v>Karst</v>
      </c>
      <c r="G23" s="7" t="s">
        <v>162</v>
      </c>
      <c r="H23" s="10">
        <f>(-0.577216-LN(H21))*B39/4/PI()/B47</f>
        <v>8.514937042626041</v>
      </c>
      <c r="I23" s="8" t="s">
        <v>17</v>
      </c>
    </row>
    <row r="24" spans="7:8" ht="12.75">
      <c r="G24" s="7" t="s">
        <v>166</v>
      </c>
      <c r="H24" s="108">
        <f>H23/H22</f>
        <v>0.5688000696476981</v>
      </c>
    </row>
    <row r="25" spans="1:12" ht="12.75">
      <c r="A25" s="8" t="s">
        <v>108</v>
      </c>
      <c r="B25" s="2">
        <f>IF(B17&gt;B18,B18+B14-B17,B14)</f>
        <v>200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99</v>
      </c>
      <c r="B26" s="2">
        <f>IF(B18&gt;B17,B19-B18,B19-B17)</f>
        <v>320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320</v>
      </c>
      <c r="C27" s="8" t="s">
        <v>114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320</v>
      </c>
      <c r="C28" s="8" t="str">
        <f>'DEFAULT PROPERTIES and SETTINGS'!D4</f>
        <v>Feet</v>
      </c>
      <c r="D28" s="15">
        <f>10^(INT(LOG(B28))+1-'DEFAULT PROPERTIES and SETTINGS'!$D$2)</f>
        <v>10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320</v>
      </c>
      <c r="C29" s="8" t="str">
        <f>C28</f>
        <v>Feet</v>
      </c>
      <c r="D29" s="16">
        <f>INT(B28/D28+0.5)</f>
        <v>32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0.625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42">
        <v>0.0008729713683881105</v>
      </c>
      <c r="C35" s="41">
        <v>12.05</v>
      </c>
      <c r="H35" s="30"/>
      <c r="I35" s="31"/>
      <c r="J35" s="29"/>
      <c r="K35" s="37"/>
      <c r="L35" s="37"/>
    </row>
    <row r="36" spans="2:12" ht="12.75">
      <c r="B36" s="42">
        <v>1.0471285480509007</v>
      </c>
      <c r="C36" s="41">
        <v>15.06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790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152085.56149732618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0.9775901266645011</v>
      </c>
      <c r="C44" s="2" t="str">
        <f>DATA!L7</f>
        <v>Feet</v>
      </c>
      <c r="D44" s="2" t="s">
        <v>167</v>
      </c>
    </row>
    <row r="45" spans="1:3" ht="15.75">
      <c r="A45" s="3" t="s">
        <v>20</v>
      </c>
      <c r="B45" s="2">
        <f>B44*VLOOKUP(C44,$B$1:$C$6,2,0)</f>
        <v>0.9775901266645011</v>
      </c>
      <c r="C45" s="2" t="s">
        <v>94</v>
      </c>
    </row>
    <row r="47" spans="1:4" ht="12.75">
      <c r="A47" s="3" t="s">
        <v>109</v>
      </c>
      <c r="B47" s="33">
        <f>2.3*B39/4/PI()/B45</f>
        <v>28474.04393594064</v>
      </c>
      <c r="C47" s="2" t="s">
        <v>110</v>
      </c>
      <c r="D47" s="15"/>
    </row>
    <row r="48" spans="2:4" ht="12.75">
      <c r="B48" s="8">
        <f>B47*$C$9</f>
        <v>28474.04393594064</v>
      </c>
      <c r="C48" s="8" t="str">
        <f>D9</f>
        <v>Feet2/Day</v>
      </c>
      <c r="D48" s="15">
        <f>10^(INT(LOG(B48))+1-'DEFAULT PROPERTIES and SETTINGS'!$D$2)</f>
        <v>1000</v>
      </c>
    </row>
    <row r="49" spans="2:4" ht="12.75">
      <c r="B49" s="8">
        <f>D49*D48</f>
        <v>28000</v>
      </c>
      <c r="C49" s="8" t="str">
        <f>C48</f>
        <v>Feet2/Day</v>
      </c>
      <c r="D49" s="16">
        <f>INT(B48/D48+0.5)</f>
        <v>28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88.9813872998145</v>
      </c>
      <c r="C51" s="8" t="s">
        <v>22</v>
      </c>
      <c r="D51" s="15"/>
      <c r="F51" s="2"/>
    </row>
    <row r="52" spans="2:4" ht="12.75">
      <c r="B52" s="8">
        <f>B51*$C$10</f>
        <v>88.9813872998145</v>
      </c>
      <c r="C52" s="8" t="str">
        <f>$D$10</f>
        <v>Feet/Day</v>
      </c>
      <c r="D52" s="15">
        <f>10^(INT(LOG(B52))+1-'DEFAULT PROPERTIES and SETTINGS'!$D$2)</f>
        <v>1</v>
      </c>
    </row>
    <row r="53" spans="1:4" ht="12.75">
      <c r="A53" s="3" t="s">
        <v>19</v>
      </c>
      <c r="B53" s="8">
        <f>D53*D52</f>
        <v>89</v>
      </c>
      <c r="C53" s="8" t="str">
        <f>C52</f>
        <v>Feet/Day</v>
      </c>
      <c r="D53" s="16">
        <f>INT(B52/D52+0.5)</f>
        <v>89</v>
      </c>
    </row>
    <row r="59" spans="1:8" ht="13.5" thickBot="1">
      <c r="A59" s="90" t="s">
        <v>118</v>
      </c>
      <c r="B59" s="90"/>
      <c r="C59" s="91"/>
      <c r="D59" s="92"/>
      <c r="E59" s="90"/>
      <c r="F59" s="90"/>
      <c r="G59" s="93"/>
      <c r="H59" s="90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3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89 is less than extreme minimum of 0.3 for Karst</v>
      </c>
      <c r="F68" s="34">
        <f>VLOOKUP($B$23,'DEFAULT PROPERTIES and SETTINGS'!$D$11:$F$45,2,0)*$C$10</f>
        <v>0.3</v>
      </c>
      <c r="G68" s="29">
        <f>INT(LOG(F68))</f>
        <v>-1</v>
      </c>
      <c r="H68" s="29">
        <f>INT(F68/10^(G68-'DEFAULT PROPERTIES and SETTINGS'!$D$2)+0.5)*10^(G68-'DEFAULT PROPERTIES and SETTINGS'!$D$2)</f>
        <v>0.3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89 is greater than extreme maximum of 10000 for Karst</v>
      </c>
      <c r="F69" s="34">
        <f>VLOOKUP($B$23,'DEFAULT PROPERTIES and SETTINGS'!$D$11:$H$45,5,0)*$C$10</f>
        <v>10000</v>
      </c>
      <c r="G69" s="29">
        <f>INT(LOG(F69))</f>
        <v>4</v>
      </c>
      <c r="H69" s="29">
        <f>INT(F69/10^(G69-'DEFAULT PROPERTIES and SETTINGS'!$D$2)+0.5)*10^(G69-'DEFAULT PROPERTIES and SETTINGS'!$D$2)</f>
        <v>10000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90" t="s">
        <v>119</v>
      </c>
      <c r="B77" s="90"/>
      <c r="C77" s="91"/>
      <c r="D77" s="92"/>
      <c r="E77" s="90"/>
      <c r="F77" s="90"/>
      <c r="G77" s="93"/>
      <c r="H77" s="90"/>
      <c r="I77"/>
    </row>
    <row r="78" spans="1:9" ht="12.75">
      <c r="A78" s="18">
        <f>VLOOKUP(1,A81:B92,2,FALSE)</f>
      </c>
      <c r="B78"/>
      <c r="C78" s="94"/>
      <c r="D78" s="95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6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89 is less than likely minimum of 10 for Karst</v>
      </c>
      <c r="C82"/>
      <c r="D82"/>
      <c r="E82"/>
      <c r="F82" s="34">
        <f>VLOOKUP($B$23,'DEFAULT PROPERTIES and SETTINGS'!$D$11:$H$45,3,0)*$C$10</f>
        <v>10</v>
      </c>
      <c r="G82" s="29">
        <f>INT(LOG(F82))</f>
        <v>1</v>
      </c>
      <c r="H82" s="29">
        <f>INT(F82/10^(G82-'DEFAULT PROPERTIES and SETTINGS'!$D$2)+0.5)*10^(G82-'DEFAULT PROPERTIES and SETTINGS'!$D$2)</f>
        <v>10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89 is greater than likely maximum of 1000 for Karst</v>
      </c>
      <c r="C83"/>
      <c r="D83"/>
      <c r="E83"/>
      <c r="F83" s="34">
        <f>VLOOKUP($B$23,'DEFAULT PROPERTIES and SETTINGS'!$D$11:$H$45,4,0)*$C$10</f>
        <v>1000</v>
      </c>
      <c r="G83" s="29">
        <f>INT(LOG(F83))</f>
        <v>3</v>
      </c>
      <c r="H83" s="29">
        <f>INT(F83/10^(G83-'DEFAULT PROPERTIES and SETTINGS'!$D$2)+0.5)*10^(G83-'DEFAULT PROPERTIES and SETTINGS'!$D$2)</f>
        <v>1000</v>
      </c>
      <c r="I83"/>
    </row>
    <row r="84" spans="1:9" ht="12.75">
      <c r="A84" s="8">
        <f>A83+1</f>
        <v>1</v>
      </c>
      <c r="B84" s="97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149</v>
      </c>
      <c r="F9" t="s">
        <v>117</v>
      </c>
      <c r="G9" t="s">
        <v>117</v>
      </c>
      <c r="H9" t="s">
        <v>149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120</v>
      </c>
      <c r="J10" s="100" t="s">
        <v>121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122</v>
      </c>
      <c r="J11" s="101" t="s">
        <v>123</v>
      </c>
    </row>
    <row r="12" spans="1:10" ht="12.75">
      <c r="A12" s="13" t="s">
        <v>31</v>
      </c>
      <c r="B12" t="s">
        <v>56</v>
      </c>
      <c r="D12" s="13" t="s">
        <v>124</v>
      </c>
      <c r="E12" s="24">
        <v>1</v>
      </c>
      <c r="F12" s="24">
        <v>30</v>
      </c>
      <c r="G12" s="24">
        <v>300</v>
      </c>
      <c r="H12" s="24">
        <v>300</v>
      </c>
      <c r="I12" s="24" t="s">
        <v>122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122</v>
      </c>
      <c r="J13" s="101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122</v>
      </c>
      <c r="J14" s="101" t="s">
        <v>123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122</v>
      </c>
      <c r="J15" s="101" t="s">
        <v>123</v>
      </c>
    </row>
    <row r="16" spans="4:10" ht="12.75">
      <c r="D16" s="13" t="s">
        <v>125</v>
      </c>
      <c r="E16" s="24">
        <v>2</v>
      </c>
      <c r="F16" s="24">
        <v>30</v>
      </c>
      <c r="G16" s="24">
        <v>200</v>
      </c>
      <c r="H16" s="24">
        <v>800</v>
      </c>
      <c r="I16" s="24" t="s">
        <v>122</v>
      </c>
      <c r="J16" s="12">
        <v>2</v>
      </c>
    </row>
    <row r="17" spans="4:10" ht="12.75">
      <c r="D17" s="13" t="s">
        <v>126</v>
      </c>
      <c r="E17" s="24">
        <v>0.01</v>
      </c>
      <c r="F17" s="24">
        <v>1</v>
      </c>
      <c r="G17" s="24">
        <v>100</v>
      </c>
      <c r="H17" s="24">
        <v>300</v>
      </c>
      <c r="I17" s="24" t="s">
        <v>122</v>
      </c>
      <c r="J17" s="12">
        <v>3</v>
      </c>
    </row>
    <row r="18" spans="4:10" ht="12.75">
      <c r="D18" s="13" t="s">
        <v>127</v>
      </c>
      <c r="E18" s="24">
        <v>0.01</v>
      </c>
      <c r="F18" s="24">
        <v>0.1</v>
      </c>
      <c r="G18" s="24">
        <v>30</v>
      </c>
      <c r="H18" s="24">
        <v>50</v>
      </c>
      <c r="I18" s="24" t="s">
        <v>122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122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122</v>
      </c>
      <c r="J20" s="101" t="s">
        <v>123</v>
      </c>
    </row>
    <row r="21" spans="4:10" ht="12.75">
      <c r="D21" s="13" t="s">
        <v>128</v>
      </c>
      <c r="E21" s="24">
        <v>0.01</v>
      </c>
      <c r="F21" s="24">
        <v>0.01</v>
      </c>
      <c r="G21" s="24">
        <v>1</v>
      </c>
      <c r="H21" s="24">
        <v>1</v>
      </c>
      <c r="I21" s="24" t="s">
        <v>122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122</v>
      </c>
      <c r="J22" s="12" t="s">
        <v>129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130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130</v>
      </c>
      <c r="J24" s="12" t="s">
        <v>148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130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130</v>
      </c>
      <c r="J26" s="12">
        <v>5</v>
      </c>
    </row>
    <row r="27" spans="4:10" ht="12.75">
      <c r="D27" s="13" t="s">
        <v>131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132</v>
      </c>
      <c r="J27" s="12" t="s">
        <v>133</v>
      </c>
    </row>
    <row r="28" spans="4:10" ht="12.75">
      <c r="D28" s="13" t="s">
        <v>134</v>
      </c>
      <c r="E28" s="24">
        <v>0.001</v>
      </c>
      <c r="F28" s="24">
        <v>1</v>
      </c>
      <c r="G28" s="24">
        <v>10</v>
      </c>
      <c r="H28" s="24">
        <v>80</v>
      </c>
      <c r="I28" s="24" t="s">
        <v>132</v>
      </c>
      <c r="J28" s="12" t="s">
        <v>135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132</v>
      </c>
      <c r="J29" s="12">
        <v>6</v>
      </c>
    </row>
    <row r="30" spans="4:10" ht="12.75">
      <c r="D30" s="13" t="s">
        <v>136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132</v>
      </c>
      <c r="J30" s="12" t="s">
        <v>151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132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137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137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137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137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137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137</v>
      </c>
      <c r="J37" s="12">
        <v>5</v>
      </c>
    </row>
    <row r="38" spans="4:10" ht="12.75">
      <c r="D38" s="13" t="s">
        <v>138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137</v>
      </c>
      <c r="J38" s="101" t="s">
        <v>123</v>
      </c>
    </row>
    <row r="39" spans="1:10" ht="13.5" thickBot="1">
      <c r="A39" s="21"/>
      <c r="B39" s="21"/>
      <c r="D39" s="13" t="s">
        <v>138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2" t="s">
        <v>139</v>
      </c>
      <c r="J42" s="12"/>
    </row>
    <row r="43" spans="4:10" ht="12.75">
      <c r="D43" s="102" t="s">
        <v>140</v>
      </c>
      <c r="J43" s="12"/>
    </row>
    <row r="44" spans="4:10" ht="12.75">
      <c r="D44" s="102" t="s">
        <v>141</v>
      </c>
      <c r="J44" s="12"/>
    </row>
    <row r="45" spans="4:10" ht="12.75">
      <c r="D45" s="102" t="s">
        <v>142</v>
      </c>
      <c r="J45" s="12"/>
    </row>
    <row r="46" spans="4:10" ht="12.75">
      <c r="D46" s="102" t="s">
        <v>143</v>
      </c>
      <c r="J46" s="12"/>
    </row>
    <row r="47" spans="4:10" ht="12.75">
      <c r="D47" s="102" t="s">
        <v>144</v>
      </c>
      <c r="J47" s="12"/>
    </row>
    <row r="48" spans="4:10" ht="12.75">
      <c r="D48" s="102" t="s">
        <v>145</v>
      </c>
      <c r="J48" s="12"/>
    </row>
    <row r="49" spans="4:10" ht="12.75">
      <c r="D49" s="102" t="s">
        <v>146</v>
      </c>
      <c r="J49" s="12"/>
    </row>
    <row r="50" spans="4:10" ht="12.75">
      <c r="D50" s="102" t="s">
        <v>147</v>
      </c>
      <c r="J50" s="12"/>
    </row>
    <row r="51" spans="4:10" ht="12.75">
      <c r="D51" s="102" t="s">
        <v>150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8" customWidth="1"/>
    <col min="2" max="4" width="9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4"/>
      <c r="B1" s="44"/>
      <c r="C1" s="45" t="s">
        <v>0</v>
      </c>
      <c r="D1" s="11" t="s">
        <v>96</v>
      </c>
      <c r="E1" s="44"/>
      <c r="F1" s="44"/>
      <c r="G1" s="44"/>
      <c r="H1" s="44"/>
      <c r="I1" s="44" t="str">
        <f>'DEFAULT PROPERTIES and SETTINGS'!A10</f>
        <v>Annular Fill</v>
      </c>
      <c r="J1" s="44" t="str">
        <f>'DEFAULT PROPERTIES and SETTINGS'!B10</f>
        <v>GROUTS</v>
      </c>
      <c r="K1" s="44"/>
      <c r="L1" s="44" t="str">
        <f>'DEFAULT PROPERTIES and SETTINGS'!D10</f>
        <v>Aquifer Material</v>
      </c>
      <c r="M1" s="46" t="s">
        <v>75</v>
      </c>
      <c r="O1" s="8" t="s">
        <v>60</v>
      </c>
      <c r="X1" s="8">
        <f>IF(Z1&gt;0,Z1,1)</f>
        <v>1</v>
      </c>
      <c r="Y1" s="8">
        <f>IF(AA1&gt;DATA!E1,DATA!E1,OUTPUT!AA1)</f>
        <v>11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97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8" t="s">
        <v>76</v>
      </c>
      <c r="P2" s="49" t="s">
        <v>113</v>
      </c>
      <c r="T2" s="48">
        <f>IF($Y$1&gt;50,OUTPUT!O2,"")</f>
      </c>
      <c r="U2" s="48">
        <f>IF($Y$1&gt;50,OUTPUT!P2,"")</f>
      </c>
    </row>
    <row r="3" spans="2:23" ht="15">
      <c r="B3" s="50" t="s">
        <v>2</v>
      </c>
      <c r="E3" s="7" t="s">
        <v>3</v>
      </c>
      <c r="F3" s="28">
        <v>36635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8" t="s">
        <v>61</v>
      </c>
      <c r="O3" s="48" t="s">
        <v>116</v>
      </c>
      <c r="P3" s="49" t="str">
        <f>DATA!L7</f>
        <v>Feet</v>
      </c>
      <c r="R3" s="8" t="s">
        <v>61</v>
      </c>
      <c r="S3" s="48">
        <f>IF($Y$1&gt;50,OUTPUT!N3,"")</f>
      </c>
      <c r="T3" s="48">
        <f>IF($Y$1&gt;50,OUTPUT!O3,"")</f>
      </c>
      <c r="U3" s="48">
        <f>IF($Y$1&gt;50,OUTPUT!P3,"")</f>
      </c>
      <c r="W3" s="8" t="str">
        <f>COMPUTATION!B1</f>
        <v>Inch</v>
      </c>
    </row>
    <row r="4" spans="1:23" ht="12.75">
      <c r="A4" s="51" t="s">
        <v>4</v>
      </c>
      <c r="B4" s="52"/>
      <c r="C4" s="53"/>
      <c r="E4" s="7" t="s">
        <v>5</v>
      </c>
      <c r="F4" s="88">
        <f>DATA!J8</f>
        <v>110.57569444444445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4">
        <f aca="true" t="shared" si="0" ref="N4:N35">IF($M4&lt;=$Y$1,M4,$M$1)</f>
        <v>1</v>
      </c>
      <c r="O4" s="89">
        <f>IF($M4&lt;=$Y$1,VLOOKUP($X$1*($N4-1)+1,DATA!$A$8:$L$1499,10,0),$M$1)</f>
        <v>110.57569444444445</v>
      </c>
      <c r="P4" s="10">
        <f>IF($M4&lt;=$Y$1,VLOOKUP($X$1*($N4-1)+1,DATA!$A$8:$L$1499,5,0),$M$1)</f>
        <v>28.92</v>
      </c>
      <c r="R4" s="8">
        <f>M53+1</f>
        <v>51</v>
      </c>
      <c r="S4" s="54">
        <f aca="true" t="shared" si="1" ref="S4:S35">IF($R4&lt;=$Y$1,R4,$M$1)</f>
      </c>
      <c r="T4" s="89">
        <f>IF($R4&lt;=$Y$1,VLOOKUP($X$1*($S4-1)+1,DATA!$A$8:$L$1499,10,0),$M$1)</f>
      </c>
      <c r="U4" s="10">
        <f>IF($R4&lt;=$Y$1,VLOOKUP($X$1*($S4-1)+1,DATA!$A$8:$L$1499,5,0),$M$1)</f>
      </c>
      <c r="W4" s="8" t="str">
        <f>COMPUTATION!B2</f>
        <v>Feet</v>
      </c>
    </row>
    <row r="5" spans="1:23" ht="15.75">
      <c r="A5" s="56" t="s">
        <v>6</v>
      </c>
      <c r="B5" s="5">
        <v>8</v>
      </c>
      <c r="C5" s="74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4">
        <f t="shared" si="0"/>
        <v>2</v>
      </c>
      <c r="O5" s="89">
        <f>IF($M5&lt;=$Y$1,VLOOKUP($X$1*($N5-1)+1,DATA!$A$8:$L$1499,10,0),$M$1)</f>
        <v>110.5769675925926</v>
      </c>
      <c r="P5" s="10">
        <f>IF($M5&lt;=$Y$1,VLOOKUP($X$1*($N5-1)+1,DATA!$A$8:$L$1499,5,0),$M$1)</f>
        <v>41.25</v>
      </c>
      <c r="R5" s="8">
        <f aca="true" t="shared" si="2" ref="R5:R47">R4+1</f>
        <v>52</v>
      </c>
      <c r="S5" s="54">
        <f t="shared" si="1"/>
      </c>
      <c r="T5" s="89">
        <f>IF($R5&lt;=$Y$1,VLOOKUP($X$1*($S5-1)+1,DATA!$A$8:$L$1499,10,0),$M$1)</f>
      </c>
      <c r="U5" s="10">
        <f>IF($R5&lt;=$Y$1,VLOOKUP($X$1*($S5-1)+1,DATA!$A$8:$L$1499,5,0),$M$1)</f>
      </c>
      <c r="W5" s="8" t="str">
        <f>COMPUTATION!B3</f>
        <v>Meter</v>
      </c>
    </row>
    <row r="6" spans="1:23" ht="16.5">
      <c r="A6" s="56" t="s">
        <v>7</v>
      </c>
      <c r="B6" s="5">
        <v>8</v>
      </c>
      <c r="C6" s="74" t="s">
        <v>82</v>
      </c>
      <c r="E6" s="44"/>
      <c r="F6" s="58" t="s">
        <v>14</v>
      </c>
      <c r="G6" s="44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4">
        <f t="shared" si="0"/>
        <v>3</v>
      </c>
      <c r="O6" s="89">
        <f>IF($M6&lt;=$Y$1,VLOOKUP($X$1*($N6-1)+1,DATA!$A$8:$L$1499,10,0),$M$1)</f>
        <v>110.57760416666667</v>
      </c>
      <c r="P6" s="10">
        <f>IF($M6&lt;=$Y$1,VLOOKUP($X$1*($N6-1)+1,DATA!$A$8:$L$1499,5,0),$M$1)</f>
        <v>41.4</v>
      </c>
      <c r="R6" s="8">
        <f t="shared" si="2"/>
        <v>53</v>
      </c>
      <c r="S6" s="54">
        <f t="shared" si="1"/>
      </c>
      <c r="T6" s="89">
        <f>IF($R6&lt;=$Y$1,VLOOKUP($X$1*($S6-1)+1,DATA!$A$8:$L$1499,10,0),$M$1)</f>
      </c>
      <c r="U6" s="10">
        <f>IF($R6&lt;=$Y$1,VLOOKUP($X$1*($S6-1)+1,DATA!$A$8:$L$1499,5,0),$M$1)</f>
      </c>
      <c r="W6" s="8" t="str">
        <f>COMPUTATION!B4</f>
        <v>cm</v>
      </c>
    </row>
    <row r="7" spans="1:23" ht="15" customHeight="1">
      <c r="A7" s="56" t="s">
        <v>8</v>
      </c>
      <c r="B7" s="5">
        <v>200</v>
      </c>
      <c r="C7" s="74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4">
        <f t="shared" si="0"/>
        <v>4</v>
      </c>
      <c r="O7" s="89">
        <f>IF($M7&lt;=$Y$1,VLOOKUP($X$1*($N7-1)+1,DATA!$A$8:$L$1499,10,0),$M$1)</f>
        <v>110.57847222222222</v>
      </c>
      <c r="P7" s="10">
        <f>IF($M7&lt;=$Y$1,VLOOKUP($X$1*($N7-1)+1,DATA!$A$8:$L$1499,5,0),$M$1)</f>
        <v>41.5</v>
      </c>
      <c r="R7" s="8">
        <f t="shared" si="2"/>
        <v>54</v>
      </c>
      <c r="S7" s="54">
        <f t="shared" si="1"/>
      </c>
      <c r="T7" s="89">
        <f>IF($R7&lt;=$Y$1,VLOOKUP($X$1*($S7-1)+1,DATA!$A$8:$L$1499,10,0),$M$1)</f>
      </c>
      <c r="U7" s="10">
        <f>IF($R7&lt;=$Y$1,VLOOKUP($X$1*($S7-1)+1,DATA!$A$8:$L$1499,5,0),$M$1)</f>
      </c>
      <c r="W7" s="8" t="str">
        <f>COMPUTATION!B5</f>
        <v>mm</v>
      </c>
    </row>
    <row r="8" spans="1:21" ht="12.75">
      <c r="A8" s="59" t="s">
        <v>9</v>
      </c>
      <c r="B8" s="44"/>
      <c r="C8" s="60"/>
      <c r="E8" s="7" t="str">
        <f>COMPUTATION!A26</f>
        <v>Aquifer thickness = </v>
      </c>
      <c r="F8" s="7">
        <f>COMPUTATION!B29</f>
        <v>320</v>
      </c>
      <c r="G8" s="47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4">
        <f t="shared" si="0"/>
        <v>5</v>
      </c>
      <c r="O8" s="89">
        <f>IF($M8&lt;=$Y$1,VLOOKUP($X$1*($N8-1)+1,DATA!$A$8:$L$1499,10,0),$M$1)</f>
        <v>110.57916666666667</v>
      </c>
      <c r="P8" s="10">
        <f>IF($M8&lt;=$Y$1,VLOOKUP($X$1*($N8-1)+1,DATA!$A$8:$L$1499,5,0),$M$1)</f>
        <v>41.65</v>
      </c>
      <c r="R8" s="8">
        <f t="shared" si="2"/>
        <v>55</v>
      </c>
      <c r="S8" s="54">
        <f t="shared" si="1"/>
      </c>
      <c r="T8" s="89">
        <f>IF($R8&lt;=$Y$1,VLOOKUP($X$1*($S8-1)+1,DATA!$A$8:$L$1499,10,0),$M$1)</f>
      </c>
      <c r="U8" s="10">
        <f>IF($R8&lt;=$Y$1,VLOOKUP($X$1*($S8-1)+1,DATA!$A$8:$L$1499,5,0),$M$1)</f>
      </c>
    </row>
    <row r="9" spans="1:21" ht="12.75">
      <c r="A9" s="56" t="s">
        <v>10</v>
      </c>
      <c r="B9" s="5">
        <v>29</v>
      </c>
      <c r="C9" s="57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4">
        <f t="shared" si="0"/>
        <v>6</v>
      </c>
      <c r="O9" s="89">
        <f>IF($M9&lt;=$Y$1,VLOOKUP($X$1*($N9-1)+1,DATA!$A$8:$L$1499,10,0),$M$1)</f>
        <v>110.5826388888889</v>
      </c>
      <c r="P9" s="10">
        <f>IF($M9&lt;=$Y$1,VLOOKUP($X$1*($N9-1)+1,DATA!$A$8:$L$1499,5,0),$M$1)</f>
        <v>41.87</v>
      </c>
      <c r="R9" s="8">
        <f>R8+1</f>
        <v>56</v>
      </c>
      <c r="S9" s="54">
        <f t="shared" si="1"/>
      </c>
      <c r="T9" s="89">
        <f>IF($R9&lt;=$Y$1,VLOOKUP($X$1*($S9-1)+1,DATA!$A$8:$L$1499,10,0),$M$1)</f>
      </c>
      <c r="U9" s="10">
        <f>IF($R9&lt;=$Y$1,VLOOKUP($X$1*($S9-1)+1,DATA!$A$8:$L$1499,5,0),$M$1)</f>
      </c>
    </row>
    <row r="10" spans="1:21" ht="12.75">
      <c r="A10" s="56" t="s">
        <v>112</v>
      </c>
      <c r="B10" s="5">
        <v>80</v>
      </c>
      <c r="C10" s="57" t="str">
        <f>C9</f>
        <v>Feet</v>
      </c>
      <c r="E10" s="7" t="s">
        <v>20</v>
      </c>
      <c r="F10" s="8">
        <f>COMPUTATION!B44/VLOOKUP('DEFAULT PROPERTIES and SETTINGS'!D4,COMPUTATION!$B$1:$C$6,2,0)</f>
        <v>0.9775901266645011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4">
        <f t="shared" si="0"/>
        <v>7</v>
      </c>
      <c r="O10" s="89">
        <f>IF($M10&lt;=$Y$1,VLOOKUP($X$1*($N10-1)+1,DATA!$A$8:$L$1499,10,0),$M$1)</f>
        <v>110.58819444444444</v>
      </c>
      <c r="P10" s="10">
        <f>IF($M10&lt;=$Y$1,VLOOKUP($X$1*($N10-1)+1,DATA!$A$8:$L$1499,5,0),$M$1)</f>
        <v>42.08</v>
      </c>
      <c r="R10" s="8">
        <f t="shared" si="2"/>
        <v>57</v>
      </c>
      <c r="S10" s="54">
        <f t="shared" si="1"/>
      </c>
      <c r="T10" s="89">
        <f>IF($R10&lt;=$Y$1,VLOOKUP($X$1*($S10-1)+1,DATA!$A$8:$L$1499,10,0),$M$1)</f>
      </c>
      <c r="U10" s="10">
        <f>IF($R10&lt;=$Y$1,VLOOKUP($X$1*($S10-1)+1,DATA!$A$8:$L$1499,5,0),$M$1)</f>
      </c>
    </row>
    <row r="11" spans="1:21" ht="12.75">
      <c r="A11" s="61" t="s">
        <v>111</v>
      </c>
      <c r="B11" s="6">
        <v>400</v>
      </c>
      <c r="C11" s="60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4">
        <f t="shared" si="0"/>
        <v>8</v>
      </c>
      <c r="O11" s="89">
        <f>IF($M11&lt;=$Y$1,VLOOKUP($X$1*($N11-1)+1,DATA!$A$8:$L$1499,10,0),$M$1)</f>
        <v>110.6048611111111</v>
      </c>
      <c r="P11" s="10">
        <f>IF($M11&lt;=$Y$1,VLOOKUP($X$1*($N11-1)+1,DATA!$A$8:$L$1499,5,0),$M$1)</f>
        <v>42.38</v>
      </c>
      <c r="R11" s="8">
        <f t="shared" si="2"/>
        <v>58</v>
      </c>
      <c r="S11" s="54">
        <f t="shared" si="1"/>
      </c>
      <c r="T11" s="89">
        <f>IF($R11&lt;=$Y$1,VLOOKUP($X$1*($S11-1)+1,DATA!$A$8:$L$1499,10,0),$M$1)</f>
      </c>
      <c r="U11" s="10">
        <f>IF($R11&lt;=$Y$1,VLOOKUP($X$1*($S11-1)+1,DATA!$A$8:$L$1499,5,0),$M$1)</f>
      </c>
    </row>
    <row r="12" spans="1:21" ht="20.25" customHeight="1">
      <c r="A12" s="59" t="s">
        <v>11</v>
      </c>
      <c r="B12" s="44"/>
      <c r="C12" s="60"/>
      <c r="E12" s="62"/>
      <c r="F12" s="62" t="str">
        <f>COMPUTATION!A60</f>
        <v>Input is consistent.  </v>
      </c>
      <c r="G12" s="63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4">
        <f t="shared" si="0"/>
        <v>9</v>
      </c>
      <c r="O12" s="89">
        <f>IF($M12&lt;=$Y$1,VLOOKUP($X$1*($N12-1)+1,DATA!$A$8:$L$1499,10,0),$M$1)</f>
        <v>110.62777777777778</v>
      </c>
      <c r="P12" s="10">
        <f>IF($M12&lt;=$Y$1,VLOOKUP($X$1*($N12-1)+1,DATA!$A$8:$L$1499,5,0),$M$1)</f>
        <v>42.65</v>
      </c>
      <c r="R12" s="8">
        <f t="shared" si="2"/>
        <v>59</v>
      </c>
      <c r="S12" s="54">
        <f t="shared" si="1"/>
      </c>
      <c r="T12" s="89">
        <f>IF($R12&lt;=$Y$1,VLOOKUP($X$1*($S12-1)+1,DATA!$A$8:$L$1499,10,0),$M$1)</f>
      </c>
      <c r="U12" s="10">
        <f>IF($R12&lt;=$Y$1,VLOOKUP($X$1*($S12-1)+1,DATA!$A$8:$L$1499,5,0),$M$1)</f>
      </c>
    </row>
    <row r="13" spans="1:23" ht="13.5" thickBot="1">
      <c r="A13" s="56" t="s">
        <v>12</v>
      </c>
      <c r="B13" s="5" t="s">
        <v>58</v>
      </c>
      <c r="C13" s="57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4">
        <f t="shared" si="0"/>
        <v>10</v>
      </c>
      <c r="O13" s="89">
        <f>IF($M13&lt;=$Y$1,VLOOKUP($X$1*($N13-1)+1,DATA!$A$8:$L$1499,10,0),$M$1)</f>
        <v>110.95138888888889</v>
      </c>
      <c r="P13" s="10">
        <f>IF($M13&lt;=$Y$1,VLOOKUP($X$1*($N13-1)+1,DATA!$A$8:$L$1499,5,0),$M$1)</f>
        <v>43.48</v>
      </c>
      <c r="R13" s="8">
        <f t="shared" si="2"/>
        <v>60</v>
      </c>
      <c r="S13" s="54">
        <f t="shared" si="1"/>
      </c>
      <c r="T13" s="89">
        <f>IF($R13&lt;=$Y$1,VLOOKUP($X$1*($S13-1)+1,DATA!$A$8:$L$1499,10,0),$M$1)</f>
      </c>
      <c r="U13" s="10">
        <f>IF($R13&lt;=$Y$1,VLOOKUP($X$1*($S13-1)+1,DATA!$A$8:$L$1499,5,0),$M$1)</f>
      </c>
      <c r="W13" s="8" t="str">
        <f>COMPUTATION!H1</f>
        <v>GPM</v>
      </c>
    </row>
    <row r="14" spans="1:23" ht="12.75">
      <c r="A14" s="61" t="s">
        <v>13</v>
      </c>
      <c r="B14" s="6" t="s">
        <v>56</v>
      </c>
      <c r="C14" s="60"/>
      <c r="E14" s="64" t="s">
        <v>91</v>
      </c>
      <c r="F14" s="65">
        <f>IF(F12=COMPUTATION!B70,COMPUTATION!B53,COMPUTATION!B72)</f>
        <v>89</v>
      </c>
      <c r="G14" s="66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4">
        <f t="shared" si="0"/>
        <v>11</v>
      </c>
      <c r="O14" s="89">
        <f>IF($M14&lt;=$Y$1,VLOOKUP($X$1*($N14-1)+1,DATA!$A$8:$L$1499,10,0),$M$1)</f>
        <v>111.44722222222222</v>
      </c>
      <c r="P14" s="10">
        <f>IF($M14&lt;=$Y$1,VLOOKUP($X$1*($N14-1)+1,DATA!$A$8:$L$1499,5,0),$M$1)</f>
        <v>43.89</v>
      </c>
      <c r="R14" s="8">
        <f t="shared" si="2"/>
        <v>61</v>
      </c>
      <c r="S14" s="54">
        <f t="shared" si="1"/>
      </c>
      <c r="T14" s="89">
        <f>IF($R14&lt;=$Y$1,VLOOKUP($X$1*($S14-1)+1,DATA!$A$8:$L$1499,10,0),$M$1)</f>
      </c>
      <c r="U14" s="10">
        <f>IF($R14&lt;=$Y$1,VLOOKUP($X$1*($S14-1)+1,DATA!$A$8:$L$1499,5,0),$M$1)</f>
      </c>
      <c r="W14" s="8" t="str">
        <f>COMPUTATION!H2</f>
        <v>ft3/d</v>
      </c>
    </row>
    <row r="15" spans="1:23" ht="13.5" thickBot="1">
      <c r="A15" s="67" t="s">
        <v>59</v>
      </c>
      <c r="B15" s="112" t="s">
        <v>38</v>
      </c>
      <c r="C15" s="113"/>
      <c r="E15" s="68" t="s">
        <v>90</v>
      </c>
      <c r="F15" s="104">
        <f>IF(F14=COMPUTATION!B72,COMPUTATION!B72,COMPUTATION!B49)</f>
        <v>28000</v>
      </c>
      <c r="G15" s="69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4">
        <f t="shared" si="0"/>
      </c>
      <c r="O15" s="89">
        <f>IF($M15&lt;=$Y$1,VLOOKUP($X$1*($N15-1)+1,DATA!$A$8:$L$1499,10,0),$M$1)</f>
      </c>
      <c r="P15" s="10">
        <f>IF($M15&lt;=$Y$1,VLOOKUP($X$1*($N15-1)+1,DATA!$A$8:$L$1499,5,0),$M$1)</f>
      </c>
      <c r="R15" s="8">
        <f t="shared" si="2"/>
        <v>62</v>
      </c>
      <c r="S15" s="54">
        <f t="shared" si="1"/>
      </c>
      <c r="T15" s="89">
        <f>IF($R15&lt;=$Y$1,VLOOKUP($X$1*($S15-1)+1,DATA!$A$8:$L$1499,10,0),$M$1)</f>
      </c>
      <c r="U15" s="10">
        <f>IF($R15&lt;=$Y$1,VLOOKUP($X$1*($S15-1)+1,DATA!$A$8:$L$1499,5,0),$M$1)</f>
      </c>
      <c r="W15" s="8" t="str">
        <f>COMPUTATION!H3</f>
        <v>ft3/s</v>
      </c>
    </row>
    <row r="16" spans="1:23" ht="18" customHeight="1" thickBot="1">
      <c r="A16" s="70" t="s">
        <v>92</v>
      </c>
      <c r="B16" s="75">
        <v>790</v>
      </c>
      <c r="C16" s="76" t="s">
        <v>100</v>
      </c>
      <c r="D16" s="99"/>
      <c r="E16" s="68" t="s">
        <v>154</v>
      </c>
      <c r="F16" s="109">
        <f>COMPUTATION!H24</f>
        <v>0.5688000696476981</v>
      </c>
      <c r="G16" s="69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4">
        <f t="shared" si="0"/>
      </c>
      <c r="O16" s="89">
        <f>IF($M16&lt;=$Y$1,VLOOKUP($X$1*($N16-1)+1,DATA!$A$8:$L$1499,10,0),$M$1)</f>
      </c>
      <c r="P16" s="10">
        <f>IF($M16&lt;=$Y$1,VLOOKUP($X$1*($N16-1)+1,DATA!$A$8:$L$1499,5,0),$M$1)</f>
      </c>
      <c r="R16" s="8">
        <f t="shared" si="2"/>
        <v>63</v>
      </c>
      <c r="S16" s="54">
        <f t="shared" si="1"/>
      </c>
      <c r="T16" s="89">
        <f>IF($R16&lt;=$Y$1,VLOOKUP($X$1*($S16-1)+1,DATA!$A$8:$L$1499,10,0),$M$1)</f>
      </c>
      <c r="U16" s="10">
        <f>IF($R16&lt;=$Y$1,VLOOKUP($X$1*($S16-1)+1,DATA!$A$8:$L$1499,5,0),$M$1)</f>
      </c>
      <c r="W16" s="8" t="str">
        <f>COMPUTATION!H4</f>
        <v>m3/d</v>
      </c>
    </row>
    <row r="17" spans="1:23" ht="14.25">
      <c r="A17" s="106" t="s">
        <v>152</v>
      </c>
      <c r="B17" s="105">
        <v>0.001</v>
      </c>
      <c r="C17" s="8" t="s">
        <v>153</v>
      </c>
      <c r="D17" s="98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4">
        <f t="shared" si="0"/>
      </c>
      <c r="O17" s="89">
        <f>IF($M17&lt;=$Y$1,VLOOKUP($X$1*($N17-1)+1,DATA!$A$8:$L$1499,10,0),$M$1)</f>
      </c>
      <c r="P17" s="10">
        <f>IF($M17&lt;=$Y$1,VLOOKUP($X$1*($N17-1)+1,DATA!$A$8:$L$1499,5,0),$M$1)</f>
      </c>
      <c r="R17" s="8">
        <f t="shared" si="2"/>
        <v>64</v>
      </c>
      <c r="S17" s="54">
        <f t="shared" si="1"/>
      </c>
      <c r="T17" s="89">
        <f>IF($R17&lt;=$Y$1,VLOOKUP($X$1*($S17-1)+1,DATA!$A$8:$L$1499,10,0),$M$1)</f>
      </c>
      <c r="U17" s="10">
        <f>IF($R17&lt;=$Y$1,VLOOKUP($X$1*($S17-1)+1,DATA!$A$8:$L$1499,5,0),$M$1)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4">
        <f t="shared" si="0"/>
      </c>
      <c r="O18" s="89">
        <f>IF($M18&lt;=$Y$1,VLOOKUP($X$1*($N18-1)+1,DATA!$A$8:$L$1499,10,0),$M$1)</f>
      </c>
      <c r="P18" s="10">
        <f>IF($M18&lt;=$Y$1,VLOOKUP($X$1*($N18-1)+1,DATA!$A$8:$L$1499,5,0),$M$1)</f>
      </c>
      <c r="R18" s="8">
        <f t="shared" si="2"/>
        <v>65</v>
      </c>
      <c r="S18" s="54">
        <f t="shared" si="1"/>
      </c>
      <c r="T18" s="89">
        <f>IF($R18&lt;=$Y$1,VLOOKUP($X$1*($S18-1)+1,DATA!$A$8:$L$1499,10,0),$M$1)</f>
      </c>
      <c r="U18" s="10">
        <f>IF($R18&lt;=$Y$1,VLOOKUP($X$1*($S18-1)+1,DATA!$A$8:$L$1499,5,0),$M$1)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4">
        <f t="shared" si="0"/>
      </c>
      <c r="O19" s="89">
        <f>IF($M19&lt;=$Y$1,VLOOKUP($X$1*($N19-1)+1,DATA!$A$8:$L$1499,10,0),$M$1)</f>
      </c>
      <c r="P19" s="10">
        <f>IF($M19&lt;=$Y$1,VLOOKUP($X$1*($N19-1)+1,DATA!$A$8:$L$1499,5,0),$M$1)</f>
      </c>
      <c r="R19" s="8">
        <f t="shared" si="2"/>
        <v>66</v>
      </c>
      <c r="S19" s="54">
        <f t="shared" si="1"/>
      </c>
      <c r="T19" s="89">
        <f>IF($R19&lt;=$Y$1,VLOOKUP($X$1*($S19-1)+1,DATA!$A$8:$L$1499,10,0),$M$1)</f>
      </c>
      <c r="U19" s="10">
        <f>IF($R19&lt;=$Y$1,VLOOKUP($X$1*($S19-1)+1,DATA!$A$8:$L$1499,5,0),$M$1)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4">
        <f t="shared" si="0"/>
      </c>
      <c r="O20" s="89">
        <f>IF($M20&lt;=$Y$1,VLOOKUP($X$1*($N20-1)+1,DATA!$A$8:$L$1499,10,0),$M$1)</f>
      </c>
      <c r="P20" s="10">
        <f>IF($M20&lt;=$Y$1,VLOOKUP($X$1*($N20-1)+1,DATA!$A$8:$L$1499,5,0),$M$1)</f>
      </c>
      <c r="R20" s="8">
        <f t="shared" si="2"/>
        <v>67</v>
      </c>
      <c r="S20" s="54">
        <f t="shared" si="1"/>
      </c>
      <c r="T20" s="89">
        <f>IF($R20&lt;=$Y$1,VLOOKUP($X$1*($S20-1)+1,DATA!$A$8:$L$1499,10,0),$M$1)</f>
      </c>
      <c r="U20" s="10">
        <f>IF($R20&lt;=$Y$1,VLOOKUP($X$1*($S20-1)+1,DATA!$A$8:$L$1499,5,0),$M$1)</f>
      </c>
      <c r="W20" s="8" t="str">
        <f>COMPUTATION!H8</f>
        <v>cc/s</v>
      </c>
    </row>
    <row r="21" spans="2:21" ht="12.75"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4">
        <f t="shared" si="0"/>
      </c>
      <c r="O21" s="89">
        <f>IF($M21&lt;=$Y$1,VLOOKUP($X$1*($N21-1)+1,DATA!$A$8:$L$1499,10,0),$M$1)</f>
      </c>
      <c r="P21" s="10">
        <f>IF($M21&lt;=$Y$1,VLOOKUP($X$1*($N21-1)+1,DATA!$A$8:$L$1499,5,0),$M$1)</f>
      </c>
      <c r="R21" s="8">
        <f t="shared" si="2"/>
        <v>68</v>
      </c>
      <c r="S21" s="54">
        <f t="shared" si="1"/>
      </c>
      <c r="T21" s="89">
        <f>IF($R21&lt;=$Y$1,VLOOKUP($X$1*($S21-1)+1,DATA!$A$8:$L$1499,10,0),$M$1)</f>
      </c>
      <c r="U21" s="10">
        <f>IF($R21&lt;=$Y$1,VLOOKUP($X$1*($S21-1)+1,DATA!$A$8:$L$1499,5,0),$M$1)</f>
      </c>
    </row>
    <row r="22" spans="1:21" ht="12.75">
      <c r="A22" s="7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4">
        <f t="shared" si="0"/>
      </c>
      <c r="O22" s="89">
        <f>IF($M22&lt;=$Y$1,VLOOKUP($X$1*($N22-1)+1,DATA!$A$8:$L$1499,10,0),$M$1)</f>
      </c>
      <c r="P22" s="10">
        <f>IF($M22&lt;=$Y$1,VLOOKUP($X$1*($N22-1)+1,DATA!$A$8:$L$1499,5,0),$M$1)</f>
      </c>
      <c r="R22" s="8">
        <f t="shared" si="2"/>
        <v>69</v>
      </c>
      <c r="S22" s="54">
        <f t="shared" si="1"/>
      </c>
      <c r="T22" s="89">
        <f>IF($R22&lt;=$Y$1,VLOOKUP($X$1*($S22-1)+1,DATA!$A$8:$L$1499,10,0),$M$1)</f>
      </c>
      <c r="U22" s="10">
        <f>IF($R22&lt;=$Y$1,VLOOKUP($X$1*($S22-1)+1,DATA!$A$8:$L$1499,5,0),$M$1)</f>
      </c>
    </row>
    <row r="23" spans="1:21" ht="12.75">
      <c r="A23" s="7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4">
        <f t="shared" si="0"/>
      </c>
      <c r="O23" s="89">
        <f>IF($M23&lt;=$Y$1,VLOOKUP($X$1*($N23-1)+1,DATA!$A$8:$L$1499,10,0),$M$1)</f>
      </c>
      <c r="P23" s="10">
        <f>IF($M23&lt;=$Y$1,VLOOKUP($X$1*($N23-1)+1,DATA!$A$8:$L$1499,5,0),$M$1)</f>
      </c>
      <c r="R23" s="8">
        <f t="shared" si="2"/>
        <v>70</v>
      </c>
      <c r="S23" s="54">
        <f t="shared" si="1"/>
      </c>
      <c r="T23" s="89">
        <f>IF($R23&lt;=$Y$1,VLOOKUP($X$1*($S23-1)+1,DATA!$A$8:$L$1499,10,0),$M$1)</f>
      </c>
      <c r="U23" s="10">
        <f>IF($R23&lt;=$Y$1,VLOOKUP($X$1*($S23-1)+1,DATA!$A$8:$L$1499,5,0),$M$1)</f>
      </c>
    </row>
    <row r="24" spans="1:21" ht="12.75">
      <c r="A24" s="7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4">
        <f t="shared" si="0"/>
      </c>
      <c r="O24" s="89">
        <f>IF($M24&lt;=$Y$1,VLOOKUP($X$1*($N24-1)+1,DATA!$A$8:$L$1499,10,0),$M$1)</f>
      </c>
      <c r="P24" s="10">
        <f>IF($M24&lt;=$Y$1,VLOOKUP($X$1*($N24-1)+1,DATA!$A$8:$L$1499,5,0),$M$1)</f>
      </c>
      <c r="R24" s="8">
        <f t="shared" si="2"/>
        <v>71</v>
      </c>
      <c r="S24" s="54">
        <f t="shared" si="1"/>
      </c>
      <c r="T24" s="89">
        <f>IF($R24&lt;=$Y$1,VLOOKUP($X$1*($S24-1)+1,DATA!$A$8:$L$1499,10,0),$M$1)</f>
      </c>
      <c r="U24" s="10">
        <f>IF($R24&lt;=$Y$1,VLOOKUP($X$1*($S24-1)+1,DATA!$A$8:$L$1499,5,0),$M$1)</f>
      </c>
    </row>
    <row r="25" spans="1:21" ht="12.75">
      <c r="A25" s="110" t="str">
        <f>CONCATENATE("DRAWDOWN, IN ",UPPER(DATA!L7))</f>
        <v>DRAWDOWN, IN FEET</v>
      </c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4">
        <f t="shared" si="0"/>
      </c>
      <c r="O25" s="89">
        <f>IF($M25&lt;=$Y$1,VLOOKUP($X$1*($N25-1)+1,DATA!$A$8:$L$1499,10,0),$M$1)</f>
      </c>
      <c r="P25" s="10">
        <f>IF($M25&lt;=$Y$1,VLOOKUP($X$1*($N25-1)+1,DATA!$A$8:$L$1499,5,0),$M$1)</f>
      </c>
      <c r="R25" s="8">
        <f t="shared" si="2"/>
        <v>72</v>
      </c>
      <c r="S25" s="54">
        <f t="shared" si="1"/>
      </c>
      <c r="T25" s="89">
        <f>IF($R25&lt;=$Y$1,VLOOKUP($X$1*($S25-1)+1,DATA!$A$8:$L$1499,10,0),$M$1)</f>
      </c>
      <c r="U25" s="10">
        <f>IF($R25&lt;=$Y$1,VLOOKUP($X$1*($S25-1)+1,DATA!$A$8:$L$1499,5,0),$M$1)</f>
      </c>
    </row>
    <row r="26" spans="1:21" ht="12.75">
      <c r="A26" s="111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4">
        <f t="shared" si="0"/>
      </c>
      <c r="O26" s="89">
        <f>IF($M26&lt;=$Y$1,VLOOKUP($X$1*($N26-1)+1,DATA!$A$8:$L$1499,10,0),$M$1)</f>
      </c>
      <c r="P26" s="10">
        <f>IF($M26&lt;=$Y$1,VLOOKUP($X$1*($N26-1)+1,DATA!$A$8:$L$1499,5,0),$M$1)</f>
      </c>
      <c r="R26" s="8">
        <f t="shared" si="2"/>
        <v>73</v>
      </c>
      <c r="S26" s="54">
        <f t="shared" si="1"/>
      </c>
      <c r="T26" s="89">
        <f>IF($R26&lt;=$Y$1,VLOOKUP($X$1*($S26-1)+1,DATA!$A$8:$L$1499,10,0),$M$1)</f>
      </c>
      <c r="U26" s="10">
        <f>IF($R26&lt;=$Y$1,VLOOKUP($X$1*($S26-1)+1,DATA!$A$8:$L$1499,5,0),$M$1)</f>
      </c>
    </row>
    <row r="27" spans="1:21" ht="12.75">
      <c r="A27" s="111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4">
        <f t="shared" si="0"/>
      </c>
      <c r="O27" s="89">
        <f>IF($M27&lt;=$Y$1,VLOOKUP($X$1*($N27-1)+1,DATA!$A$8:$L$1499,10,0),$M$1)</f>
      </c>
      <c r="P27" s="10">
        <f>IF($M27&lt;=$Y$1,VLOOKUP($X$1*($N27-1)+1,DATA!$A$8:$L$1499,5,0),$M$1)</f>
      </c>
      <c r="R27" s="8">
        <f t="shared" si="2"/>
        <v>74</v>
      </c>
      <c r="S27" s="54">
        <f t="shared" si="1"/>
      </c>
      <c r="T27" s="89">
        <f>IF($R27&lt;=$Y$1,VLOOKUP($X$1*($S27-1)+1,DATA!$A$8:$L$1499,10,0),$M$1)</f>
      </c>
      <c r="U27" s="10">
        <f>IF($R27&lt;=$Y$1,VLOOKUP($X$1*($S27-1)+1,DATA!$A$8:$L$1499,5,0),$M$1)</f>
      </c>
    </row>
    <row r="28" spans="1:21" ht="12.75">
      <c r="A28" s="111"/>
      <c r="B28" s="71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4">
        <f t="shared" si="0"/>
      </c>
      <c r="O28" s="89">
        <f>IF($M28&lt;=$Y$1,VLOOKUP($X$1*($N28-1)+1,DATA!$A$8:$L$1499,10,0),$M$1)</f>
      </c>
      <c r="P28" s="10">
        <f>IF($M28&lt;=$Y$1,VLOOKUP($X$1*($N28-1)+1,DATA!$A$8:$L$1499,5,0),$M$1)</f>
      </c>
      <c r="R28" s="8">
        <f t="shared" si="2"/>
        <v>75</v>
      </c>
      <c r="S28" s="54">
        <f t="shared" si="1"/>
      </c>
      <c r="T28" s="89">
        <f>IF($R28&lt;=$Y$1,VLOOKUP($X$1*($S28-1)+1,DATA!$A$8:$L$1499,10,0),$M$1)</f>
      </c>
      <c r="U28" s="10">
        <f>IF($R28&lt;=$Y$1,VLOOKUP($X$1*($S28-1)+1,DATA!$A$8:$L$1499,5,0),$M$1)</f>
      </c>
    </row>
    <row r="29" spans="1:21" ht="12.75">
      <c r="A29" s="111"/>
      <c r="B29" s="72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4">
        <f t="shared" si="0"/>
      </c>
      <c r="O29" s="89">
        <f>IF($M29&lt;=$Y$1,VLOOKUP($X$1*($N29-1)+1,DATA!$A$8:$L$1499,10,0),$M$1)</f>
      </c>
      <c r="P29" s="10">
        <f>IF($M29&lt;=$Y$1,VLOOKUP($X$1*($N29-1)+1,DATA!$A$8:$L$1499,5,0),$M$1)</f>
      </c>
      <c r="R29" s="8">
        <f t="shared" si="2"/>
        <v>76</v>
      </c>
      <c r="S29" s="54">
        <f t="shared" si="1"/>
      </c>
      <c r="T29" s="89">
        <f>IF($R29&lt;=$Y$1,VLOOKUP($X$1*($S29-1)+1,DATA!$A$8:$L$1499,10,0),$M$1)</f>
      </c>
      <c r="U29" s="10">
        <f>IF($R29&lt;=$Y$1,VLOOKUP($X$1*($S29-1)+1,DATA!$A$8:$L$1499,5,0),$M$1)</f>
      </c>
    </row>
    <row r="30" spans="1:21" ht="12.75">
      <c r="A30" s="111"/>
      <c r="B30" s="72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4">
        <f t="shared" si="0"/>
      </c>
      <c r="O30" s="89">
        <f>IF($M30&lt;=$Y$1,VLOOKUP($X$1*($N30-1)+1,DATA!$A$8:$L$1499,10,0),$M$1)</f>
      </c>
      <c r="P30" s="10">
        <f>IF($M30&lt;=$Y$1,VLOOKUP($X$1*($N30-1)+1,DATA!$A$8:$L$1499,5,0),$M$1)</f>
      </c>
      <c r="R30" s="8">
        <f t="shared" si="2"/>
        <v>77</v>
      </c>
      <c r="S30" s="54">
        <f t="shared" si="1"/>
      </c>
      <c r="T30" s="89">
        <f>IF($R30&lt;=$Y$1,VLOOKUP($X$1*($S30-1)+1,DATA!$A$8:$L$1499,10,0),$M$1)</f>
      </c>
      <c r="U30" s="10">
        <f>IF($R30&lt;=$Y$1,VLOOKUP($X$1*($S30-1)+1,DATA!$A$8:$L$1499,5,0),$M$1)</f>
      </c>
    </row>
    <row r="31" spans="1:21" ht="15.75" customHeight="1">
      <c r="A31" s="111"/>
      <c r="B31" s="72"/>
      <c r="M31" s="8">
        <f t="shared" si="4"/>
        <v>28</v>
      </c>
      <c r="N31" s="54">
        <f t="shared" si="0"/>
      </c>
      <c r="O31" s="89">
        <f>IF($M31&lt;=$Y$1,VLOOKUP($X$1*($N31-1)+1,DATA!$A$8:$L$1499,10,0),$M$1)</f>
      </c>
      <c r="P31" s="10">
        <f>IF($M31&lt;=$Y$1,VLOOKUP($X$1*($N31-1)+1,DATA!$A$8:$L$1499,5,0),$M$1)</f>
      </c>
      <c r="R31" s="8">
        <f t="shared" si="2"/>
        <v>78</v>
      </c>
      <c r="S31" s="54">
        <f t="shared" si="1"/>
      </c>
      <c r="T31" s="89">
        <f>IF($R31&lt;=$Y$1,VLOOKUP($X$1*($S31-1)+1,DATA!$A$8:$L$1499,10,0),$M$1)</f>
      </c>
      <c r="U31" s="10">
        <f>IF($R31&lt;=$Y$1,VLOOKUP($X$1*($S31-1)+1,DATA!$A$8:$L$1499,5,0),$M$1)</f>
      </c>
    </row>
    <row r="32" spans="1:21" ht="12.75">
      <c r="A32" s="111"/>
      <c r="B32" s="10"/>
      <c r="M32" s="8">
        <f t="shared" si="4"/>
        <v>29</v>
      </c>
      <c r="N32" s="54">
        <f t="shared" si="0"/>
      </c>
      <c r="O32" s="89">
        <f>IF($M32&lt;=$Y$1,VLOOKUP($X$1*($N32-1)+1,DATA!$A$8:$L$1499,10,0),$M$1)</f>
      </c>
      <c r="P32" s="10">
        <f>IF($M32&lt;=$Y$1,VLOOKUP($X$1*($N32-1)+1,DATA!$A$8:$L$1499,5,0),$M$1)</f>
      </c>
      <c r="R32" s="8">
        <f t="shared" si="2"/>
        <v>79</v>
      </c>
      <c r="S32" s="54">
        <f t="shared" si="1"/>
      </c>
      <c r="T32" s="89">
        <f>IF($R32&lt;=$Y$1,VLOOKUP($X$1*($S32-1)+1,DATA!$A$8:$L$1499,10,0),$M$1)</f>
      </c>
      <c r="U32" s="10">
        <f>IF($R32&lt;=$Y$1,VLOOKUP($X$1*($S32-1)+1,DATA!$A$8:$L$1499,5,0),$M$1)</f>
      </c>
    </row>
    <row r="33" spans="1:21" ht="12.75">
      <c r="A33" s="111"/>
      <c r="M33" s="8">
        <f t="shared" si="4"/>
        <v>30</v>
      </c>
      <c r="N33" s="54">
        <f t="shared" si="0"/>
      </c>
      <c r="O33" s="89">
        <f>IF($M33&lt;=$Y$1,VLOOKUP($X$1*($N33-1)+1,DATA!$A$8:$L$1499,10,0),$M$1)</f>
      </c>
      <c r="P33" s="10">
        <f>IF($M33&lt;=$Y$1,VLOOKUP($X$1*($N33-1)+1,DATA!$A$8:$L$1499,5,0),$M$1)</f>
      </c>
      <c r="R33" s="8">
        <f t="shared" si="2"/>
        <v>80</v>
      </c>
      <c r="S33" s="54">
        <f t="shared" si="1"/>
      </c>
      <c r="T33" s="89">
        <f>IF($R33&lt;=$Y$1,VLOOKUP($X$1*($S33-1)+1,DATA!$A$8:$L$1499,10,0),$M$1)</f>
      </c>
      <c r="U33" s="10">
        <f>IF($R33&lt;=$Y$1,VLOOKUP($X$1*($S33-1)+1,DATA!$A$8:$L$1499,5,0),$M$1)</f>
      </c>
    </row>
    <row r="34" spans="1:21" ht="12.75">
      <c r="A34" s="111"/>
      <c r="M34" s="8">
        <f aca="true" t="shared" si="5" ref="M34:M53">M33+1</f>
        <v>31</v>
      </c>
      <c r="N34" s="54">
        <f t="shared" si="0"/>
      </c>
      <c r="O34" s="89">
        <f>IF($M34&lt;=$Y$1,VLOOKUP($X$1*($N34-1)+1,DATA!$A$8:$L$1499,10,0),$M$1)</f>
      </c>
      <c r="P34" s="10">
        <f>IF($M34&lt;=$Y$1,VLOOKUP($X$1*($N34-1)+1,DATA!$A$8:$L$1499,5,0),$M$1)</f>
      </c>
      <c r="R34" s="8">
        <f t="shared" si="2"/>
        <v>81</v>
      </c>
      <c r="S34" s="54">
        <f t="shared" si="1"/>
      </c>
      <c r="T34" s="89">
        <f>IF($R34&lt;=$Y$1,VLOOKUP($X$1*($S34-1)+1,DATA!$A$8:$L$1499,10,0),$M$1)</f>
      </c>
      <c r="U34" s="10">
        <f>IF($R34&lt;=$Y$1,VLOOKUP($X$1*($S34-1)+1,DATA!$A$8:$L$1499,5,0),$M$1)</f>
      </c>
    </row>
    <row r="35" spans="1:21" ht="12.75">
      <c r="A35" s="111"/>
      <c r="M35" s="8">
        <f t="shared" si="5"/>
        <v>32</v>
      </c>
      <c r="N35" s="54">
        <f t="shared" si="0"/>
      </c>
      <c r="O35" s="89">
        <f>IF($M35&lt;=$Y$1,VLOOKUP($X$1*($N35-1)+1,DATA!$A$8:$L$1499,10,0),$M$1)</f>
      </c>
      <c r="P35" s="10">
        <f>IF($M35&lt;=$Y$1,VLOOKUP($X$1*($N35-1)+1,DATA!$A$8:$L$1499,5,0),$M$1)</f>
      </c>
      <c r="R35" s="8">
        <f t="shared" si="2"/>
        <v>82</v>
      </c>
      <c r="S35" s="54">
        <f t="shared" si="1"/>
      </c>
      <c r="T35" s="89">
        <f>IF($R35&lt;=$Y$1,VLOOKUP($X$1*($S35-1)+1,DATA!$A$8:$L$1499,10,0),$M$1)</f>
      </c>
      <c r="U35" s="10">
        <f>IF($R35&lt;=$Y$1,VLOOKUP($X$1*($S35-1)+1,DATA!$A$8:$L$1499,5,0),$M$1)</f>
      </c>
    </row>
    <row r="36" spans="1:21" ht="12.75">
      <c r="A36" s="111"/>
      <c r="M36" s="8">
        <f t="shared" si="5"/>
        <v>33</v>
      </c>
      <c r="N36" s="54">
        <f aca="true" t="shared" si="6" ref="N36:N53">IF($M36&lt;=$Y$1,M36,$M$1)</f>
      </c>
      <c r="O36" s="89">
        <f>IF($M36&lt;=$Y$1,VLOOKUP($X$1*($N36-1)+1,DATA!$A$8:$L$1499,10,0),$M$1)</f>
      </c>
      <c r="P36" s="10">
        <f>IF($M36&lt;=$Y$1,VLOOKUP($X$1*($N36-1)+1,DATA!$A$8:$L$1499,5,0),$M$1)</f>
      </c>
      <c r="R36" s="8">
        <f t="shared" si="2"/>
        <v>83</v>
      </c>
      <c r="S36" s="54">
        <f aca="true" t="shared" si="7" ref="S36:S53">IF($R36&lt;=$Y$1,R36,$M$1)</f>
      </c>
      <c r="T36" s="89">
        <f>IF($R36&lt;=$Y$1,VLOOKUP($X$1*($S36-1)+1,DATA!$A$8:$L$1499,10,0),$M$1)</f>
      </c>
      <c r="U36" s="10">
        <f>IF($R36&lt;=$Y$1,VLOOKUP($X$1*($S36-1)+1,DATA!$A$8:$L$1499,5,0),$M$1)</f>
      </c>
    </row>
    <row r="37" spans="1:21" ht="12.75">
      <c r="A37" s="111"/>
      <c r="M37" s="8">
        <f t="shared" si="5"/>
        <v>34</v>
      </c>
      <c r="N37" s="54">
        <f t="shared" si="6"/>
      </c>
      <c r="O37" s="89">
        <f>IF($M37&lt;=$Y$1,VLOOKUP($X$1*($N37-1)+1,DATA!$A$8:$L$1499,10,0),$M$1)</f>
      </c>
      <c r="P37" s="10">
        <f>IF($M37&lt;=$Y$1,VLOOKUP($X$1*($N37-1)+1,DATA!$A$8:$L$1499,5,0),$M$1)</f>
      </c>
      <c r="R37" s="8">
        <f t="shared" si="2"/>
        <v>84</v>
      </c>
      <c r="S37" s="54">
        <f t="shared" si="7"/>
      </c>
      <c r="T37" s="89">
        <f>IF($R37&lt;=$Y$1,VLOOKUP($X$1*($S37-1)+1,DATA!$A$8:$L$1499,10,0),$M$1)</f>
      </c>
      <c r="U37" s="10">
        <f>IF($R37&lt;=$Y$1,VLOOKUP($X$1*($S37-1)+1,DATA!$A$8:$L$1499,5,0),$M$1)</f>
      </c>
    </row>
    <row r="38" spans="13:21" ht="12.75">
      <c r="M38" s="8">
        <f t="shared" si="5"/>
        <v>35</v>
      </c>
      <c r="N38" s="54">
        <f t="shared" si="6"/>
      </c>
      <c r="O38" s="89">
        <f>IF($M38&lt;=$Y$1,VLOOKUP($X$1*($N38-1)+1,DATA!$A$8:$L$1499,10,0),$M$1)</f>
      </c>
      <c r="P38" s="10">
        <f>IF($M38&lt;=$Y$1,VLOOKUP($X$1*($N38-1)+1,DATA!$A$8:$L$1499,5,0),$M$1)</f>
      </c>
      <c r="R38" s="8">
        <f t="shared" si="2"/>
        <v>85</v>
      </c>
      <c r="S38" s="54">
        <f t="shared" si="7"/>
      </c>
      <c r="T38" s="89">
        <f>IF($R38&lt;=$Y$1,VLOOKUP($X$1*($S38-1)+1,DATA!$A$8:$L$1499,10,0),$M$1)</f>
      </c>
      <c r="U38" s="10">
        <f>IF($R38&lt;=$Y$1,VLOOKUP($X$1*($S38-1)+1,DATA!$A$8:$L$1499,5,0),$M$1)</f>
      </c>
    </row>
    <row r="39" spans="13:21" ht="12.75">
      <c r="M39" s="8">
        <f t="shared" si="5"/>
        <v>36</v>
      </c>
      <c r="N39" s="54">
        <f t="shared" si="6"/>
      </c>
      <c r="O39" s="89">
        <f>IF($M39&lt;=$Y$1,VLOOKUP($X$1*($N39-1)+1,DATA!$A$8:$L$1499,10,0),$M$1)</f>
      </c>
      <c r="P39" s="10">
        <f>IF($M39&lt;=$Y$1,VLOOKUP($X$1*($N39-1)+1,DATA!$A$8:$L$1499,5,0),$M$1)</f>
      </c>
      <c r="R39" s="8">
        <f t="shared" si="2"/>
        <v>86</v>
      </c>
      <c r="S39" s="54">
        <f t="shared" si="7"/>
      </c>
      <c r="T39" s="89">
        <f>IF($R39&lt;=$Y$1,VLOOKUP($X$1*($S39-1)+1,DATA!$A$8:$L$1499,10,0),$M$1)</f>
      </c>
      <c r="U39" s="10">
        <f>IF($R39&lt;=$Y$1,VLOOKUP($X$1*($S39-1)+1,DATA!$A$8:$L$1499,5,0),$M$1)</f>
      </c>
    </row>
    <row r="40" spans="13:21" ht="12.75">
      <c r="M40" s="8">
        <f t="shared" si="5"/>
        <v>37</v>
      </c>
      <c r="N40" s="54">
        <f t="shared" si="6"/>
      </c>
      <c r="O40" s="89">
        <f>IF($M40&lt;=$Y$1,VLOOKUP($X$1*($N40-1)+1,DATA!$A$8:$L$1499,10,0),$M$1)</f>
      </c>
      <c r="P40" s="10">
        <f>IF($M40&lt;=$Y$1,VLOOKUP($X$1*($N40-1)+1,DATA!$A$8:$L$1499,5,0),$M$1)</f>
      </c>
      <c r="R40" s="8">
        <f t="shared" si="2"/>
        <v>87</v>
      </c>
      <c r="S40" s="54">
        <f t="shared" si="7"/>
      </c>
      <c r="T40" s="89">
        <f>IF($R40&lt;=$Y$1,VLOOKUP($X$1*($S40-1)+1,DATA!$A$8:$L$1499,10,0),$M$1)</f>
      </c>
      <c r="U40" s="10">
        <f>IF($R40&lt;=$Y$1,VLOOKUP($X$1*($S40-1)+1,DATA!$A$8:$L$1499,5,0),$M$1)</f>
      </c>
    </row>
    <row r="41" spans="13:21" ht="12.75">
      <c r="M41" s="8">
        <f t="shared" si="5"/>
        <v>38</v>
      </c>
      <c r="N41" s="54">
        <f t="shared" si="6"/>
      </c>
      <c r="O41" s="89">
        <f>IF($M41&lt;=$Y$1,VLOOKUP($X$1*($N41-1)+1,DATA!$A$8:$L$1499,10,0),$M$1)</f>
      </c>
      <c r="P41" s="10">
        <f>IF($M41&lt;=$Y$1,VLOOKUP($X$1*($N41-1)+1,DATA!$A$8:$L$1499,5,0),$M$1)</f>
      </c>
      <c r="R41" s="8">
        <f t="shared" si="2"/>
        <v>88</v>
      </c>
      <c r="S41" s="54">
        <f t="shared" si="7"/>
      </c>
      <c r="T41" s="89">
        <f>IF($R41&lt;=$Y$1,VLOOKUP($X$1*($S41-1)+1,DATA!$A$8:$L$1499,10,0),$M$1)</f>
      </c>
      <c r="U41" s="10">
        <f>IF($R41&lt;=$Y$1,VLOOKUP($X$1*($S41-1)+1,DATA!$A$8:$L$1499,5,0),$M$1)</f>
      </c>
    </row>
    <row r="42" spans="13:21" ht="12.75">
      <c r="M42" s="8">
        <f t="shared" si="5"/>
        <v>39</v>
      </c>
      <c r="N42" s="54">
        <f t="shared" si="6"/>
      </c>
      <c r="O42" s="89">
        <f>IF($M42&lt;=$Y$1,VLOOKUP($X$1*($N42-1)+1,DATA!$A$8:$L$1499,10,0),$M$1)</f>
      </c>
      <c r="P42" s="10">
        <f>IF($M42&lt;=$Y$1,VLOOKUP($X$1*($N42-1)+1,DATA!$A$8:$L$1499,5,0),$M$1)</f>
      </c>
      <c r="R42" s="8">
        <f t="shared" si="2"/>
        <v>89</v>
      </c>
      <c r="S42" s="54">
        <f t="shared" si="7"/>
      </c>
      <c r="T42" s="89">
        <f>IF($R42&lt;=$Y$1,VLOOKUP($X$1*($S42-1)+1,DATA!$A$8:$L$1499,10,0),$M$1)</f>
      </c>
      <c r="U42" s="10">
        <f>IF($R42&lt;=$Y$1,VLOOKUP($X$1*($S42-1)+1,DATA!$A$8:$L$1499,5,0),$M$1)</f>
      </c>
    </row>
    <row r="43" spans="13:21" ht="12.75">
      <c r="M43" s="8">
        <f>M42+1</f>
        <v>40</v>
      </c>
      <c r="N43" s="54">
        <f t="shared" si="6"/>
      </c>
      <c r="O43" s="89">
        <f>IF($M43&lt;=$Y$1,VLOOKUP($X$1*($N43-1)+1,DATA!$A$8:$L$1499,10,0),$M$1)</f>
      </c>
      <c r="P43" s="10">
        <f>IF($M43&lt;=$Y$1,VLOOKUP($X$1*($N43-1)+1,DATA!$A$8:$L$1499,5,0),$M$1)</f>
      </c>
      <c r="R43" s="8">
        <f t="shared" si="2"/>
        <v>90</v>
      </c>
      <c r="S43" s="54">
        <f t="shared" si="7"/>
      </c>
      <c r="T43" s="89">
        <f>IF($R43&lt;=$Y$1,VLOOKUP($X$1*($S43-1)+1,DATA!$A$8:$L$1499,10,0),$M$1)</f>
      </c>
      <c r="U43" s="10">
        <f>IF($R43&lt;=$Y$1,VLOOKUP($X$1*($S43-1)+1,DATA!$A$8:$L$1499,5,0),$M$1)</f>
      </c>
    </row>
    <row r="44" spans="13:21" ht="12.75">
      <c r="M44" s="8">
        <f>M43+1</f>
        <v>41</v>
      </c>
      <c r="N44" s="54">
        <f t="shared" si="6"/>
      </c>
      <c r="O44" s="89">
        <f>IF($M44&lt;=$Y$1,VLOOKUP($X$1*($N44-1)+1,DATA!$A$8:$L$1499,10,0),$M$1)</f>
      </c>
      <c r="P44" s="10">
        <f>IF($M44&lt;=$Y$1,VLOOKUP($X$1*($N44-1)+1,DATA!$A$8:$L$1499,5,0),$M$1)</f>
      </c>
      <c r="R44" s="8">
        <f t="shared" si="2"/>
        <v>91</v>
      </c>
      <c r="S44" s="54">
        <f t="shared" si="7"/>
      </c>
      <c r="T44" s="89">
        <f>IF($R44&lt;=$Y$1,VLOOKUP($X$1*($S44-1)+1,DATA!$A$8:$L$1499,10,0),$M$1)</f>
      </c>
      <c r="U44" s="10">
        <f>IF($R44&lt;=$Y$1,VLOOKUP($X$1*($S44-1)+1,DATA!$A$8:$L$1499,5,0),$M$1)</f>
      </c>
    </row>
    <row r="45" spans="13:21" ht="12.75">
      <c r="M45" s="8">
        <f t="shared" si="5"/>
        <v>42</v>
      </c>
      <c r="N45" s="54">
        <f t="shared" si="6"/>
      </c>
      <c r="O45" s="89">
        <f>IF($M45&lt;=$Y$1,VLOOKUP($X$1*($N45-1)+1,DATA!$A$8:$L$1499,10,0),$M$1)</f>
      </c>
      <c r="P45" s="10">
        <f>IF($M45&lt;=$Y$1,VLOOKUP($X$1*($N45-1)+1,DATA!$A$8:$L$1499,5,0),$M$1)</f>
      </c>
      <c r="R45" s="8">
        <f t="shared" si="2"/>
        <v>92</v>
      </c>
      <c r="S45" s="54">
        <f t="shared" si="7"/>
      </c>
      <c r="T45" s="89">
        <f>IF($R45&lt;=$Y$1,VLOOKUP($X$1*($S45-1)+1,DATA!$A$8:$L$1499,10,0),$M$1)</f>
      </c>
      <c r="U45" s="10">
        <f>IF($R45&lt;=$Y$1,VLOOKUP($X$1*($S45-1)+1,DATA!$A$8:$L$1499,5,0),$M$1)</f>
      </c>
    </row>
    <row r="46" spans="13:21" ht="12.75">
      <c r="M46" s="8">
        <f t="shared" si="5"/>
        <v>43</v>
      </c>
      <c r="N46" s="54">
        <f t="shared" si="6"/>
      </c>
      <c r="O46" s="89">
        <f>IF($M46&lt;=$Y$1,VLOOKUP($X$1*($N46-1)+1,DATA!$A$8:$L$1499,10,0),$M$1)</f>
      </c>
      <c r="P46" s="10">
        <f>IF($M46&lt;=$Y$1,VLOOKUP($X$1*($N46-1)+1,DATA!$A$8:$L$1499,5,0),$M$1)</f>
      </c>
      <c r="R46" s="8">
        <f t="shared" si="2"/>
        <v>93</v>
      </c>
      <c r="S46" s="54">
        <f t="shared" si="7"/>
      </c>
      <c r="T46" s="89">
        <f>IF($R46&lt;=$Y$1,VLOOKUP($X$1*($S46-1)+1,DATA!$A$8:$L$1499,10,0),$M$1)</f>
      </c>
      <c r="U46" s="10">
        <f>IF($R46&lt;=$Y$1,VLOOKUP($X$1*($S46-1)+1,DATA!$A$8:$L$1499,5,0),$M$1)</f>
      </c>
    </row>
    <row r="47" spans="13:21" ht="12.75">
      <c r="M47" s="8">
        <f>M46+1</f>
        <v>44</v>
      </c>
      <c r="N47" s="54">
        <f t="shared" si="6"/>
      </c>
      <c r="O47" s="89">
        <f>IF($M47&lt;=$Y$1,VLOOKUP($X$1*($N47-1)+1,DATA!$A$8:$L$1499,10,0),$M$1)</f>
      </c>
      <c r="P47" s="10">
        <f>IF($M47&lt;=$Y$1,VLOOKUP($X$1*($N47-1)+1,DATA!$A$8:$L$1499,5,0),$M$1)</f>
      </c>
      <c r="R47" s="8">
        <f t="shared" si="2"/>
        <v>94</v>
      </c>
      <c r="S47" s="54">
        <f t="shared" si="7"/>
      </c>
      <c r="T47" s="89">
        <f>IF($R47&lt;=$Y$1,VLOOKUP($X$1*($S47-1)+1,DATA!$A$8:$L$1499,10,0),$M$1)</f>
      </c>
      <c r="U47" s="10">
        <f>IF($R47&lt;=$Y$1,VLOOKUP($X$1*($S47-1)+1,DATA!$A$8:$L$1499,5,0),$M$1)</f>
      </c>
    </row>
    <row r="48" spans="13:21" ht="12.75">
      <c r="M48" s="8">
        <f t="shared" si="5"/>
        <v>45</v>
      </c>
      <c r="N48" s="54">
        <f t="shared" si="6"/>
      </c>
      <c r="O48" s="89">
        <f>IF($M48&lt;=$Y$1,VLOOKUP($X$1*($N48-1)+1,DATA!$A$8:$L$1499,10,0),$M$1)</f>
      </c>
      <c r="P48" s="10">
        <f>IF($M48&lt;=$Y$1,VLOOKUP($X$1*($N48-1)+1,DATA!$A$8:$L$1499,5,0),$M$1)</f>
      </c>
      <c r="R48" s="8">
        <f aca="true" t="shared" si="8" ref="R48:R53">R47+1</f>
        <v>95</v>
      </c>
      <c r="S48" s="54">
        <f t="shared" si="7"/>
      </c>
      <c r="T48" s="89">
        <f>IF($R48&lt;=$Y$1,VLOOKUP($X$1*($S48-1)+1,DATA!$A$8:$L$1499,10,0),$M$1)</f>
      </c>
      <c r="U48" s="10">
        <f>IF($R48&lt;=$Y$1,VLOOKUP($X$1*($S48-1)+1,DATA!$A$8:$L$1499,5,0),$M$1)</f>
      </c>
    </row>
    <row r="49" spans="1:21" ht="12.75">
      <c r="A49" s="8" t="s">
        <v>26</v>
      </c>
      <c r="H49" s="7" t="s">
        <v>98</v>
      </c>
      <c r="M49" s="8">
        <f t="shared" si="5"/>
        <v>46</v>
      </c>
      <c r="N49" s="54">
        <f t="shared" si="6"/>
      </c>
      <c r="O49" s="89">
        <f>IF($M49&lt;=$Y$1,VLOOKUP($X$1*($N49-1)+1,DATA!$A$8:$L$1499,10,0),$M$1)</f>
      </c>
      <c r="P49" s="10">
        <f>IF($M49&lt;=$Y$1,VLOOKUP($X$1*($N49-1)+1,DATA!$A$8:$L$1499,5,0),$M$1)</f>
      </c>
      <c r="R49" s="8">
        <f t="shared" si="8"/>
        <v>96</v>
      </c>
      <c r="S49" s="54">
        <f t="shared" si="7"/>
      </c>
      <c r="T49" s="89">
        <f>IF($R49&lt;=$Y$1,VLOOKUP($X$1*($S49-1)+1,DATA!$A$8:$L$1499,10,0),$M$1)</f>
      </c>
      <c r="U49" s="10">
        <f>IF($R49&lt;=$Y$1,VLOOKUP($X$1*($S49-1)+1,DATA!$A$8:$L$1499,5,0),$M$1)</f>
      </c>
    </row>
    <row r="50" spans="13:21" ht="12.75">
      <c r="M50" s="8">
        <f t="shared" si="5"/>
        <v>47</v>
      </c>
      <c r="N50" s="54">
        <f t="shared" si="6"/>
      </c>
      <c r="O50" s="89">
        <f>IF($M50&lt;=$Y$1,VLOOKUP($X$1*($N50-1)+1,DATA!$A$8:$L$1499,10,0),$M$1)</f>
      </c>
      <c r="P50" s="10">
        <f>IF($M50&lt;=$Y$1,VLOOKUP($X$1*($N50-1)+1,DATA!$A$8:$L$1499,5,0),$M$1)</f>
      </c>
      <c r="R50" s="8">
        <f t="shared" si="8"/>
        <v>97</v>
      </c>
      <c r="S50" s="54">
        <f t="shared" si="7"/>
      </c>
      <c r="T50" s="89">
        <f>IF($R50&lt;=$Y$1,VLOOKUP($X$1*($S50-1)+1,DATA!$A$8:$L$1499,10,0),$M$1)</f>
      </c>
      <c r="U50" s="10">
        <f>IF($R50&lt;=$Y$1,VLOOKUP($X$1*($S50-1)+1,DATA!$A$8:$L$1499,5,0),$M$1)</f>
      </c>
    </row>
    <row r="51" spans="13:21" ht="12.75">
      <c r="M51" s="8">
        <f t="shared" si="5"/>
        <v>48</v>
      </c>
      <c r="N51" s="54">
        <f t="shared" si="6"/>
      </c>
      <c r="O51" s="89">
        <f>IF($M51&lt;=$Y$1,VLOOKUP($X$1*($N51-1)+1,DATA!$A$8:$L$1499,10,0),$M$1)</f>
      </c>
      <c r="P51" s="10">
        <f>IF($M51&lt;=$Y$1,VLOOKUP($X$1*($N51-1)+1,DATA!$A$8:$L$1499,5,0),$M$1)</f>
      </c>
      <c r="R51" s="8">
        <f t="shared" si="8"/>
        <v>98</v>
      </c>
      <c r="S51" s="54">
        <f t="shared" si="7"/>
      </c>
      <c r="T51" s="89">
        <f>IF($R51&lt;=$Y$1,VLOOKUP($X$1*($S51-1)+1,DATA!$A$8:$L$1499,10,0),$M$1)</f>
      </c>
      <c r="U51" s="10">
        <f>IF($R51&lt;=$Y$1,VLOOKUP($X$1*($S51-1)+1,DATA!$A$8:$L$1499,5,0),$M$1)</f>
      </c>
    </row>
    <row r="52" spans="13:21" ht="12.75">
      <c r="M52" s="8">
        <f t="shared" si="5"/>
        <v>49</v>
      </c>
      <c r="N52" s="54">
        <f t="shared" si="6"/>
      </c>
      <c r="O52" s="89">
        <f>IF($M52&lt;=$Y$1,VLOOKUP($X$1*($N52-1)+1,DATA!$A$8:$L$1499,10,0),$M$1)</f>
      </c>
      <c r="P52" s="10">
        <f>IF($M52&lt;=$Y$1,VLOOKUP($X$1*($N52-1)+1,DATA!$A$8:$L$1499,5,0),$M$1)</f>
      </c>
      <c r="R52" s="8">
        <f t="shared" si="8"/>
        <v>99</v>
      </c>
      <c r="S52" s="54">
        <f t="shared" si="7"/>
      </c>
      <c r="T52" s="89">
        <f>IF($R52&lt;=$Y$1,VLOOKUP($X$1*($S52-1)+1,DATA!$A$8:$L$1499,10,0),$M$1)</f>
      </c>
      <c r="U52" s="10">
        <f>IF($R52&lt;=$Y$1,VLOOKUP($X$1*($S52-1)+1,DATA!$A$8:$L$1499,5,0),$M$1)</f>
      </c>
    </row>
    <row r="53" spans="13:21" ht="12.75">
      <c r="M53" s="8">
        <f t="shared" si="5"/>
        <v>50</v>
      </c>
      <c r="N53" s="54">
        <f t="shared" si="6"/>
      </c>
      <c r="O53" s="89">
        <f>IF($M53&lt;=$Y$1,VLOOKUP($X$1*($N53-1)+1,DATA!$A$8:$L$1499,10,0),$M$1)</f>
      </c>
      <c r="P53" s="10">
        <f>IF($M53&lt;=$Y$1,VLOOKUP($X$1*($N53-1)+1,DATA!$A$8:$L$1499,5,0),$M$1)</f>
      </c>
      <c r="R53" s="8">
        <f t="shared" si="8"/>
        <v>100</v>
      </c>
      <c r="S53" s="54">
        <f t="shared" si="7"/>
      </c>
      <c r="T53" s="89">
        <f>IF($R53&lt;=$Y$1,VLOOKUP($X$1*($S53-1)+1,DATA!$A$8:$L$1499,10,0),$M$1)</f>
      </c>
      <c r="U53" s="10">
        <f>IF($R53&lt;=$Y$1,VLOOKUP($X$1*($S53-1)+1,DATA!$A$8:$L$1499,5,0),$M$1)</f>
      </c>
    </row>
    <row r="54" spans="18:21" ht="12.75">
      <c r="R54" s="8">
        <f>R53+1</f>
        <v>101</v>
      </c>
      <c r="S54" s="34"/>
      <c r="T54" s="73"/>
      <c r="U54" s="10"/>
    </row>
  </sheetData>
  <sheetProtection/>
  <mergeCells count="2">
    <mergeCell ref="A25:A37"/>
    <mergeCell ref="B15:C15"/>
  </mergeCells>
  <dataValidations count="6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  <dataValidation type="decimal" allowBlank="1" showInputMessage="1" showErrorMessage="1" promptTitle="STORAGE COEFFICIENT" prompt="Assume a storage coefficient (d'less)  Used for efficiency calculation.&#10;&#10;A minimum value of specific storage * aquifer thickness will be assigned if left blank." errorTitle="OUT OF RANGE" error="Values must be within the reasonable range that was defined in cells H15:H16 on the COMPUTATION page." sqref="B17">
      <formula1>Smin</formula1>
      <formula2>Smax</formula2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8"/>
  <sheetViews>
    <sheetView zoomScaleSheetLayoutView="100" workbookViewId="0" topLeftCell="B1">
      <selection activeCell="L7" sqref="L7"/>
    </sheetView>
  </sheetViews>
  <sheetFormatPr defaultColWidth="9.140625" defaultRowHeight="12.75"/>
  <cols>
    <col min="1" max="1" width="4.00390625" style="84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4" customWidth="1"/>
    <col min="7" max="8" width="0" style="84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3" width="9.140625" style="8" customWidth="1"/>
    <col min="14" max="17" width="9.140625" style="8" hidden="1" customWidth="1"/>
    <col min="18" max="18" width="10.00390625" style="8" hidden="1" customWidth="1"/>
    <col min="19" max="21" width="9.140625" style="8" hidden="1" customWidth="1"/>
    <col min="22" max="22" width="6.8515625" style="8" customWidth="1"/>
    <col min="23" max="24" width="9.140625" style="8" customWidth="1"/>
    <col min="25" max="25" width="5.7109375" style="8" hidden="1" customWidth="1"/>
    <col min="26" max="26" width="8.421875" style="8" hidden="1" customWidth="1"/>
    <col min="27" max="16384" width="9.140625" style="8" customWidth="1"/>
  </cols>
  <sheetData>
    <row r="1" spans="1:11" ht="12.75">
      <c r="A1" s="8"/>
      <c r="B1" s="8"/>
      <c r="C1" s="8"/>
      <c r="D1" s="7" t="s">
        <v>62</v>
      </c>
      <c r="E1" s="8">
        <f>COUNTIF(J8:J2084,"&gt;0")</f>
        <v>11</v>
      </c>
      <c r="F1" s="8"/>
      <c r="G1" s="8"/>
      <c r="H1" s="8"/>
      <c r="J1" s="7"/>
      <c r="K1" s="10"/>
    </row>
    <row r="2" spans="1:18" ht="12.75">
      <c r="A2" s="8"/>
      <c r="B2" s="84"/>
      <c r="C2" s="103"/>
      <c r="D2" s="114"/>
      <c r="E2" s="114"/>
      <c r="F2" s="114"/>
      <c r="G2" s="8"/>
      <c r="H2" s="8"/>
      <c r="Q2" s="8">
        <f>R2*VLOOKUP(E7,$Y$7:$Z$12,2,0)/VLOOKUP(L7,$Y$7:$Z$12,2,0)</f>
        <v>1</v>
      </c>
      <c r="R2" s="8">
        <f>IF(K3&gt;E8,1,-1)</f>
        <v>1</v>
      </c>
    </row>
    <row r="3" spans="1:14" ht="30" customHeight="1">
      <c r="A3" s="78"/>
      <c r="B3" s="78"/>
      <c r="C3" s="78"/>
      <c r="D3" s="79" t="s">
        <v>2</v>
      </c>
      <c r="E3" s="78"/>
      <c r="F3" s="78"/>
      <c r="G3" s="78"/>
      <c r="H3" s="78"/>
      <c r="J3" s="80" t="str">
        <f>CONCATENATE("Final water level, in ",E7,"  =")</f>
        <v>Final water level, in Feet  =</v>
      </c>
      <c r="K3" s="10">
        <f>IF(E8&gt;E13,MIN(E8:E2001),MAX(E8:E2001))</f>
        <v>43.89</v>
      </c>
      <c r="L3" s="47"/>
      <c r="M3" s="47"/>
      <c r="N3" s="47"/>
    </row>
    <row r="4" spans="1:15" ht="13.5" customHeight="1">
      <c r="A4" s="78"/>
      <c r="B4" s="78"/>
      <c r="C4" s="78"/>
      <c r="D4" s="79"/>
      <c r="E4" s="78"/>
      <c r="F4" s="78"/>
      <c r="G4" s="78"/>
      <c r="H4" s="78"/>
      <c r="J4" s="80"/>
      <c r="K4" s="10"/>
      <c r="L4" s="47"/>
      <c r="M4" s="47"/>
      <c r="N4" s="47"/>
      <c r="O4" s="46"/>
    </row>
    <row r="5" spans="1:22" ht="13.5" customHeight="1">
      <c r="A5" s="78"/>
      <c r="B5" s="78"/>
      <c r="C5" s="81" t="s">
        <v>27</v>
      </c>
      <c r="D5" s="79"/>
      <c r="E5" s="78"/>
      <c r="F5" s="78"/>
      <c r="G5" s="78"/>
      <c r="H5" s="78"/>
      <c r="J5" s="7"/>
      <c r="L5" s="47"/>
      <c r="Q5" s="8">
        <v>1</v>
      </c>
      <c r="R5" s="8">
        <v>2</v>
      </c>
      <c r="S5" s="8">
        <v>3</v>
      </c>
      <c r="T5" s="8">
        <v>4</v>
      </c>
      <c r="U5" s="8">
        <v>5</v>
      </c>
      <c r="V5" s="7"/>
    </row>
    <row r="6" spans="1:21" ht="12.75">
      <c r="A6" s="8"/>
      <c r="B6" s="8"/>
      <c r="C6" s="8"/>
      <c r="D6" s="8"/>
      <c r="E6" s="8"/>
      <c r="F6" s="8"/>
      <c r="G6" s="8"/>
      <c r="H6" s="8"/>
      <c r="J6" s="7"/>
      <c r="K6" s="82"/>
      <c r="L6" s="37" t="s">
        <v>95</v>
      </c>
      <c r="R6" s="8" t="s">
        <v>70</v>
      </c>
      <c r="S6" s="8" t="s">
        <v>71</v>
      </c>
      <c r="T6" s="8" t="s">
        <v>72</v>
      </c>
      <c r="U6" s="8" t="s">
        <v>73</v>
      </c>
    </row>
    <row r="7" spans="1:26" ht="12.75">
      <c r="A7" s="44"/>
      <c r="B7" s="77" t="s">
        <v>68</v>
      </c>
      <c r="C7" s="77" t="s">
        <v>63</v>
      </c>
      <c r="D7" s="77" t="s">
        <v>67</v>
      </c>
      <c r="E7" s="77" t="s">
        <v>83</v>
      </c>
      <c r="F7" s="87"/>
      <c r="G7" s="87"/>
      <c r="H7" s="87"/>
      <c r="I7" s="44"/>
      <c r="J7" s="44" t="s">
        <v>74</v>
      </c>
      <c r="K7" s="83" t="s">
        <v>115</v>
      </c>
      <c r="L7" s="77" t="s">
        <v>83</v>
      </c>
      <c r="Q7" s="8" t="s">
        <v>64</v>
      </c>
      <c r="R7" s="8">
        <v>0</v>
      </c>
      <c r="S7" s="8">
        <v>1</v>
      </c>
      <c r="T7" s="8">
        <v>0</v>
      </c>
      <c r="U7" s="8">
        <v>1</v>
      </c>
      <c r="Y7" s="8" t="str">
        <f>COMPUTATION!B1</f>
        <v>Inch</v>
      </c>
      <c r="Z7" s="8">
        <f>COMPUTATION!C1</f>
        <v>0.08333333333333333</v>
      </c>
    </row>
    <row r="8" spans="1:26" ht="12.75">
      <c r="A8" s="84">
        <v>1</v>
      </c>
      <c r="B8" s="19">
        <v>110</v>
      </c>
      <c r="C8" s="19">
        <v>1349</v>
      </c>
      <c r="D8" s="19">
        <v>0</v>
      </c>
      <c r="E8" s="19">
        <v>28.92</v>
      </c>
      <c r="G8" s="34">
        <f>INT(B8/R$17)*R$16+MOD(B8,R$19)*R$18</f>
        <v>110</v>
      </c>
      <c r="H8" s="34">
        <f>INT(C8/S$17)*S$16+MOD(C8,S$19)*S$18</f>
        <v>0.5756944444444444</v>
      </c>
      <c r="I8" s="34">
        <f>INT(D8/T$17)*T$16+MOD(D8,T$19)*T$18</f>
        <v>0</v>
      </c>
      <c r="J8" s="55">
        <f>SUM(G8:I8)</f>
        <v>110.57569444444445</v>
      </c>
      <c r="K8" s="85"/>
      <c r="L8" s="72"/>
      <c r="N8" s="8">
        <f>(E8-$E$8)*$Q$2</f>
        <v>0</v>
      </c>
      <c r="Q8" s="8" t="s">
        <v>63</v>
      </c>
      <c r="R8" s="8">
        <f>1/24</f>
        <v>0.041666666666666664</v>
      </c>
      <c r="S8" s="8">
        <v>100</v>
      </c>
      <c r="T8" s="8">
        <f>1/1440</f>
        <v>0.0006944444444444445</v>
      </c>
      <c r="U8" s="8">
        <v>100</v>
      </c>
      <c r="Y8" s="8" t="str">
        <f>COMPUTATION!B2</f>
        <v>Feet</v>
      </c>
      <c r="Z8" s="8">
        <f>COMPUTATION!C2</f>
        <v>1</v>
      </c>
    </row>
    <row r="9" spans="1:26" ht="12.75">
      <c r="A9" s="84">
        <f>A8+1</f>
        <v>2</v>
      </c>
      <c r="B9" s="19">
        <v>110</v>
      </c>
      <c r="C9" s="19">
        <v>1350</v>
      </c>
      <c r="D9" s="19">
        <v>50</v>
      </c>
      <c r="E9" s="19">
        <v>41.25</v>
      </c>
      <c r="G9" s="34">
        <f aca="true" t="shared" si="0" ref="G9:G72">INT(B9/R$17)*R$16+MOD(B9,R$19)*R$18</f>
        <v>110</v>
      </c>
      <c r="H9" s="34">
        <f aca="true" t="shared" si="1" ref="H9:H72">INT(C9/S$17)*S$16+MOD(C9,S$19)*S$18</f>
        <v>0.5763888888888888</v>
      </c>
      <c r="I9" s="34">
        <f aca="true" t="shared" si="2" ref="I9:I72">INT(D9/T$17)*T$16+MOD(D9,T$19)*T$18</f>
        <v>0.0005787037037037037</v>
      </c>
      <c r="J9" s="55">
        <f aca="true" t="shared" si="3" ref="J9:J72">SUM(G9:I9)</f>
        <v>110.5769675925926</v>
      </c>
      <c r="K9" s="85">
        <f>IF(ISNUMBER(E9),J9-$J$8,MAX($J$8:$J$2000)-$J$8)</f>
        <v>0.0012731481481438323</v>
      </c>
      <c r="L9" s="72">
        <f aca="true" t="shared" si="4" ref="L9:L72">IF(ISBLANK(E9),L8,N9)</f>
        <v>12.329999999999998</v>
      </c>
      <c r="N9" s="8">
        <f aca="true" t="shared" si="5" ref="N9:N72">(E9-$E$8)*$Q$2</f>
        <v>12.329999999999998</v>
      </c>
      <c r="Q9" s="8" t="s">
        <v>65</v>
      </c>
      <c r="R9" s="8">
        <v>0</v>
      </c>
      <c r="S9" s="8">
        <v>1</v>
      </c>
      <c r="T9" s="8">
        <f>1/24</f>
        <v>0.041666666666666664</v>
      </c>
      <c r="U9" s="8">
        <v>99999999</v>
      </c>
      <c r="Y9" s="8" t="str">
        <f>COMPUTATION!B3</f>
        <v>Meter</v>
      </c>
      <c r="Z9" s="8">
        <f>COMPUTATION!C3</f>
        <v>3.280839895013123</v>
      </c>
    </row>
    <row r="10" spans="1:26" ht="12.75">
      <c r="A10" s="84">
        <f aca="true" t="shared" si="6" ref="A10:A73">A9+1</f>
        <v>3</v>
      </c>
      <c r="B10" s="19">
        <v>110</v>
      </c>
      <c r="C10" s="19">
        <v>1351</v>
      </c>
      <c r="D10" s="19">
        <v>45</v>
      </c>
      <c r="E10" s="19">
        <v>41.4</v>
      </c>
      <c r="G10" s="34">
        <f t="shared" si="0"/>
        <v>110</v>
      </c>
      <c r="H10" s="34">
        <f t="shared" si="1"/>
        <v>0.5770833333333333</v>
      </c>
      <c r="I10" s="34">
        <f t="shared" si="2"/>
        <v>0.0005208333333333333</v>
      </c>
      <c r="J10" s="55">
        <f t="shared" si="3"/>
        <v>110.57760416666667</v>
      </c>
      <c r="K10" s="85">
        <f aca="true" t="shared" si="7" ref="K10:K73">IF(ISNUMBER(E10),J10-$J$8,MAX($J$8:$J$2000)-$J$8)</f>
        <v>0.0019097222222228538</v>
      </c>
      <c r="L10" s="72">
        <f t="shared" si="4"/>
        <v>12.479999999999997</v>
      </c>
      <c r="N10" s="8">
        <f t="shared" si="5"/>
        <v>12.479999999999997</v>
      </c>
      <c r="Q10" s="8" t="s">
        <v>66</v>
      </c>
      <c r="R10" s="8">
        <v>0</v>
      </c>
      <c r="S10" s="8">
        <v>1</v>
      </c>
      <c r="T10" s="8">
        <f>1/1440</f>
        <v>0.0006944444444444445</v>
      </c>
      <c r="U10" s="8">
        <v>99999999</v>
      </c>
      <c r="Y10" s="8" t="str">
        <f>COMPUTATION!B4</f>
        <v>cm</v>
      </c>
      <c r="Z10" s="8">
        <f>COMPUTATION!C4</f>
        <v>0.03280839895013123</v>
      </c>
    </row>
    <row r="11" spans="1:26" ht="12.75">
      <c r="A11" s="84">
        <f t="shared" si="6"/>
        <v>4</v>
      </c>
      <c r="B11" s="20">
        <v>110</v>
      </c>
      <c r="C11" s="20">
        <v>1353</v>
      </c>
      <c r="D11" s="20">
        <v>0</v>
      </c>
      <c r="E11" s="20">
        <v>41.5</v>
      </c>
      <c r="G11" s="34">
        <f t="shared" si="0"/>
        <v>110</v>
      </c>
      <c r="H11" s="34">
        <f t="shared" si="1"/>
        <v>0.5784722222222222</v>
      </c>
      <c r="I11" s="34">
        <f t="shared" si="2"/>
        <v>0</v>
      </c>
      <c r="J11" s="55">
        <f t="shared" si="3"/>
        <v>110.57847222222222</v>
      </c>
      <c r="K11" s="85">
        <f t="shared" si="7"/>
        <v>0.0027777777777657775</v>
      </c>
      <c r="L11" s="72">
        <f t="shared" si="4"/>
        <v>12.579999999999998</v>
      </c>
      <c r="N11" s="8">
        <f t="shared" si="5"/>
        <v>12.579999999999998</v>
      </c>
      <c r="Q11" s="8" t="s">
        <v>67</v>
      </c>
      <c r="R11" s="8">
        <v>0</v>
      </c>
      <c r="S11" s="8">
        <v>1</v>
      </c>
      <c r="T11" s="8">
        <f>1/86400</f>
        <v>1.1574074074074073E-05</v>
      </c>
      <c r="U11" s="8">
        <v>99999999</v>
      </c>
      <c r="Y11" s="8" t="str">
        <f>COMPUTATION!B5</f>
        <v>mm</v>
      </c>
      <c r="Z11" s="8">
        <f>COMPUTATION!C5</f>
        <v>0.0032808398950131233</v>
      </c>
    </row>
    <row r="12" spans="1:26" ht="12.75">
      <c r="A12" s="84">
        <f t="shared" si="6"/>
        <v>5</v>
      </c>
      <c r="B12" s="20">
        <v>110</v>
      </c>
      <c r="C12" s="20">
        <v>1354</v>
      </c>
      <c r="D12" s="20">
        <v>0</v>
      </c>
      <c r="E12" s="20">
        <v>41.65</v>
      </c>
      <c r="G12" s="34">
        <f t="shared" si="0"/>
        <v>110</v>
      </c>
      <c r="H12" s="34">
        <f t="shared" si="1"/>
        <v>0.5791666666666666</v>
      </c>
      <c r="I12" s="34">
        <f t="shared" si="2"/>
        <v>0</v>
      </c>
      <c r="J12" s="55">
        <f t="shared" si="3"/>
        <v>110.57916666666667</v>
      </c>
      <c r="K12" s="85">
        <f t="shared" si="7"/>
        <v>0.0034722222222143273</v>
      </c>
      <c r="L12" s="72">
        <f t="shared" si="4"/>
        <v>12.729999999999997</v>
      </c>
      <c r="N12" s="8">
        <f t="shared" si="5"/>
        <v>12.729999999999997</v>
      </c>
      <c r="Q12" s="8" t="s">
        <v>68</v>
      </c>
      <c r="R12" s="8">
        <v>0</v>
      </c>
      <c r="S12" s="8">
        <v>1</v>
      </c>
      <c r="T12" s="8">
        <v>1</v>
      </c>
      <c r="U12" s="8">
        <v>99999999</v>
      </c>
      <c r="Y12" s="8" t="str">
        <f>COMPUTATION!B6</f>
        <v>PSI</v>
      </c>
      <c r="Z12" s="8">
        <f>COMPUTATION!C6</f>
        <v>2.31</v>
      </c>
    </row>
    <row r="13" spans="1:21" ht="12.75">
      <c r="A13" s="84">
        <f t="shared" si="6"/>
        <v>6</v>
      </c>
      <c r="B13" s="20">
        <v>110</v>
      </c>
      <c r="C13" s="20">
        <v>1359</v>
      </c>
      <c r="D13" s="20">
        <v>0</v>
      </c>
      <c r="E13" s="20">
        <v>41.87</v>
      </c>
      <c r="G13" s="34">
        <f t="shared" si="0"/>
        <v>110</v>
      </c>
      <c r="H13" s="34">
        <f t="shared" si="1"/>
        <v>0.5826388888888888</v>
      </c>
      <c r="I13" s="34">
        <f t="shared" si="2"/>
        <v>0</v>
      </c>
      <c r="J13" s="55">
        <f t="shared" si="3"/>
        <v>110.5826388888889</v>
      </c>
      <c r="K13" s="85">
        <f t="shared" si="7"/>
        <v>0.0069444444444428655</v>
      </c>
      <c r="L13" s="72">
        <f t="shared" si="4"/>
        <v>12.949999999999996</v>
      </c>
      <c r="N13" s="8">
        <f t="shared" si="5"/>
        <v>12.949999999999996</v>
      </c>
      <c r="Q13" s="8" t="s">
        <v>69</v>
      </c>
      <c r="R13" s="8">
        <v>0</v>
      </c>
      <c r="S13" s="8">
        <v>1</v>
      </c>
      <c r="T13" s="8">
        <v>1</v>
      </c>
      <c r="U13" s="8">
        <v>99999999</v>
      </c>
    </row>
    <row r="14" spans="1:14" ht="12.75">
      <c r="A14" s="84">
        <f t="shared" si="6"/>
        <v>7</v>
      </c>
      <c r="B14" s="20">
        <v>110</v>
      </c>
      <c r="C14" s="20">
        <v>1407</v>
      </c>
      <c r="D14" s="20">
        <v>0</v>
      </c>
      <c r="E14" s="20">
        <v>42.08</v>
      </c>
      <c r="G14" s="34">
        <f t="shared" si="0"/>
        <v>110</v>
      </c>
      <c r="H14" s="34">
        <f t="shared" si="1"/>
        <v>0.5881944444444444</v>
      </c>
      <c r="I14" s="34">
        <f t="shared" si="2"/>
        <v>0</v>
      </c>
      <c r="J14" s="55">
        <f t="shared" si="3"/>
        <v>110.58819444444444</v>
      </c>
      <c r="K14" s="85">
        <f t="shared" si="7"/>
        <v>0.012499999999988631</v>
      </c>
      <c r="L14" s="72">
        <f t="shared" si="4"/>
        <v>13.159999999999997</v>
      </c>
      <c r="N14" s="8">
        <f t="shared" si="5"/>
        <v>13.159999999999997</v>
      </c>
    </row>
    <row r="15" spans="1:14" ht="12.75">
      <c r="A15" s="84">
        <f t="shared" si="6"/>
        <v>8</v>
      </c>
      <c r="B15" s="20">
        <v>110</v>
      </c>
      <c r="C15" s="20">
        <v>1431</v>
      </c>
      <c r="D15" s="20">
        <v>0</v>
      </c>
      <c r="E15" s="20">
        <v>42.38</v>
      </c>
      <c r="G15" s="34">
        <f t="shared" si="0"/>
        <v>110</v>
      </c>
      <c r="H15" s="34">
        <f t="shared" si="1"/>
        <v>0.6048611111111111</v>
      </c>
      <c r="I15" s="34">
        <f t="shared" si="2"/>
        <v>0</v>
      </c>
      <c r="J15" s="55">
        <f t="shared" si="3"/>
        <v>110.6048611111111</v>
      </c>
      <c r="K15" s="85">
        <f t="shared" si="7"/>
        <v>0.02916666666665435</v>
      </c>
      <c r="L15" s="72">
        <f t="shared" si="4"/>
        <v>13.46</v>
      </c>
      <c r="N15" s="8">
        <f t="shared" si="5"/>
        <v>13.46</v>
      </c>
    </row>
    <row r="16" spans="1:20" ht="12.75">
      <c r="A16" s="84">
        <f t="shared" si="6"/>
        <v>9</v>
      </c>
      <c r="B16" s="20">
        <v>110</v>
      </c>
      <c r="C16" s="20">
        <v>1504</v>
      </c>
      <c r="D16" s="20">
        <v>0</v>
      </c>
      <c r="E16" s="20">
        <v>42.65</v>
      </c>
      <c r="G16" s="34">
        <f t="shared" si="0"/>
        <v>110</v>
      </c>
      <c r="H16" s="34">
        <f t="shared" si="1"/>
        <v>0.6277777777777778</v>
      </c>
      <c r="I16" s="34">
        <f t="shared" si="2"/>
        <v>0</v>
      </c>
      <c r="J16" s="55">
        <f t="shared" si="3"/>
        <v>110.62777777777778</v>
      </c>
      <c r="K16" s="85">
        <f t="shared" si="7"/>
        <v>0.052083333333328596</v>
      </c>
      <c r="L16" s="72">
        <f t="shared" si="4"/>
        <v>13.729999999999997</v>
      </c>
      <c r="N16" s="8">
        <f t="shared" si="5"/>
        <v>13.729999999999997</v>
      </c>
      <c r="P16" s="8">
        <v>2</v>
      </c>
      <c r="Q16" s="8" t="s">
        <v>70</v>
      </c>
      <c r="R16" s="8">
        <f aca="true" t="shared" si="8" ref="R16:T19">VLOOKUP(B$7,$Q$7:$U$13,$P16,0)</f>
        <v>0</v>
      </c>
      <c r="S16" s="8">
        <f t="shared" si="8"/>
        <v>0.041666666666666664</v>
      </c>
      <c r="T16" s="8">
        <f t="shared" si="8"/>
        <v>0</v>
      </c>
    </row>
    <row r="17" spans="1:20" ht="12.75">
      <c r="A17" s="84">
        <f t="shared" si="6"/>
        <v>10</v>
      </c>
      <c r="B17" s="20">
        <v>110</v>
      </c>
      <c r="C17" s="20">
        <v>2250</v>
      </c>
      <c r="D17" s="20">
        <v>0</v>
      </c>
      <c r="E17" s="20">
        <v>43.48</v>
      </c>
      <c r="G17" s="34">
        <f t="shared" si="0"/>
        <v>110</v>
      </c>
      <c r="H17" s="34">
        <f t="shared" si="1"/>
        <v>0.9513888888888888</v>
      </c>
      <c r="I17" s="34">
        <f t="shared" si="2"/>
        <v>0</v>
      </c>
      <c r="J17" s="55">
        <f t="shared" si="3"/>
        <v>110.95138888888889</v>
      </c>
      <c r="K17" s="85">
        <f t="shared" si="7"/>
        <v>0.37569444444443434</v>
      </c>
      <c r="L17" s="72">
        <f t="shared" si="4"/>
        <v>14.559999999999995</v>
      </c>
      <c r="N17" s="8">
        <f t="shared" si="5"/>
        <v>14.559999999999995</v>
      </c>
      <c r="P17" s="8">
        <v>3</v>
      </c>
      <c r="Q17" s="8" t="s">
        <v>71</v>
      </c>
      <c r="R17" s="8">
        <f t="shared" si="8"/>
        <v>1</v>
      </c>
      <c r="S17" s="8">
        <f t="shared" si="8"/>
        <v>100</v>
      </c>
      <c r="T17" s="8">
        <f t="shared" si="8"/>
        <v>1</v>
      </c>
    </row>
    <row r="18" spans="1:20" ht="12.75">
      <c r="A18" s="84">
        <f t="shared" si="6"/>
        <v>11</v>
      </c>
      <c r="B18" s="20">
        <v>111</v>
      </c>
      <c r="C18" s="20">
        <v>1044</v>
      </c>
      <c r="D18" s="20">
        <v>0</v>
      </c>
      <c r="E18" s="20">
        <v>43.89</v>
      </c>
      <c r="G18" s="34">
        <f t="shared" si="0"/>
        <v>111</v>
      </c>
      <c r="H18" s="34">
        <f t="shared" si="1"/>
        <v>0.4472222222222222</v>
      </c>
      <c r="I18" s="34">
        <f t="shared" si="2"/>
        <v>0</v>
      </c>
      <c r="J18" s="55">
        <f t="shared" si="3"/>
        <v>111.44722222222222</v>
      </c>
      <c r="K18" s="85">
        <f t="shared" si="7"/>
        <v>0.8715277777777715</v>
      </c>
      <c r="L18" s="72">
        <f t="shared" si="4"/>
        <v>14.969999999999999</v>
      </c>
      <c r="N18" s="8">
        <f t="shared" si="5"/>
        <v>14.969999999999999</v>
      </c>
      <c r="P18" s="8">
        <v>4</v>
      </c>
      <c r="Q18" s="8" t="s">
        <v>72</v>
      </c>
      <c r="R18" s="8">
        <f t="shared" si="8"/>
        <v>1</v>
      </c>
      <c r="S18" s="8">
        <f t="shared" si="8"/>
        <v>0.0006944444444444445</v>
      </c>
      <c r="T18" s="8">
        <f t="shared" si="8"/>
        <v>1.1574074074074073E-05</v>
      </c>
    </row>
    <row r="19" spans="1:20" ht="12.75">
      <c r="A19" s="84">
        <f t="shared" si="6"/>
        <v>12</v>
      </c>
      <c r="G19" s="34">
        <f t="shared" si="0"/>
        <v>0</v>
      </c>
      <c r="H19" s="34">
        <f t="shared" si="1"/>
        <v>0</v>
      </c>
      <c r="I19" s="34">
        <f t="shared" si="2"/>
        <v>0</v>
      </c>
      <c r="J19" s="55">
        <f t="shared" si="3"/>
        <v>0</v>
      </c>
      <c r="K19" s="85">
        <f t="shared" si="7"/>
        <v>0.8715277777777715</v>
      </c>
      <c r="L19" s="72">
        <f t="shared" si="4"/>
        <v>14.969999999999999</v>
      </c>
      <c r="N19" s="8">
        <f t="shared" si="5"/>
        <v>-28.92</v>
      </c>
      <c r="P19" s="8">
        <v>5</v>
      </c>
      <c r="Q19" s="8" t="s">
        <v>73</v>
      </c>
      <c r="R19" s="8">
        <f t="shared" si="8"/>
        <v>99999999</v>
      </c>
      <c r="S19" s="8">
        <f t="shared" si="8"/>
        <v>100</v>
      </c>
      <c r="T19" s="8">
        <f t="shared" si="8"/>
        <v>99999999</v>
      </c>
    </row>
    <row r="20" spans="1:14" ht="12.75">
      <c r="A20" s="84">
        <f t="shared" si="6"/>
        <v>13</v>
      </c>
      <c r="G20" s="34">
        <f t="shared" si="0"/>
        <v>0</v>
      </c>
      <c r="H20" s="34">
        <f t="shared" si="1"/>
        <v>0</v>
      </c>
      <c r="I20" s="34">
        <f t="shared" si="2"/>
        <v>0</v>
      </c>
      <c r="J20" s="55">
        <f t="shared" si="3"/>
        <v>0</v>
      </c>
      <c r="K20" s="85">
        <f t="shared" si="7"/>
        <v>0.8715277777777715</v>
      </c>
      <c r="L20" s="72">
        <f t="shared" si="4"/>
        <v>14.969999999999999</v>
      </c>
      <c r="N20" s="8">
        <f t="shared" si="5"/>
        <v>-28.92</v>
      </c>
    </row>
    <row r="21" spans="1:14" ht="12.75">
      <c r="A21" s="84">
        <f t="shared" si="6"/>
        <v>14</v>
      </c>
      <c r="G21" s="34">
        <f t="shared" si="0"/>
        <v>0</v>
      </c>
      <c r="H21" s="34">
        <f t="shared" si="1"/>
        <v>0</v>
      </c>
      <c r="I21" s="34">
        <f t="shared" si="2"/>
        <v>0</v>
      </c>
      <c r="J21" s="55">
        <f t="shared" si="3"/>
        <v>0</v>
      </c>
      <c r="K21" s="85">
        <f t="shared" si="7"/>
        <v>0.8715277777777715</v>
      </c>
      <c r="L21" s="72">
        <f t="shared" si="4"/>
        <v>14.969999999999999</v>
      </c>
      <c r="N21" s="8">
        <f t="shared" si="5"/>
        <v>-28.92</v>
      </c>
    </row>
    <row r="22" spans="1:14" ht="12.75">
      <c r="A22" s="84">
        <f t="shared" si="6"/>
        <v>15</v>
      </c>
      <c r="G22" s="34">
        <f t="shared" si="0"/>
        <v>0</v>
      </c>
      <c r="H22" s="34">
        <f t="shared" si="1"/>
        <v>0</v>
      </c>
      <c r="I22" s="34">
        <f t="shared" si="2"/>
        <v>0</v>
      </c>
      <c r="J22" s="55">
        <f t="shared" si="3"/>
        <v>0</v>
      </c>
      <c r="K22" s="85">
        <f t="shared" si="7"/>
        <v>0.8715277777777715</v>
      </c>
      <c r="L22" s="72">
        <f t="shared" si="4"/>
        <v>14.969999999999999</v>
      </c>
      <c r="N22" s="8">
        <f t="shared" si="5"/>
        <v>-28.92</v>
      </c>
    </row>
    <row r="23" spans="1:14" ht="12.75">
      <c r="A23" s="84">
        <f t="shared" si="6"/>
        <v>16</v>
      </c>
      <c r="G23" s="34">
        <f t="shared" si="0"/>
        <v>0</v>
      </c>
      <c r="H23" s="34">
        <f t="shared" si="1"/>
        <v>0</v>
      </c>
      <c r="I23" s="34">
        <f t="shared" si="2"/>
        <v>0</v>
      </c>
      <c r="J23" s="55">
        <f t="shared" si="3"/>
        <v>0</v>
      </c>
      <c r="K23" s="85">
        <f t="shared" si="7"/>
        <v>0.8715277777777715</v>
      </c>
      <c r="L23" s="72">
        <f t="shared" si="4"/>
        <v>14.969999999999999</v>
      </c>
      <c r="N23" s="8">
        <f t="shared" si="5"/>
        <v>-28.92</v>
      </c>
    </row>
    <row r="24" spans="1:14" ht="12.75">
      <c r="A24" s="84">
        <f t="shared" si="6"/>
        <v>17</v>
      </c>
      <c r="G24" s="34">
        <f t="shared" si="0"/>
        <v>0</v>
      </c>
      <c r="H24" s="34">
        <f t="shared" si="1"/>
        <v>0</v>
      </c>
      <c r="I24" s="34">
        <f t="shared" si="2"/>
        <v>0</v>
      </c>
      <c r="J24" s="55">
        <f t="shared" si="3"/>
        <v>0</v>
      </c>
      <c r="K24" s="85">
        <f t="shared" si="7"/>
        <v>0.8715277777777715</v>
      </c>
      <c r="L24" s="72">
        <f t="shared" si="4"/>
        <v>14.969999999999999</v>
      </c>
      <c r="N24" s="8">
        <f t="shared" si="5"/>
        <v>-28.92</v>
      </c>
    </row>
    <row r="25" spans="1:14" ht="12.75">
      <c r="A25" s="84">
        <f t="shared" si="6"/>
        <v>18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55">
        <f t="shared" si="3"/>
        <v>0</v>
      </c>
      <c r="K25" s="85">
        <f t="shared" si="7"/>
        <v>0.8715277777777715</v>
      </c>
      <c r="L25" s="72">
        <f t="shared" si="4"/>
        <v>14.969999999999999</v>
      </c>
      <c r="N25" s="8">
        <f t="shared" si="5"/>
        <v>-28.92</v>
      </c>
    </row>
    <row r="26" spans="1:14" ht="12.75">
      <c r="A26" s="84">
        <f t="shared" si="6"/>
        <v>19</v>
      </c>
      <c r="G26" s="34">
        <f t="shared" si="0"/>
        <v>0</v>
      </c>
      <c r="H26" s="34">
        <f t="shared" si="1"/>
        <v>0</v>
      </c>
      <c r="I26" s="34">
        <f t="shared" si="2"/>
        <v>0</v>
      </c>
      <c r="J26" s="55">
        <f t="shared" si="3"/>
        <v>0</v>
      </c>
      <c r="K26" s="85">
        <f t="shared" si="7"/>
        <v>0.8715277777777715</v>
      </c>
      <c r="L26" s="72">
        <f t="shared" si="4"/>
        <v>14.969999999999999</v>
      </c>
      <c r="N26" s="8">
        <f t="shared" si="5"/>
        <v>-28.92</v>
      </c>
    </row>
    <row r="27" spans="1:14" ht="12.75">
      <c r="A27" s="84">
        <f t="shared" si="6"/>
        <v>20</v>
      </c>
      <c r="G27" s="34">
        <f t="shared" si="0"/>
        <v>0</v>
      </c>
      <c r="H27" s="34">
        <f t="shared" si="1"/>
        <v>0</v>
      </c>
      <c r="I27" s="34">
        <f t="shared" si="2"/>
        <v>0</v>
      </c>
      <c r="J27" s="55">
        <f t="shared" si="3"/>
        <v>0</v>
      </c>
      <c r="K27" s="85">
        <f t="shared" si="7"/>
        <v>0.8715277777777715</v>
      </c>
      <c r="L27" s="72">
        <f t="shared" si="4"/>
        <v>14.969999999999999</v>
      </c>
      <c r="N27" s="8">
        <f t="shared" si="5"/>
        <v>-28.92</v>
      </c>
    </row>
    <row r="28" spans="1:14" ht="12.75">
      <c r="A28" s="84">
        <f t="shared" si="6"/>
        <v>21</v>
      </c>
      <c r="G28" s="34">
        <f t="shared" si="0"/>
        <v>0</v>
      </c>
      <c r="H28" s="34">
        <f t="shared" si="1"/>
        <v>0</v>
      </c>
      <c r="I28" s="34">
        <f t="shared" si="2"/>
        <v>0</v>
      </c>
      <c r="J28" s="55">
        <f t="shared" si="3"/>
        <v>0</v>
      </c>
      <c r="K28" s="85">
        <f t="shared" si="7"/>
        <v>0.8715277777777715</v>
      </c>
      <c r="L28" s="72">
        <f t="shared" si="4"/>
        <v>14.969999999999999</v>
      </c>
      <c r="N28" s="8">
        <f t="shared" si="5"/>
        <v>-28.92</v>
      </c>
    </row>
    <row r="29" spans="1:14" ht="12.75">
      <c r="A29" s="84">
        <f t="shared" si="6"/>
        <v>22</v>
      </c>
      <c r="G29" s="34">
        <f t="shared" si="0"/>
        <v>0</v>
      </c>
      <c r="H29" s="34">
        <f t="shared" si="1"/>
        <v>0</v>
      </c>
      <c r="I29" s="34">
        <f t="shared" si="2"/>
        <v>0</v>
      </c>
      <c r="J29" s="55">
        <f t="shared" si="3"/>
        <v>0</v>
      </c>
      <c r="K29" s="85">
        <f t="shared" si="7"/>
        <v>0.8715277777777715</v>
      </c>
      <c r="L29" s="72">
        <f t="shared" si="4"/>
        <v>14.969999999999999</v>
      </c>
      <c r="N29" s="8">
        <f t="shared" si="5"/>
        <v>-28.92</v>
      </c>
    </row>
    <row r="30" spans="1:14" ht="12.75">
      <c r="A30" s="84">
        <f t="shared" si="6"/>
        <v>23</v>
      </c>
      <c r="G30" s="34">
        <f t="shared" si="0"/>
        <v>0</v>
      </c>
      <c r="H30" s="34">
        <f t="shared" si="1"/>
        <v>0</v>
      </c>
      <c r="I30" s="34">
        <f t="shared" si="2"/>
        <v>0</v>
      </c>
      <c r="J30" s="55">
        <f t="shared" si="3"/>
        <v>0</v>
      </c>
      <c r="K30" s="85">
        <f t="shared" si="7"/>
        <v>0.8715277777777715</v>
      </c>
      <c r="L30" s="72">
        <f t="shared" si="4"/>
        <v>14.969999999999999</v>
      </c>
      <c r="N30" s="8">
        <f t="shared" si="5"/>
        <v>-28.92</v>
      </c>
    </row>
    <row r="31" spans="1:14" ht="12.75">
      <c r="A31" s="84">
        <f t="shared" si="6"/>
        <v>24</v>
      </c>
      <c r="G31" s="34">
        <f t="shared" si="0"/>
        <v>0</v>
      </c>
      <c r="H31" s="34">
        <f t="shared" si="1"/>
        <v>0</v>
      </c>
      <c r="I31" s="34">
        <f t="shared" si="2"/>
        <v>0</v>
      </c>
      <c r="J31" s="55">
        <f t="shared" si="3"/>
        <v>0</v>
      </c>
      <c r="K31" s="85">
        <f t="shared" si="7"/>
        <v>0.8715277777777715</v>
      </c>
      <c r="L31" s="72">
        <f t="shared" si="4"/>
        <v>14.969999999999999</v>
      </c>
      <c r="N31" s="8">
        <f t="shared" si="5"/>
        <v>-28.92</v>
      </c>
    </row>
    <row r="32" spans="1:14" ht="12.75">
      <c r="A32" s="84">
        <f t="shared" si="6"/>
        <v>25</v>
      </c>
      <c r="G32" s="34">
        <f t="shared" si="0"/>
        <v>0</v>
      </c>
      <c r="H32" s="34">
        <f t="shared" si="1"/>
        <v>0</v>
      </c>
      <c r="I32" s="34">
        <f t="shared" si="2"/>
        <v>0</v>
      </c>
      <c r="J32" s="55">
        <f t="shared" si="3"/>
        <v>0</v>
      </c>
      <c r="K32" s="85">
        <f t="shared" si="7"/>
        <v>0.8715277777777715</v>
      </c>
      <c r="L32" s="72">
        <f t="shared" si="4"/>
        <v>14.969999999999999</v>
      </c>
      <c r="N32" s="8">
        <f t="shared" si="5"/>
        <v>-28.92</v>
      </c>
    </row>
    <row r="33" spans="1:14" ht="12.75">
      <c r="A33" s="84">
        <f t="shared" si="6"/>
        <v>26</v>
      </c>
      <c r="G33" s="34">
        <f t="shared" si="0"/>
        <v>0</v>
      </c>
      <c r="H33" s="34">
        <f t="shared" si="1"/>
        <v>0</v>
      </c>
      <c r="I33" s="34">
        <f t="shared" si="2"/>
        <v>0</v>
      </c>
      <c r="J33" s="55">
        <f t="shared" si="3"/>
        <v>0</v>
      </c>
      <c r="K33" s="85">
        <f t="shared" si="7"/>
        <v>0.8715277777777715</v>
      </c>
      <c r="L33" s="72">
        <f t="shared" si="4"/>
        <v>14.969999999999999</v>
      </c>
      <c r="N33" s="8">
        <f t="shared" si="5"/>
        <v>-28.92</v>
      </c>
    </row>
    <row r="34" spans="1:14" ht="12.75">
      <c r="A34" s="84">
        <f t="shared" si="6"/>
        <v>27</v>
      </c>
      <c r="G34" s="34">
        <f t="shared" si="0"/>
        <v>0</v>
      </c>
      <c r="H34" s="34">
        <f t="shared" si="1"/>
        <v>0</v>
      </c>
      <c r="I34" s="34">
        <f t="shared" si="2"/>
        <v>0</v>
      </c>
      <c r="J34" s="55">
        <f t="shared" si="3"/>
        <v>0</v>
      </c>
      <c r="K34" s="85">
        <f t="shared" si="7"/>
        <v>0.8715277777777715</v>
      </c>
      <c r="L34" s="72">
        <f t="shared" si="4"/>
        <v>14.969999999999999</v>
      </c>
      <c r="N34" s="8">
        <f t="shared" si="5"/>
        <v>-28.92</v>
      </c>
    </row>
    <row r="35" spans="1:14" ht="12.75">
      <c r="A35" s="84">
        <f t="shared" si="6"/>
        <v>28</v>
      </c>
      <c r="G35" s="34">
        <f t="shared" si="0"/>
        <v>0</v>
      </c>
      <c r="H35" s="34">
        <f t="shared" si="1"/>
        <v>0</v>
      </c>
      <c r="I35" s="34">
        <f t="shared" si="2"/>
        <v>0</v>
      </c>
      <c r="J35" s="55">
        <f t="shared" si="3"/>
        <v>0</v>
      </c>
      <c r="K35" s="85">
        <f t="shared" si="7"/>
        <v>0.8715277777777715</v>
      </c>
      <c r="L35" s="72">
        <f t="shared" si="4"/>
        <v>14.969999999999999</v>
      </c>
      <c r="N35" s="8">
        <f t="shared" si="5"/>
        <v>-28.92</v>
      </c>
    </row>
    <row r="36" spans="1:14" ht="12.75">
      <c r="A36" s="84">
        <f t="shared" si="6"/>
        <v>29</v>
      </c>
      <c r="G36" s="34">
        <f t="shared" si="0"/>
        <v>0</v>
      </c>
      <c r="H36" s="34">
        <f t="shared" si="1"/>
        <v>0</v>
      </c>
      <c r="I36" s="34">
        <f t="shared" si="2"/>
        <v>0</v>
      </c>
      <c r="J36" s="55">
        <f t="shared" si="3"/>
        <v>0</v>
      </c>
      <c r="K36" s="85">
        <f t="shared" si="7"/>
        <v>0.8715277777777715</v>
      </c>
      <c r="L36" s="72">
        <f t="shared" si="4"/>
        <v>14.969999999999999</v>
      </c>
      <c r="N36" s="8">
        <f t="shared" si="5"/>
        <v>-28.92</v>
      </c>
    </row>
    <row r="37" spans="1:14" ht="12.75">
      <c r="A37" s="84">
        <f t="shared" si="6"/>
        <v>30</v>
      </c>
      <c r="G37" s="34">
        <f t="shared" si="0"/>
        <v>0</v>
      </c>
      <c r="H37" s="34">
        <f t="shared" si="1"/>
        <v>0</v>
      </c>
      <c r="I37" s="34">
        <f t="shared" si="2"/>
        <v>0</v>
      </c>
      <c r="J37" s="55">
        <f t="shared" si="3"/>
        <v>0</v>
      </c>
      <c r="K37" s="85">
        <f t="shared" si="7"/>
        <v>0.8715277777777715</v>
      </c>
      <c r="L37" s="72">
        <f t="shared" si="4"/>
        <v>14.969999999999999</v>
      </c>
      <c r="N37" s="8">
        <f t="shared" si="5"/>
        <v>-28.92</v>
      </c>
    </row>
    <row r="38" spans="1:14" ht="12.75">
      <c r="A38" s="84">
        <f t="shared" si="6"/>
        <v>31</v>
      </c>
      <c r="G38" s="34">
        <f t="shared" si="0"/>
        <v>0</v>
      </c>
      <c r="H38" s="34">
        <f t="shared" si="1"/>
        <v>0</v>
      </c>
      <c r="I38" s="34">
        <f t="shared" si="2"/>
        <v>0</v>
      </c>
      <c r="J38" s="55">
        <f t="shared" si="3"/>
        <v>0</v>
      </c>
      <c r="K38" s="85">
        <f t="shared" si="7"/>
        <v>0.8715277777777715</v>
      </c>
      <c r="L38" s="72">
        <f t="shared" si="4"/>
        <v>14.969999999999999</v>
      </c>
      <c r="N38" s="8">
        <f t="shared" si="5"/>
        <v>-28.92</v>
      </c>
    </row>
    <row r="39" spans="1:14" ht="12.75">
      <c r="A39" s="84">
        <f t="shared" si="6"/>
        <v>32</v>
      </c>
      <c r="G39" s="34">
        <f t="shared" si="0"/>
        <v>0</v>
      </c>
      <c r="H39" s="34">
        <f t="shared" si="1"/>
        <v>0</v>
      </c>
      <c r="I39" s="34">
        <f t="shared" si="2"/>
        <v>0</v>
      </c>
      <c r="J39" s="55">
        <f t="shared" si="3"/>
        <v>0</v>
      </c>
      <c r="K39" s="85">
        <f t="shared" si="7"/>
        <v>0.8715277777777715</v>
      </c>
      <c r="L39" s="72">
        <f t="shared" si="4"/>
        <v>14.969999999999999</v>
      </c>
      <c r="N39" s="8">
        <f t="shared" si="5"/>
        <v>-28.92</v>
      </c>
    </row>
    <row r="40" spans="1:14" ht="12.75">
      <c r="A40" s="84">
        <f t="shared" si="6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5">
        <f t="shared" si="3"/>
        <v>0</v>
      </c>
      <c r="K40" s="85">
        <f t="shared" si="7"/>
        <v>0.8715277777777715</v>
      </c>
      <c r="L40" s="72">
        <f t="shared" si="4"/>
        <v>14.969999999999999</v>
      </c>
      <c r="N40" s="8">
        <f t="shared" si="5"/>
        <v>-28.92</v>
      </c>
    </row>
    <row r="41" spans="1:14" ht="12.75">
      <c r="A41" s="84">
        <f t="shared" si="6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5">
        <f t="shared" si="3"/>
        <v>0</v>
      </c>
      <c r="K41" s="85">
        <f t="shared" si="7"/>
        <v>0.8715277777777715</v>
      </c>
      <c r="L41" s="72">
        <f t="shared" si="4"/>
        <v>14.969999999999999</v>
      </c>
      <c r="N41" s="8">
        <f t="shared" si="5"/>
        <v>-28.92</v>
      </c>
    </row>
    <row r="42" spans="1:14" ht="12.75">
      <c r="A42" s="84">
        <f t="shared" si="6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5">
        <f t="shared" si="3"/>
        <v>0</v>
      </c>
      <c r="K42" s="85">
        <f t="shared" si="7"/>
        <v>0.8715277777777715</v>
      </c>
      <c r="L42" s="72">
        <f t="shared" si="4"/>
        <v>14.969999999999999</v>
      </c>
      <c r="N42" s="8">
        <f t="shared" si="5"/>
        <v>-28.92</v>
      </c>
    </row>
    <row r="43" spans="1:14" ht="12.75">
      <c r="A43" s="84">
        <f t="shared" si="6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5">
        <f t="shared" si="3"/>
        <v>0</v>
      </c>
      <c r="K43" s="85">
        <f t="shared" si="7"/>
        <v>0.8715277777777715</v>
      </c>
      <c r="L43" s="72">
        <f t="shared" si="4"/>
        <v>14.969999999999999</v>
      </c>
      <c r="N43" s="8">
        <f t="shared" si="5"/>
        <v>-28.92</v>
      </c>
    </row>
    <row r="44" spans="1:14" ht="12.75">
      <c r="A44" s="84">
        <f t="shared" si="6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5">
        <f t="shared" si="3"/>
        <v>0</v>
      </c>
      <c r="K44" s="85">
        <f t="shared" si="7"/>
        <v>0.8715277777777715</v>
      </c>
      <c r="L44" s="72">
        <f t="shared" si="4"/>
        <v>14.969999999999999</v>
      </c>
      <c r="N44" s="8">
        <f t="shared" si="5"/>
        <v>-28.92</v>
      </c>
    </row>
    <row r="45" spans="1:14" ht="12.75">
      <c r="A45" s="84">
        <f t="shared" si="6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5">
        <f t="shared" si="3"/>
        <v>0</v>
      </c>
      <c r="K45" s="85">
        <f t="shared" si="7"/>
        <v>0.8715277777777715</v>
      </c>
      <c r="L45" s="72">
        <f t="shared" si="4"/>
        <v>14.969999999999999</v>
      </c>
      <c r="N45" s="8">
        <f t="shared" si="5"/>
        <v>-28.92</v>
      </c>
    </row>
    <row r="46" spans="1:14" ht="12.75">
      <c r="A46" s="84">
        <f t="shared" si="6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5">
        <f t="shared" si="3"/>
        <v>0</v>
      </c>
      <c r="K46" s="85">
        <f t="shared" si="7"/>
        <v>0.8715277777777715</v>
      </c>
      <c r="L46" s="72">
        <f t="shared" si="4"/>
        <v>14.969999999999999</v>
      </c>
      <c r="N46" s="8">
        <f t="shared" si="5"/>
        <v>-28.92</v>
      </c>
    </row>
    <row r="47" spans="1:14" ht="12.75">
      <c r="A47" s="84">
        <f t="shared" si="6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5">
        <f t="shared" si="3"/>
        <v>0</v>
      </c>
      <c r="K47" s="85">
        <f t="shared" si="7"/>
        <v>0.8715277777777715</v>
      </c>
      <c r="L47" s="72">
        <f t="shared" si="4"/>
        <v>14.969999999999999</v>
      </c>
      <c r="N47" s="8">
        <f t="shared" si="5"/>
        <v>-28.92</v>
      </c>
    </row>
    <row r="48" spans="1:14" ht="12.75">
      <c r="A48" s="84">
        <f t="shared" si="6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5">
        <f t="shared" si="3"/>
        <v>0</v>
      </c>
      <c r="K48" s="85">
        <f t="shared" si="7"/>
        <v>0.8715277777777715</v>
      </c>
      <c r="L48" s="72">
        <f t="shared" si="4"/>
        <v>14.969999999999999</v>
      </c>
      <c r="N48" s="8">
        <f t="shared" si="5"/>
        <v>-28.92</v>
      </c>
    </row>
    <row r="49" spans="1:14" ht="12.75">
      <c r="A49" s="84">
        <f t="shared" si="6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5">
        <f t="shared" si="3"/>
        <v>0</v>
      </c>
      <c r="K49" s="85">
        <f t="shared" si="7"/>
        <v>0.8715277777777715</v>
      </c>
      <c r="L49" s="72">
        <f t="shared" si="4"/>
        <v>14.969999999999999</v>
      </c>
      <c r="N49" s="8">
        <f t="shared" si="5"/>
        <v>-28.92</v>
      </c>
    </row>
    <row r="50" spans="1:14" ht="12.75">
      <c r="A50" s="84">
        <f t="shared" si="6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5">
        <f t="shared" si="3"/>
        <v>0</v>
      </c>
      <c r="K50" s="85">
        <f t="shared" si="7"/>
        <v>0.8715277777777715</v>
      </c>
      <c r="L50" s="72">
        <f t="shared" si="4"/>
        <v>14.969999999999999</v>
      </c>
      <c r="N50" s="8">
        <f t="shared" si="5"/>
        <v>-28.92</v>
      </c>
    </row>
    <row r="51" spans="1:14" ht="12.75">
      <c r="A51" s="84">
        <f t="shared" si="6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5">
        <f t="shared" si="3"/>
        <v>0</v>
      </c>
      <c r="K51" s="85">
        <f t="shared" si="7"/>
        <v>0.8715277777777715</v>
      </c>
      <c r="L51" s="72">
        <f t="shared" si="4"/>
        <v>14.969999999999999</v>
      </c>
      <c r="N51" s="8">
        <f t="shared" si="5"/>
        <v>-28.92</v>
      </c>
    </row>
    <row r="52" spans="1:14" ht="12.75">
      <c r="A52" s="84">
        <f t="shared" si="6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5">
        <f t="shared" si="3"/>
        <v>0</v>
      </c>
      <c r="K52" s="85">
        <f t="shared" si="7"/>
        <v>0.8715277777777715</v>
      </c>
      <c r="L52" s="72">
        <f t="shared" si="4"/>
        <v>14.969999999999999</v>
      </c>
      <c r="N52" s="8">
        <f t="shared" si="5"/>
        <v>-28.92</v>
      </c>
    </row>
    <row r="53" spans="1:14" ht="12.75">
      <c r="A53" s="84">
        <f t="shared" si="6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5">
        <f t="shared" si="3"/>
        <v>0</v>
      </c>
      <c r="K53" s="85">
        <f t="shared" si="7"/>
        <v>0.8715277777777715</v>
      </c>
      <c r="L53" s="72">
        <f t="shared" si="4"/>
        <v>14.969999999999999</v>
      </c>
      <c r="N53" s="8">
        <f t="shared" si="5"/>
        <v>-28.92</v>
      </c>
    </row>
    <row r="54" spans="1:14" ht="12.75">
      <c r="A54" s="84">
        <f t="shared" si="6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5">
        <f t="shared" si="3"/>
        <v>0</v>
      </c>
      <c r="K54" s="85">
        <f t="shared" si="7"/>
        <v>0.8715277777777715</v>
      </c>
      <c r="L54" s="72">
        <f t="shared" si="4"/>
        <v>14.969999999999999</v>
      </c>
      <c r="N54" s="8">
        <f t="shared" si="5"/>
        <v>-28.92</v>
      </c>
    </row>
    <row r="55" spans="1:14" ht="12.75">
      <c r="A55" s="84">
        <f t="shared" si="6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5">
        <f t="shared" si="3"/>
        <v>0</v>
      </c>
      <c r="K55" s="85">
        <f t="shared" si="7"/>
        <v>0.8715277777777715</v>
      </c>
      <c r="L55" s="72">
        <f t="shared" si="4"/>
        <v>14.969999999999999</v>
      </c>
      <c r="N55" s="8">
        <f t="shared" si="5"/>
        <v>-28.92</v>
      </c>
    </row>
    <row r="56" spans="1:14" ht="12.75">
      <c r="A56" s="84">
        <f t="shared" si="6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5">
        <f t="shared" si="3"/>
        <v>0</v>
      </c>
      <c r="K56" s="85">
        <f t="shared" si="7"/>
        <v>0.8715277777777715</v>
      </c>
      <c r="L56" s="72">
        <f t="shared" si="4"/>
        <v>14.969999999999999</v>
      </c>
      <c r="N56" s="8">
        <f t="shared" si="5"/>
        <v>-28.92</v>
      </c>
    </row>
    <row r="57" spans="1:14" ht="12.75">
      <c r="A57" s="84">
        <f t="shared" si="6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5">
        <f t="shared" si="3"/>
        <v>0</v>
      </c>
      <c r="K57" s="85">
        <f t="shared" si="7"/>
        <v>0.8715277777777715</v>
      </c>
      <c r="L57" s="72">
        <f t="shared" si="4"/>
        <v>14.969999999999999</v>
      </c>
      <c r="N57" s="8">
        <f t="shared" si="5"/>
        <v>-28.92</v>
      </c>
    </row>
    <row r="58" spans="1:14" ht="12.75">
      <c r="A58" s="84">
        <f t="shared" si="6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5">
        <f t="shared" si="3"/>
        <v>0</v>
      </c>
      <c r="K58" s="85">
        <f t="shared" si="7"/>
        <v>0.8715277777777715</v>
      </c>
      <c r="L58" s="72">
        <f t="shared" si="4"/>
        <v>14.969999999999999</v>
      </c>
      <c r="N58" s="8">
        <f t="shared" si="5"/>
        <v>-28.92</v>
      </c>
    </row>
    <row r="59" spans="1:14" ht="12.75">
      <c r="A59" s="84">
        <f t="shared" si="6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5">
        <f t="shared" si="3"/>
        <v>0</v>
      </c>
      <c r="K59" s="85">
        <f t="shared" si="7"/>
        <v>0.8715277777777715</v>
      </c>
      <c r="L59" s="72">
        <f t="shared" si="4"/>
        <v>14.969999999999999</v>
      </c>
      <c r="N59" s="8">
        <f t="shared" si="5"/>
        <v>-28.92</v>
      </c>
    </row>
    <row r="60" spans="1:14" ht="12.75">
      <c r="A60" s="84">
        <f t="shared" si="6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5">
        <f t="shared" si="3"/>
        <v>0</v>
      </c>
      <c r="K60" s="85">
        <f t="shared" si="7"/>
        <v>0.8715277777777715</v>
      </c>
      <c r="L60" s="72">
        <f t="shared" si="4"/>
        <v>14.969999999999999</v>
      </c>
      <c r="N60" s="8">
        <f t="shared" si="5"/>
        <v>-28.92</v>
      </c>
    </row>
    <row r="61" spans="1:14" ht="12.75">
      <c r="A61" s="84">
        <f t="shared" si="6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5">
        <f t="shared" si="3"/>
        <v>0</v>
      </c>
      <c r="K61" s="85">
        <f t="shared" si="7"/>
        <v>0.8715277777777715</v>
      </c>
      <c r="L61" s="72">
        <f t="shared" si="4"/>
        <v>14.969999999999999</v>
      </c>
      <c r="N61" s="8">
        <f t="shared" si="5"/>
        <v>-28.92</v>
      </c>
    </row>
    <row r="62" spans="1:14" ht="12.75">
      <c r="A62" s="84">
        <f t="shared" si="6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5">
        <f t="shared" si="3"/>
        <v>0</v>
      </c>
      <c r="K62" s="85">
        <f t="shared" si="7"/>
        <v>0.8715277777777715</v>
      </c>
      <c r="L62" s="72">
        <f t="shared" si="4"/>
        <v>14.969999999999999</v>
      </c>
      <c r="N62" s="8">
        <f t="shared" si="5"/>
        <v>-28.92</v>
      </c>
    </row>
    <row r="63" spans="1:14" ht="12.75">
      <c r="A63" s="84">
        <f t="shared" si="6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5">
        <f t="shared" si="3"/>
        <v>0</v>
      </c>
      <c r="K63" s="85">
        <f t="shared" si="7"/>
        <v>0.8715277777777715</v>
      </c>
      <c r="L63" s="72">
        <f t="shared" si="4"/>
        <v>14.969999999999999</v>
      </c>
      <c r="N63" s="8">
        <f t="shared" si="5"/>
        <v>-28.92</v>
      </c>
    </row>
    <row r="64" spans="1:14" ht="12.75">
      <c r="A64" s="84">
        <f t="shared" si="6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5">
        <f t="shared" si="3"/>
        <v>0</v>
      </c>
      <c r="K64" s="85">
        <f t="shared" si="7"/>
        <v>0.8715277777777715</v>
      </c>
      <c r="L64" s="72">
        <f t="shared" si="4"/>
        <v>14.969999999999999</v>
      </c>
      <c r="N64" s="8">
        <f t="shared" si="5"/>
        <v>-28.92</v>
      </c>
    </row>
    <row r="65" spans="1:14" ht="12.75">
      <c r="A65" s="84">
        <f t="shared" si="6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5">
        <f t="shared" si="3"/>
        <v>0</v>
      </c>
      <c r="K65" s="85">
        <f t="shared" si="7"/>
        <v>0.8715277777777715</v>
      </c>
      <c r="L65" s="72">
        <f t="shared" si="4"/>
        <v>14.969999999999999</v>
      </c>
      <c r="N65" s="8">
        <f t="shared" si="5"/>
        <v>-28.92</v>
      </c>
    </row>
    <row r="66" spans="1:14" ht="12.75">
      <c r="A66" s="84">
        <f t="shared" si="6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5">
        <f t="shared" si="3"/>
        <v>0</v>
      </c>
      <c r="K66" s="85">
        <f t="shared" si="7"/>
        <v>0.8715277777777715</v>
      </c>
      <c r="L66" s="72">
        <f t="shared" si="4"/>
        <v>14.969999999999999</v>
      </c>
      <c r="N66" s="8">
        <f t="shared" si="5"/>
        <v>-28.92</v>
      </c>
    </row>
    <row r="67" spans="1:14" ht="12.75">
      <c r="A67" s="84">
        <f t="shared" si="6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5">
        <f t="shared" si="3"/>
        <v>0</v>
      </c>
      <c r="K67" s="85">
        <f t="shared" si="7"/>
        <v>0.8715277777777715</v>
      </c>
      <c r="L67" s="72">
        <f t="shared" si="4"/>
        <v>14.969999999999999</v>
      </c>
      <c r="N67" s="8">
        <f t="shared" si="5"/>
        <v>-28.92</v>
      </c>
    </row>
    <row r="68" spans="1:14" ht="12.75">
      <c r="A68" s="84">
        <f t="shared" si="6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5">
        <f t="shared" si="3"/>
        <v>0</v>
      </c>
      <c r="K68" s="85">
        <f t="shared" si="7"/>
        <v>0.8715277777777715</v>
      </c>
      <c r="L68" s="72">
        <f t="shared" si="4"/>
        <v>14.969999999999999</v>
      </c>
      <c r="N68" s="8">
        <f t="shared" si="5"/>
        <v>-28.92</v>
      </c>
    </row>
    <row r="69" spans="1:14" ht="12.75">
      <c r="A69" s="84">
        <f t="shared" si="6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5">
        <f t="shared" si="3"/>
        <v>0</v>
      </c>
      <c r="K69" s="85">
        <f t="shared" si="7"/>
        <v>0.8715277777777715</v>
      </c>
      <c r="L69" s="72">
        <f t="shared" si="4"/>
        <v>14.969999999999999</v>
      </c>
      <c r="N69" s="8">
        <f t="shared" si="5"/>
        <v>-28.92</v>
      </c>
    </row>
    <row r="70" spans="1:14" ht="12.75">
      <c r="A70" s="84">
        <f t="shared" si="6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5">
        <f t="shared" si="3"/>
        <v>0</v>
      </c>
      <c r="K70" s="85">
        <f t="shared" si="7"/>
        <v>0.8715277777777715</v>
      </c>
      <c r="L70" s="72">
        <f t="shared" si="4"/>
        <v>14.969999999999999</v>
      </c>
      <c r="N70" s="8">
        <f t="shared" si="5"/>
        <v>-28.92</v>
      </c>
    </row>
    <row r="71" spans="1:14" ht="12.75">
      <c r="A71" s="84">
        <f t="shared" si="6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5">
        <f t="shared" si="3"/>
        <v>0</v>
      </c>
      <c r="K71" s="85">
        <f t="shared" si="7"/>
        <v>0.8715277777777715</v>
      </c>
      <c r="L71" s="72">
        <f t="shared" si="4"/>
        <v>14.969999999999999</v>
      </c>
      <c r="N71" s="8">
        <f t="shared" si="5"/>
        <v>-28.92</v>
      </c>
    </row>
    <row r="72" spans="1:14" ht="12.75">
      <c r="A72" s="84">
        <f t="shared" si="6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5">
        <f t="shared" si="3"/>
        <v>0</v>
      </c>
      <c r="K72" s="85">
        <f t="shared" si="7"/>
        <v>0.8715277777777715</v>
      </c>
      <c r="L72" s="72">
        <f t="shared" si="4"/>
        <v>14.969999999999999</v>
      </c>
      <c r="N72" s="8">
        <f t="shared" si="5"/>
        <v>-28.92</v>
      </c>
    </row>
    <row r="73" spans="1:14" ht="12.75">
      <c r="A73" s="84">
        <f t="shared" si="6"/>
        <v>66</v>
      </c>
      <c r="G73" s="34">
        <f aca="true" t="shared" si="9" ref="G73:G136">INT(B73/R$17)*R$16+MOD(B73,R$19)*R$18</f>
        <v>0</v>
      </c>
      <c r="H73" s="34">
        <f aca="true" t="shared" si="10" ref="H73:H136">INT(C73/S$17)*S$16+MOD(C73,S$19)*S$18</f>
        <v>0</v>
      </c>
      <c r="I73" s="34">
        <f aca="true" t="shared" si="11" ref="I73:I136">INT(D73/T$17)*T$16+MOD(D73,T$19)*T$18</f>
        <v>0</v>
      </c>
      <c r="J73" s="55">
        <f aca="true" t="shared" si="12" ref="J73:J136">SUM(G73:I73)</f>
        <v>0</v>
      </c>
      <c r="K73" s="85">
        <f t="shared" si="7"/>
        <v>0.8715277777777715</v>
      </c>
      <c r="L73" s="72">
        <f aca="true" t="shared" si="13" ref="L73:L136">IF(ISBLANK(E73),L72,N73)</f>
        <v>14.969999999999999</v>
      </c>
      <c r="N73" s="8">
        <f aca="true" t="shared" si="14" ref="N73:N136">(E73-$E$8)*$Q$2</f>
        <v>-28.92</v>
      </c>
    </row>
    <row r="74" spans="1:14" ht="12.75">
      <c r="A74" s="84">
        <f aca="true" t="shared" si="15" ref="A74:A137">A73+1</f>
        <v>67</v>
      </c>
      <c r="G74" s="34">
        <f t="shared" si="9"/>
        <v>0</v>
      </c>
      <c r="H74" s="34">
        <f t="shared" si="10"/>
        <v>0</v>
      </c>
      <c r="I74" s="34">
        <f t="shared" si="11"/>
        <v>0</v>
      </c>
      <c r="J74" s="55">
        <f t="shared" si="12"/>
        <v>0</v>
      </c>
      <c r="K74" s="85">
        <f aca="true" t="shared" si="16" ref="K74:K137">IF(ISNUMBER(E74),J74-$J$8,MAX($J$8:$J$2000)-$J$8)</f>
        <v>0.8715277777777715</v>
      </c>
      <c r="L74" s="72">
        <f t="shared" si="13"/>
        <v>14.969999999999999</v>
      </c>
      <c r="N74" s="8">
        <f t="shared" si="14"/>
        <v>-28.92</v>
      </c>
    </row>
    <row r="75" spans="1:14" ht="12.75">
      <c r="A75" s="84">
        <f t="shared" si="15"/>
        <v>68</v>
      </c>
      <c r="G75" s="34">
        <f t="shared" si="9"/>
        <v>0</v>
      </c>
      <c r="H75" s="34">
        <f t="shared" si="10"/>
        <v>0</v>
      </c>
      <c r="I75" s="34">
        <f t="shared" si="11"/>
        <v>0</v>
      </c>
      <c r="J75" s="55">
        <f t="shared" si="12"/>
        <v>0</v>
      </c>
      <c r="K75" s="85">
        <f t="shared" si="16"/>
        <v>0.8715277777777715</v>
      </c>
      <c r="L75" s="72">
        <f t="shared" si="13"/>
        <v>14.969999999999999</v>
      </c>
      <c r="N75" s="8">
        <f t="shared" si="14"/>
        <v>-28.92</v>
      </c>
    </row>
    <row r="76" spans="1:14" ht="12.75">
      <c r="A76" s="84">
        <f t="shared" si="15"/>
        <v>69</v>
      </c>
      <c r="G76" s="34">
        <f t="shared" si="9"/>
        <v>0</v>
      </c>
      <c r="H76" s="34">
        <f t="shared" si="10"/>
        <v>0</v>
      </c>
      <c r="I76" s="34">
        <f t="shared" si="11"/>
        <v>0</v>
      </c>
      <c r="J76" s="55">
        <f t="shared" si="12"/>
        <v>0</v>
      </c>
      <c r="K76" s="85">
        <f t="shared" si="16"/>
        <v>0.8715277777777715</v>
      </c>
      <c r="L76" s="72">
        <f t="shared" si="13"/>
        <v>14.969999999999999</v>
      </c>
      <c r="N76" s="8">
        <f t="shared" si="14"/>
        <v>-28.92</v>
      </c>
    </row>
    <row r="77" spans="1:14" ht="12.75">
      <c r="A77" s="84">
        <f t="shared" si="15"/>
        <v>70</v>
      </c>
      <c r="G77" s="34">
        <f t="shared" si="9"/>
        <v>0</v>
      </c>
      <c r="H77" s="34">
        <f t="shared" si="10"/>
        <v>0</v>
      </c>
      <c r="I77" s="34">
        <f t="shared" si="11"/>
        <v>0</v>
      </c>
      <c r="J77" s="55">
        <f t="shared" si="12"/>
        <v>0</v>
      </c>
      <c r="K77" s="85">
        <f t="shared" si="16"/>
        <v>0.8715277777777715</v>
      </c>
      <c r="L77" s="72">
        <f t="shared" si="13"/>
        <v>14.969999999999999</v>
      </c>
      <c r="N77" s="8">
        <f t="shared" si="14"/>
        <v>-28.92</v>
      </c>
    </row>
    <row r="78" spans="1:14" ht="12.75">
      <c r="A78" s="84">
        <f t="shared" si="15"/>
        <v>71</v>
      </c>
      <c r="G78" s="34">
        <f t="shared" si="9"/>
        <v>0</v>
      </c>
      <c r="H78" s="34">
        <f t="shared" si="10"/>
        <v>0</v>
      </c>
      <c r="I78" s="34">
        <f t="shared" si="11"/>
        <v>0</v>
      </c>
      <c r="J78" s="55">
        <f t="shared" si="12"/>
        <v>0</v>
      </c>
      <c r="K78" s="85">
        <f t="shared" si="16"/>
        <v>0.8715277777777715</v>
      </c>
      <c r="L78" s="72">
        <f t="shared" si="13"/>
        <v>14.969999999999999</v>
      </c>
      <c r="N78" s="8">
        <f t="shared" si="14"/>
        <v>-28.92</v>
      </c>
    </row>
    <row r="79" spans="1:14" ht="12.75">
      <c r="A79" s="84">
        <f t="shared" si="15"/>
        <v>72</v>
      </c>
      <c r="G79" s="34">
        <f t="shared" si="9"/>
        <v>0</v>
      </c>
      <c r="H79" s="34">
        <f t="shared" si="10"/>
        <v>0</v>
      </c>
      <c r="I79" s="34">
        <f t="shared" si="11"/>
        <v>0</v>
      </c>
      <c r="J79" s="55">
        <f t="shared" si="12"/>
        <v>0</v>
      </c>
      <c r="K79" s="85">
        <f t="shared" si="16"/>
        <v>0.8715277777777715</v>
      </c>
      <c r="L79" s="72">
        <f t="shared" si="13"/>
        <v>14.969999999999999</v>
      </c>
      <c r="N79" s="8">
        <f t="shared" si="14"/>
        <v>-28.92</v>
      </c>
    </row>
    <row r="80" spans="1:14" ht="12.75">
      <c r="A80" s="84">
        <f t="shared" si="15"/>
        <v>73</v>
      </c>
      <c r="G80" s="34">
        <f t="shared" si="9"/>
        <v>0</v>
      </c>
      <c r="H80" s="34">
        <f t="shared" si="10"/>
        <v>0</v>
      </c>
      <c r="I80" s="34">
        <f t="shared" si="11"/>
        <v>0</v>
      </c>
      <c r="J80" s="55">
        <f t="shared" si="12"/>
        <v>0</v>
      </c>
      <c r="K80" s="85">
        <f t="shared" si="16"/>
        <v>0.8715277777777715</v>
      </c>
      <c r="L80" s="72">
        <f t="shared" si="13"/>
        <v>14.969999999999999</v>
      </c>
      <c r="N80" s="8">
        <f t="shared" si="14"/>
        <v>-28.92</v>
      </c>
    </row>
    <row r="81" spans="1:14" ht="12.75">
      <c r="A81" s="84">
        <f t="shared" si="15"/>
        <v>74</v>
      </c>
      <c r="G81" s="34">
        <f t="shared" si="9"/>
        <v>0</v>
      </c>
      <c r="H81" s="34">
        <f t="shared" si="10"/>
        <v>0</v>
      </c>
      <c r="I81" s="34">
        <f t="shared" si="11"/>
        <v>0</v>
      </c>
      <c r="J81" s="55">
        <f t="shared" si="12"/>
        <v>0</v>
      </c>
      <c r="K81" s="85">
        <f t="shared" si="16"/>
        <v>0.8715277777777715</v>
      </c>
      <c r="L81" s="72">
        <f t="shared" si="13"/>
        <v>14.969999999999999</v>
      </c>
      <c r="N81" s="8">
        <f t="shared" si="14"/>
        <v>-28.92</v>
      </c>
    </row>
    <row r="82" spans="1:14" ht="12.75">
      <c r="A82" s="84">
        <f t="shared" si="15"/>
        <v>75</v>
      </c>
      <c r="G82" s="34">
        <f t="shared" si="9"/>
        <v>0</v>
      </c>
      <c r="H82" s="34">
        <f t="shared" si="10"/>
        <v>0</v>
      </c>
      <c r="I82" s="34">
        <f t="shared" si="11"/>
        <v>0</v>
      </c>
      <c r="J82" s="55">
        <f t="shared" si="12"/>
        <v>0</v>
      </c>
      <c r="K82" s="85">
        <f t="shared" si="16"/>
        <v>0.8715277777777715</v>
      </c>
      <c r="L82" s="72">
        <f t="shared" si="13"/>
        <v>14.969999999999999</v>
      </c>
      <c r="N82" s="8">
        <f t="shared" si="14"/>
        <v>-28.92</v>
      </c>
    </row>
    <row r="83" spans="1:14" ht="12.75">
      <c r="A83" s="84">
        <f t="shared" si="15"/>
        <v>76</v>
      </c>
      <c r="G83" s="34">
        <f t="shared" si="9"/>
        <v>0</v>
      </c>
      <c r="H83" s="34">
        <f t="shared" si="10"/>
        <v>0</v>
      </c>
      <c r="I83" s="34">
        <f t="shared" si="11"/>
        <v>0</v>
      </c>
      <c r="J83" s="55">
        <f t="shared" si="12"/>
        <v>0</v>
      </c>
      <c r="K83" s="85">
        <f t="shared" si="16"/>
        <v>0.8715277777777715</v>
      </c>
      <c r="L83" s="72">
        <f t="shared" si="13"/>
        <v>14.969999999999999</v>
      </c>
      <c r="N83" s="8">
        <f t="shared" si="14"/>
        <v>-28.92</v>
      </c>
    </row>
    <row r="84" spans="1:14" ht="12.75">
      <c r="A84" s="84">
        <f t="shared" si="15"/>
        <v>77</v>
      </c>
      <c r="G84" s="34">
        <f t="shared" si="9"/>
        <v>0</v>
      </c>
      <c r="H84" s="34">
        <f t="shared" si="10"/>
        <v>0</v>
      </c>
      <c r="I84" s="34">
        <f t="shared" si="11"/>
        <v>0</v>
      </c>
      <c r="J84" s="55">
        <f t="shared" si="12"/>
        <v>0</v>
      </c>
      <c r="K84" s="85">
        <f t="shared" si="16"/>
        <v>0.8715277777777715</v>
      </c>
      <c r="L84" s="72">
        <f t="shared" si="13"/>
        <v>14.969999999999999</v>
      </c>
      <c r="N84" s="8">
        <f t="shared" si="14"/>
        <v>-28.92</v>
      </c>
    </row>
    <row r="85" spans="1:14" ht="12.75">
      <c r="A85" s="84">
        <f t="shared" si="15"/>
        <v>78</v>
      </c>
      <c r="G85" s="34">
        <f t="shared" si="9"/>
        <v>0</v>
      </c>
      <c r="H85" s="34">
        <f t="shared" si="10"/>
        <v>0</v>
      </c>
      <c r="I85" s="34">
        <f t="shared" si="11"/>
        <v>0</v>
      </c>
      <c r="J85" s="55">
        <f t="shared" si="12"/>
        <v>0</v>
      </c>
      <c r="K85" s="85">
        <f t="shared" si="16"/>
        <v>0.8715277777777715</v>
      </c>
      <c r="L85" s="72">
        <f t="shared" si="13"/>
        <v>14.969999999999999</v>
      </c>
      <c r="N85" s="8">
        <f t="shared" si="14"/>
        <v>-28.92</v>
      </c>
    </row>
    <row r="86" spans="1:14" ht="12.75">
      <c r="A86" s="84">
        <f t="shared" si="15"/>
        <v>79</v>
      </c>
      <c r="G86" s="34">
        <f t="shared" si="9"/>
        <v>0</v>
      </c>
      <c r="H86" s="34">
        <f t="shared" si="10"/>
        <v>0</v>
      </c>
      <c r="I86" s="34">
        <f t="shared" si="11"/>
        <v>0</v>
      </c>
      <c r="J86" s="55">
        <f t="shared" si="12"/>
        <v>0</v>
      </c>
      <c r="K86" s="85">
        <f t="shared" si="16"/>
        <v>0.8715277777777715</v>
      </c>
      <c r="L86" s="72">
        <f t="shared" si="13"/>
        <v>14.969999999999999</v>
      </c>
      <c r="N86" s="8">
        <f t="shared" si="14"/>
        <v>-28.92</v>
      </c>
    </row>
    <row r="87" spans="1:14" ht="12.75">
      <c r="A87" s="84">
        <f t="shared" si="15"/>
        <v>80</v>
      </c>
      <c r="G87" s="34">
        <f t="shared" si="9"/>
        <v>0</v>
      </c>
      <c r="H87" s="34">
        <f t="shared" si="10"/>
        <v>0</v>
      </c>
      <c r="I87" s="34">
        <f t="shared" si="11"/>
        <v>0</v>
      </c>
      <c r="J87" s="55">
        <f t="shared" si="12"/>
        <v>0</v>
      </c>
      <c r="K87" s="85">
        <f t="shared" si="16"/>
        <v>0.8715277777777715</v>
      </c>
      <c r="L87" s="72">
        <f t="shared" si="13"/>
        <v>14.969999999999999</v>
      </c>
      <c r="N87" s="8">
        <f t="shared" si="14"/>
        <v>-28.92</v>
      </c>
    </row>
    <row r="88" spans="1:14" ht="12.75">
      <c r="A88" s="84">
        <f t="shared" si="15"/>
        <v>81</v>
      </c>
      <c r="G88" s="34">
        <f t="shared" si="9"/>
        <v>0</v>
      </c>
      <c r="H88" s="34">
        <f t="shared" si="10"/>
        <v>0</v>
      </c>
      <c r="I88" s="34">
        <f t="shared" si="11"/>
        <v>0</v>
      </c>
      <c r="J88" s="55">
        <f t="shared" si="12"/>
        <v>0</v>
      </c>
      <c r="K88" s="85">
        <f t="shared" si="16"/>
        <v>0.8715277777777715</v>
      </c>
      <c r="L88" s="72">
        <f t="shared" si="13"/>
        <v>14.969999999999999</v>
      </c>
      <c r="N88" s="8">
        <f t="shared" si="14"/>
        <v>-28.92</v>
      </c>
    </row>
    <row r="89" spans="1:14" ht="12.75">
      <c r="A89" s="84">
        <f t="shared" si="15"/>
        <v>82</v>
      </c>
      <c r="G89" s="34">
        <f t="shared" si="9"/>
        <v>0</v>
      </c>
      <c r="H89" s="34">
        <f t="shared" si="10"/>
        <v>0</v>
      </c>
      <c r="I89" s="34">
        <f t="shared" si="11"/>
        <v>0</v>
      </c>
      <c r="J89" s="55">
        <f t="shared" si="12"/>
        <v>0</v>
      </c>
      <c r="K89" s="85">
        <f t="shared" si="16"/>
        <v>0.8715277777777715</v>
      </c>
      <c r="L89" s="72">
        <f t="shared" si="13"/>
        <v>14.969999999999999</v>
      </c>
      <c r="N89" s="8">
        <f t="shared" si="14"/>
        <v>-28.92</v>
      </c>
    </row>
    <row r="90" spans="1:14" ht="12.75">
      <c r="A90" s="84">
        <f t="shared" si="15"/>
        <v>83</v>
      </c>
      <c r="G90" s="34">
        <f t="shared" si="9"/>
        <v>0</v>
      </c>
      <c r="H90" s="34">
        <f t="shared" si="10"/>
        <v>0</v>
      </c>
      <c r="I90" s="34">
        <f t="shared" si="11"/>
        <v>0</v>
      </c>
      <c r="J90" s="55">
        <f t="shared" si="12"/>
        <v>0</v>
      </c>
      <c r="K90" s="85">
        <f t="shared" si="16"/>
        <v>0.8715277777777715</v>
      </c>
      <c r="L90" s="72">
        <f t="shared" si="13"/>
        <v>14.969999999999999</v>
      </c>
      <c r="N90" s="8">
        <f t="shared" si="14"/>
        <v>-28.92</v>
      </c>
    </row>
    <row r="91" spans="1:14" ht="12.75">
      <c r="A91" s="84">
        <f t="shared" si="15"/>
        <v>84</v>
      </c>
      <c r="G91" s="34">
        <f t="shared" si="9"/>
        <v>0</v>
      </c>
      <c r="H91" s="34">
        <f t="shared" si="10"/>
        <v>0</v>
      </c>
      <c r="I91" s="34">
        <f t="shared" si="11"/>
        <v>0</v>
      </c>
      <c r="J91" s="55">
        <f t="shared" si="12"/>
        <v>0</v>
      </c>
      <c r="K91" s="85">
        <f t="shared" si="16"/>
        <v>0.8715277777777715</v>
      </c>
      <c r="L91" s="72">
        <f t="shared" si="13"/>
        <v>14.969999999999999</v>
      </c>
      <c r="N91" s="8">
        <f t="shared" si="14"/>
        <v>-28.92</v>
      </c>
    </row>
    <row r="92" spans="1:14" ht="12.75">
      <c r="A92" s="84">
        <f t="shared" si="15"/>
        <v>85</v>
      </c>
      <c r="G92" s="34">
        <f t="shared" si="9"/>
        <v>0</v>
      </c>
      <c r="H92" s="34">
        <f t="shared" si="10"/>
        <v>0</v>
      </c>
      <c r="I92" s="34">
        <f t="shared" si="11"/>
        <v>0</v>
      </c>
      <c r="J92" s="55">
        <f t="shared" si="12"/>
        <v>0</v>
      </c>
      <c r="K92" s="85">
        <f t="shared" si="16"/>
        <v>0.8715277777777715</v>
      </c>
      <c r="L92" s="72">
        <f t="shared" si="13"/>
        <v>14.969999999999999</v>
      </c>
      <c r="N92" s="8">
        <f t="shared" si="14"/>
        <v>-28.92</v>
      </c>
    </row>
    <row r="93" spans="1:14" ht="12.75">
      <c r="A93" s="84">
        <f t="shared" si="15"/>
        <v>86</v>
      </c>
      <c r="G93" s="34">
        <f t="shared" si="9"/>
        <v>0</v>
      </c>
      <c r="H93" s="34">
        <f t="shared" si="10"/>
        <v>0</v>
      </c>
      <c r="I93" s="34">
        <f t="shared" si="11"/>
        <v>0</v>
      </c>
      <c r="J93" s="55">
        <f t="shared" si="12"/>
        <v>0</v>
      </c>
      <c r="K93" s="85">
        <f t="shared" si="16"/>
        <v>0.8715277777777715</v>
      </c>
      <c r="L93" s="72">
        <f t="shared" si="13"/>
        <v>14.969999999999999</v>
      </c>
      <c r="N93" s="8">
        <f t="shared" si="14"/>
        <v>-28.92</v>
      </c>
    </row>
    <row r="94" spans="1:14" ht="12.75">
      <c r="A94" s="84">
        <f t="shared" si="15"/>
        <v>87</v>
      </c>
      <c r="G94" s="34">
        <f t="shared" si="9"/>
        <v>0</v>
      </c>
      <c r="H94" s="34">
        <f t="shared" si="10"/>
        <v>0</v>
      </c>
      <c r="I94" s="34">
        <f t="shared" si="11"/>
        <v>0</v>
      </c>
      <c r="J94" s="55">
        <f t="shared" si="12"/>
        <v>0</v>
      </c>
      <c r="K94" s="85">
        <f t="shared" si="16"/>
        <v>0.8715277777777715</v>
      </c>
      <c r="L94" s="72">
        <f t="shared" si="13"/>
        <v>14.969999999999999</v>
      </c>
      <c r="N94" s="8">
        <f t="shared" si="14"/>
        <v>-28.92</v>
      </c>
    </row>
    <row r="95" spans="1:14" ht="12.75">
      <c r="A95" s="84">
        <f t="shared" si="15"/>
        <v>88</v>
      </c>
      <c r="G95" s="34">
        <f t="shared" si="9"/>
        <v>0</v>
      </c>
      <c r="H95" s="34">
        <f t="shared" si="10"/>
        <v>0</v>
      </c>
      <c r="I95" s="34">
        <f t="shared" si="11"/>
        <v>0</v>
      </c>
      <c r="J95" s="55">
        <f t="shared" si="12"/>
        <v>0</v>
      </c>
      <c r="K95" s="85">
        <f t="shared" si="16"/>
        <v>0.8715277777777715</v>
      </c>
      <c r="L95" s="72">
        <f t="shared" si="13"/>
        <v>14.969999999999999</v>
      </c>
      <c r="N95" s="8">
        <f t="shared" si="14"/>
        <v>-28.92</v>
      </c>
    </row>
    <row r="96" spans="1:14" ht="12.75">
      <c r="A96" s="84">
        <f t="shared" si="15"/>
        <v>89</v>
      </c>
      <c r="G96" s="34">
        <f t="shared" si="9"/>
        <v>0</v>
      </c>
      <c r="H96" s="34">
        <f t="shared" si="10"/>
        <v>0</v>
      </c>
      <c r="I96" s="34">
        <f t="shared" si="11"/>
        <v>0</v>
      </c>
      <c r="J96" s="55">
        <f t="shared" si="12"/>
        <v>0</v>
      </c>
      <c r="K96" s="85">
        <f t="shared" si="16"/>
        <v>0.8715277777777715</v>
      </c>
      <c r="L96" s="72">
        <f t="shared" si="13"/>
        <v>14.969999999999999</v>
      </c>
      <c r="N96" s="8">
        <f t="shared" si="14"/>
        <v>-28.92</v>
      </c>
    </row>
    <row r="97" spans="1:14" ht="12.75">
      <c r="A97" s="84">
        <f t="shared" si="15"/>
        <v>90</v>
      </c>
      <c r="G97" s="34">
        <f t="shared" si="9"/>
        <v>0</v>
      </c>
      <c r="H97" s="34">
        <f t="shared" si="10"/>
        <v>0</v>
      </c>
      <c r="I97" s="34">
        <f t="shared" si="11"/>
        <v>0</v>
      </c>
      <c r="J97" s="55">
        <f t="shared" si="12"/>
        <v>0</v>
      </c>
      <c r="K97" s="85">
        <f t="shared" si="16"/>
        <v>0.8715277777777715</v>
      </c>
      <c r="L97" s="72">
        <f t="shared" si="13"/>
        <v>14.969999999999999</v>
      </c>
      <c r="N97" s="8">
        <f t="shared" si="14"/>
        <v>-28.92</v>
      </c>
    </row>
    <row r="98" spans="1:14" ht="12.75">
      <c r="A98" s="84">
        <f t="shared" si="15"/>
        <v>91</v>
      </c>
      <c r="G98" s="34">
        <f t="shared" si="9"/>
        <v>0</v>
      </c>
      <c r="H98" s="34">
        <f t="shared" si="10"/>
        <v>0</v>
      </c>
      <c r="I98" s="34">
        <f t="shared" si="11"/>
        <v>0</v>
      </c>
      <c r="J98" s="55">
        <f t="shared" si="12"/>
        <v>0</v>
      </c>
      <c r="K98" s="85">
        <f t="shared" si="16"/>
        <v>0.8715277777777715</v>
      </c>
      <c r="L98" s="72">
        <f t="shared" si="13"/>
        <v>14.969999999999999</v>
      </c>
      <c r="N98" s="8">
        <f t="shared" si="14"/>
        <v>-28.92</v>
      </c>
    </row>
    <row r="99" spans="1:14" ht="12.75">
      <c r="A99" s="84">
        <f t="shared" si="15"/>
        <v>92</v>
      </c>
      <c r="G99" s="34">
        <f t="shared" si="9"/>
        <v>0</v>
      </c>
      <c r="H99" s="34">
        <f t="shared" si="10"/>
        <v>0</v>
      </c>
      <c r="I99" s="34">
        <f t="shared" si="11"/>
        <v>0</v>
      </c>
      <c r="J99" s="55">
        <f t="shared" si="12"/>
        <v>0</v>
      </c>
      <c r="K99" s="85">
        <f t="shared" si="16"/>
        <v>0.8715277777777715</v>
      </c>
      <c r="L99" s="72">
        <f t="shared" si="13"/>
        <v>14.969999999999999</v>
      </c>
      <c r="N99" s="8">
        <f t="shared" si="14"/>
        <v>-28.92</v>
      </c>
    </row>
    <row r="100" spans="1:14" ht="12.75">
      <c r="A100" s="84">
        <f t="shared" si="15"/>
        <v>93</v>
      </c>
      <c r="G100" s="34">
        <f t="shared" si="9"/>
        <v>0</v>
      </c>
      <c r="H100" s="34">
        <f t="shared" si="10"/>
        <v>0</v>
      </c>
      <c r="I100" s="34">
        <f t="shared" si="11"/>
        <v>0</v>
      </c>
      <c r="J100" s="55">
        <f t="shared" si="12"/>
        <v>0</v>
      </c>
      <c r="K100" s="85">
        <f t="shared" si="16"/>
        <v>0.8715277777777715</v>
      </c>
      <c r="L100" s="72">
        <f t="shared" si="13"/>
        <v>14.969999999999999</v>
      </c>
      <c r="N100" s="8">
        <f t="shared" si="14"/>
        <v>-28.92</v>
      </c>
    </row>
    <row r="101" spans="1:14" ht="12.75">
      <c r="A101" s="84">
        <f t="shared" si="15"/>
        <v>94</v>
      </c>
      <c r="G101" s="34">
        <f t="shared" si="9"/>
        <v>0</v>
      </c>
      <c r="H101" s="34">
        <f t="shared" si="10"/>
        <v>0</v>
      </c>
      <c r="I101" s="34">
        <f t="shared" si="11"/>
        <v>0</v>
      </c>
      <c r="J101" s="55">
        <f t="shared" si="12"/>
        <v>0</v>
      </c>
      <c r="K101" s="85">
        <f t="shared" si="16"/>
        <v>0.8715277777777715</v>
      </c>
      <c r="L101" s="72">
        <f t="shared" si="13"/>
        <v>14.969999999999999</v>
      </c>
      <c r="N101" s="8">
        <f t="shared" si="14"/>
        <v>-28.92</v>
      </c>
    </row>
    <row r="102" spans="1:14" ht="12.75">
      <c r="A102" s="84">
        <f t="shared" si="15"/>
        <v>95</v>
      </c>
      <c r="G102" s="34">
        <f t="shared" si="9"/>
        <v>0</v>
      </c>
      <c r="H102" s="34">
        <f t="shared" si="10"/>
        <v>0</v>
      </c>
      <c r="I102" s="34">
        <f t="shared" si="11"/>
        <v>0</v>
      </c>
      <c r="J102" s="55">
        <f t="shared" si="12"/>
        <v>0</v>
      </c>
      <c r="K102" s="85">
        <f t="shared" si="16"/>
        <v>0.8715277777777715</v>
      </c>
      <c r="L102" s="72">
        <f t="shared" si="13"/>
        <v>14.969999999999999</v>
      </c>
      <c r="N102" s="8">
        <f t="shared" si="14"/>
        <v>-28.92</v>
      </c>
    </row>
    <row r="103" spans="1:14" ht="12.75">
      <c r="A103" s="84">
        <f t="shared" si="15"/>
        <v>96</v>
      </c>
      <c r="G103" s="34">
        <f t="shared" si="9"/>
        <v>0</v>
      </c>
      <c r="H103" s="34">
        <f t="shared" si="10"/>
        <v>0</v>
      </c>
      <c r="I103" s="34">
        <f t="shared" si="11"/>
        <v>0</v>
      </c>
      <c r="J103" s="55">
        <f t="shared" si="12"/>
        <v>0</v>
      </c>
      <c r="K103" s="85">
        <f t="shared" si="16"/>
        <v>0.8715277777777715</v>
      </c>
      <c r="L103" s="72">
        <f t="shared" si="13"/>
        <v>14.969999999999999</v>
      </c>
      <c r="N103" s="8">
        <f t="shared" si="14"/>
        <v>-28.92</v>
      </c>
    </row>
    <row r="104" spans="1:14" ht="12.75">
      <c r="A104" s="84">
        <f t="shared" si="15"/>
        <v>97</v>
      </c>
      <c r="G104" s="34">
        <f t="shared" si="9"/>
        <v>0</v>
      </c>
      <c r="H104" s="34">
        <f t="shared" si="10"/>
        <v>0</v>
      </c>
      <c r="I104" s="34">
        <f t="shared" si="11"/>
        <v>0</v>
      </c>
      <c r="J104" s="55">
        <f t="shared" si="12"/>
        <v>0</v>
      </c>
      <c r="K104" s="85">
        <f t="shared" si="16"/>
        <v>0.8715277777777715</v>
      </c>
      <c r="L104" s="72">
        <f t="shared" si="13"/>
        <v>14.969999999999999</v>
      </c>
      <c r="N104" s="8">
        <f t="shared" si="14"/>
        <v>-28.92</v>
      </c>
    </row>
    <row r="105" spans="1:14" ht="12.75">
      <c r="A105" s="84">
        <f t="shared" si="15"/>
        <v>98</v>
      </c>
      <c r="G105" s="34">
        <f t="shared" si="9"/>
        <v>0</v>
      </c>
      <c r="H105" s="34">
        <f t="shared" si="10"/>
        <v>0</v>
      </c>
      <c r="I105" s="34">
        <f t="shared" si="11"/>
        <v>0</v>
      </c>
      <c r="J105" s="55">
        <f t="shared" si="12"/>
        <v>0</v>
      </c>
      <c r="K105" s="85">
        <f t="shared" si="16"/>
        <v>0.8715277777777715</v>
      </c>
      <c r="L105" s="72">
        <f t="shared" si="13"/>
        <v>14.969999999999999</v>
      </c>
      <c r="N105" s="8">
        <f t="shared" si="14"/>
        <v>-28.92</v>
      </c>
    </row>
    <row r="106" spans="1:14" ht="12.75">
      <c r="A106" s="84">
        <f t="shared" si="15"/>
        <v>99</v>
      </c>
      <c r="G106" s="34">
        <f t="shared" si="9"/>
        <v>0</v>
      </c>
      <c r="H106" s="34">
        <f t="shared" si="10"/>
        <v>0</v>
      </c>
      <c r="I106" s="34">
        <f t="shared" si="11"/>
        <v>0</v>
      </c>
      <c r="J106" s="55">
        <f t="shared" si="12"/>
        <v>0</v>
      </c>
      <c r="K106" s="85">
        <f t="shared" si="16"/>
        <v>0.8715277777777715</v>
      </c>
      <c r="L106" s="72">
        <f t="shared" si="13"/>
        <v>14.969999999999999</v>
      </c>
      <c r="N106" s="8">
        <f t="shared" si="14"/>
        <v>-28.92</v>
      </c>
    </row>
    <row r="107" spans="1:14" ht="12.75">
      <c r="A107" s="84">
        <f t="shared" si="15"/>
        <v>100</v>
      </c>
      <c r="G107" s="34">
        <f t="shared" si="9"/>
        <v>0</v>
      </c>
      <c r="H107" s="34">
        <f t="shared" si="10"/>
        <v>0</v>
      </c>
      <c r="I107" s="34">
        <f t="shared" si="11"/>
        <v>0</v>
      </c>
      <c r="J107" s="55">
        <f t="shared" si="12"/>
        <v>0</v>
      </c>
      <c r="K107" s="85">
        <f t="shared" si="16"/>
        <v>0.8715277777777715</v>
      </c>
      <c r="L107" s="72">
        <f t="shared" si="13"/>
        <v>14.969999999999999</v>
      </c>
      <c r="N107" s="8">
        <f t="shared" si="14"/>
        <v>-28.92</v>
      </c>
    </row>
    <row r="108" spans="1:14" ht="12.75">
      <c r="A108" s="84">
        <f t="shared" si="15"/>
        <v>101</v>
      </c>
      <c r="G108" s="34">
        <f t="shared" si="9"/>
        <v>0</v>
      </c>
      <c r="H108" s="34">
        <f t="shared" si="10"/>
        <v>0</v>
      </c>
      <c r="I108" s="34">
        <f t="shared" si="11"/>
        <v>0</v>
      </c>
      <c r="J108" s="55">
        <f t="shared" si="12"/>
        <v>0</v>
      </c>
      <c r="K108" s="85">
        <f t="shared" si="16"/>
        <v>0.8715277777777715</v>
      </c>
      <c r="L108" s="72">
        <f t="shared" si="13"/>
        <v>14.969999999999999</v>
      </c>
      <c r="N108" s="8">
        <f t="shared" si="14"/>
        <v>-28.92</v>
      </c>
    </row>
    <row r="109" spans="1:14" ht="12.75">
      <c r="A109" s="84">
        <f t="shared" si="15"/>
        <v>102</v>
      </c>
      <c r="G109" s="34">
        <f t="shared" si="9"/>
        <v>0</v>
      </c>
      <c r="H109" s="34">
        <f t="shared" si="10"/>
        <v>0</v>
      </c>
      <c r="I109" s="34">
        <f t="shared" si="11"/>
        <v>0</v>
      </c>
      <c r="J109" s="55">
        <f t="shared" si="12"/>
        <v>0</v>
      </c>
      <c r="K109" s="85">
        <f t="shared" si="16"/>
        <v>0.8715277777777715</v>
      </c>
      <c r="L109" s="72">
        <f t="shared" si="13"/>
        <v>14.969999999999999</v>
      </c>
      <c r="N109" s="8">
        <f t="shared" si="14"/>
        <v>-28.92</v>
      </c>
    </row>
    <row r="110" spans="1:14" ht="12.75">
      <c r="A110" s="84">
        <f t="shared" si="15"/>
        <v>103</v>
      </c>
      <c r="G110" s="34">
        <f t="shared" si="9"/>
        <v>0</v>
      </c>
      <c r="H110" s="34">
        <f t="shared" si="10"/>
        <v>0</v>
      </c>
      <c r="I110" s="34">
        <f t="shared" si="11"/>
        <v>0</v>
      </c>
      <c r="J110" s="55">
        <f t="shared" si="12"/>
        <v>0</v>
      </c>
      <c r="K110" s="85">
        <f t="shared" si="16"/>
        <v>0.8715277777777715</v>
      </c>
      <c r="L110" s="72">
        <f t="shared" si="13"/>
        <v>14.969999999999999</v>
      </c>
      <c r="N110" s="8">
        <f t="shared" si="14"/>
        <v>-28.92</v>
      </c>
    </row>
    <row r="111" spans="1:14" ht="12.75">
      <c r="A111" s="84">
        <f t="shared" si="15"/>
        <v>104</v>
      </c>
      <c r="G111" s="34">
        <f t="shared" si="9"/>
        <v>0</v>
      </c>
      <c r="H111" s="34">
        <f t="shared" si="10"/>
        <v>0</v>
      </c>
      <c r="I111" s="34">
        <f t="shared" si="11"/>
        <v>0</v>
      </c>
      <c r="J111" s="55">
        <f t="shared" si="12"/>
        <v>0</v>
      </c>
      <c r="K111" s="85">
        <f t="shared" si="16"/>
        <v>0.8715277777777715</v>
      </c>
      <c r="L111" s="72">
        <f t="shared" si="13"/>
        <v>14.969999999999999</v>
      </c>
      <c r="N111" s="8">
        <f t="shared" si="14"/>
        <v>-28.92</v>
      </c>
    </row>
    <row r="112" spans="1:14" ht="12.75">
      <c r="A112" s="84">
        <f t="shared" si="15"/>
        <v>105</v>
      </c>
      <c r="G112" s="34">
        <f t="shared" si="9"/>
        <v>0</v>
      </c>
      <c r="H112" s="34">
        <f t="shared" si="10"/>
        <v>0</v>
      </c>
      <c r="I112" s="34">
        <f t="shared" si="11"/>
        <v>0</v>
      </c>
      <c r="J112" s="55">
        <f t="shared" si="12"/>
        <v>0</v>
      </c>
      <c r="K112" s="85">
        <f t="shared" si="16"/>
        <v>0.8715277777777715</v>
      </c>
      <c r="L112" s="72">
        <f t="shared" si="13"/>
        <v>14.969999999999999</v>
      </c>
      <c r="N112" s="8">
        <f t="shared" si="14"/>
        <v>-28.92</v>
      </c>
    </row>
    <row r="113" spans="1:14" ht="12.75">
      <c r="A113" s="84">
        <f t="shared" si="15"/>
        <v>106</v>
      </c>
      <c r="G113" s="34">
        <f t="shared" si="9"/>
        <v>0</v>
      </c>
      <c r="H113" s="34">
        <f t="shared" si="10"/>
        <v>0</v>
      </c>
      <c r="I113" s="34">
        <f t="shared" si="11"/>
        <v>0</v>
      </c>
      <c r="J113" s="55">
        <f t="shared" si="12"/>
        <v>0</v>
      </c>
      <c r="K113" s="85">
        <f t="shared" si="16"/>
        <v>0.8715277777777715</v>
      </c>
      <c r="L113" s="72">
        <f t="shared" si="13"/>
        <v>14.969999999999999</v>
      </c>
      <c r="N113" s="8">
        <f t="shared" si="14"/>
        <v>-28.92</v>
      </c>
    </row>
    <row r="114" spans="1:14" ht="12.75">
      <c r="A114" s="84">
        <f t="shared" si="15"/>
        <v>107</v>
      </c>
      <c r="G114" s="34">
        <f t="shared" si="9"/>
        <v>0</v>
      </c>
      <c r="H114" s="34">
        <f t="shared" si="10"/>
        <v>0</v>
      </c>
      <c r="I114" s="34">
        <f t="shared" si="11"/>
        <v>0</v>
      </c>
      <c r="J114" s="55">
        <f t="shared" si="12"/>
        <v>0</v>
      </c>
      <c r="K114" s="85">
        <f t="shared" si="16"/>
        <v>0.8715277777777715</v>
      </c>
      <c r="L114" s="72">
        <f t="shared" si="13"/>
        <v>14.969999999999999</v>
      </c>
      <c r="N114" s="8">
        <f t="shared" si="14"/>
        <v>-28.92</v>
      </c>
    </row>
    <row r="115" spans="1:14" ht="12.75">
      <c r="A115" s="84">
        <f t="shared" si="15"/>
        <v>108</v>
      </c>
      <c r="G115" s="34">
        <f t="shared" si="9"/>
        <v>0</v>
      </c>
      <c r="H115" s="34">
        <f t="shared" si="10"/>
        <v>0</v>
      </c>
      <c r="I115" s="34">
        <f t="shared" si="11"/>
        <v>0</v>
      </c>
      <c r="J115" s="55">
        <f t="shared" si="12"/>
        <v>0</v>
      </c>
      <c r="K115" s="85">
        <f t="shared" si="16"/>
        <v>0.8715277777777715</v>
      </c>
      <c r="L115" s="72">
        <f t="shared" si="13"/>
        <v>14.969999999999999</v>
      </c>
      <c r="N115" s="8">
        <f t="shared" si="14"/>
        <v>-28.92</v>
      </c>
    </row>
    <row r="116" spans="1:14" ht="12.75">
      <c r="A116" s="84">
        <f t="shared" si="15"/>
        <v>109</v>
      </c>
      <c r="G116" s="34">
        <f t="shared" si="9"/>
        <v>0</v>
      </c>
      <c r="H116" s="34">
        <f t="shared" si="10"/>
        <v>0</v>
      </c>
      <c r="I116" s="34">
        <f t="shared" si="11"/>
        <v>0</v>
      </c>
      <c r="J116" s="55">
        <f t="shared" si="12"/>
        <v>0</v>
      </c>
      <c r="K116" s="85">
        <f t="shared" si="16"/>
        <v>0.8715277777777715</v>
      </c>
      <c r="L116" s="72">
        <f t="shared" si="13"/>
        <v>14.969999999999999</v>
      </c>
      <c r="N116" s="8">
        <f t="shared" si="14"/>
        <v>-28.92</v>
      </c>
    </row>
    <row r="117" spans="1:14" ht="12.75">
      <c r="A117" s="84">
        <f t="shared" si="15"/>
        <v>110</v>
      </c>
      <c r="G117" s="34">
        <f t="shared" si="9"/>
        <v>0</v>
      </c>
      <c r="H117" s="34">
        <f t="shared" si="10"/>
        <v>0</v>
      </c>
      <c r="I117" s="34">
        <f t="shared" si="11"/>
        <v>0</v>
      </c>
      <c r="J117" s="55">
        <f t="shared" si="12"/>
        <v>0</v>
      </c>
      <c r="K117" s="85">
        <f t="shared" si="16"/>
        <v>0.8715277777777715</v>
      </c>
      <c r="L117" s="72">
        <f t="shared" si="13"/>
        <v>14.969999999999999</v>
      </c>
      <c r="N117" s="8">
        <f t="shared" si="14"/>
        <v>-28.92</v>
      </c>
    </row>
    <row r="118" spans="1:14" ht="12.75">
      <c r="A118" s="84">
        <f t="shared" si="15"/>
        <v>111</v>
      </c>
      <c r="G118" s="34">
        <f t="shared" si="9"/>
        <v>0</v>
      </c>
      <c r="H118" s="34">
        <f t="shared" si="10"/>
        <v>0</v>
      </c>
      <c r="I118" s="34">
        <f t="shared" si="11"/>
        <v>0</v>
      </c>
      <c r="J118" s="55">
        <f t="shared" si="12"/>
        <v>0</v>
      </c>
      <c r="K118" s="85">
        <f t="shared" si="16"/>
        <v>0.8715277777777715</v>
      </c>
      <c r="L118" s="72">
        <f t="shared" si="13"/>
        <v>14.969999999999999</v>
      </c>
      <c r="N118" s="8">
        <f t="shared" si="14"/>
        <v>-28.92</v>
      </c>
    </row>
    <row r="119" spans="1:14" ht="12.75">
      <c r="A119" s="84">
        <f t="shared" si="15"/>
        <v>112</v>
      </c>
      <c r="G119" s="34">
        <f t="shared" si="9"/>
        <v>0</v>
      </c>
      <c r="H119" s="34">
        <f t="shared" si="10"/>
        <v>0</v>
      </c>
      <c r="I119" s="34">
        <f t="shared" si="11"/>
        <v>0</v>
      </c>
      <c r="J119" s="55">
        <f t="shared" si="12"/>
        <v>0</v>
      </c>
      <c r="K119" s="85">
        <f t="shared" si="16"/>
        <v>0.8715277777777715</v>
      </c>
      <c r="L119" s="72">
        <f t="shared" si="13"/>
        <v>14.969999999999999</v>
      </c>
      <c r="N119" s="8">
        <f t="shared" si="14"/>
        <v>-28.92</v>
      </c>
    </row>
    <row r="120" spans="1:14" ht="12.75">
      <c r="A120" s="84">
        <f t="shared" si="15"/>
        <v>113</v>
      </c>
      <c r="G120" s="34">
        <f t="shared" si="9"/>
        <v>0</v>
      </c>
      <c r="H120" s="34">
        <f t="shared" si="10"/>
        <v>0</v>
      </c>
      <c r="I120" s="34">
        <f t="shared" si="11"/>
        <v>0</v>
      </c>
      <c r="J120" s="55">
        <f t="shared" si="12"/>
        <v>0</v>
      </c>
      <c r="K120" s="85">
        <f t="shared" si="16"/>
        <v>0.8715277777777715</v>
      </c>
      <c r="L120" s="72">
        <f t="shared" si="13"/>
        <v>14.969999999999999</v>
      </c>
      <c r="N120" s="8">
        <f t="shared" si="14"/>
        <v>-28.92</v>
      </c>
    </row>
    <row r="121" spans="1:14" ht="12.75">
      <c r="A121" s="84">
        <f t="shared" si="15"/>
        <v>114</v>
      </c>
      <c r="G121" s="34">
        <f t="shared" si="9"/>
        <v>0</v>
      </c>
      <c r="H121" s="34">
        <f t="shared" si="10"/>
        <v>0</v>
      </c>
      <c r="I121" s="34">
        <f t="shared" si="11"/>
        <v>0</v>
      </c>
      <c r="J121" s="55">
        <f t="shared" si="12"/>
        <v>0</v>
      </c>
      <c r="K121" s="85">
        <f t="shared" si="16"/>
        <v>0.8715277777777715</v>
      </c>
      <c r="L121" s="72">
        <f t="shared" si="13"/>
        <v>14.969999999999999</v>
      </c>
      <c r="N121" s="8">
        <f t="shared" si="14"/>
        <v>-28.92</v>
      </c>
    </row>
    <row r="122" spans="1:14" ht="12.75">
      <c r="A122" s="84">
        <f t="shared" si="15"/>
        <v>115</v>
      </c>
      <c r="G122" s="34">
        <f t="shared" si="9"/>
        <v>0</v>
      </c>
      <c r="H122" s="34">
        <f t="shared" si="10"/>
        <v>0</v>
      </c>
      <c r="I122" s="34">
        <f t="shared" si="11"/>
        <v>0</v>
      </c>
      <c r="J122" s="55">
        <f t="shared" si="12"/>
        <v>0</v>
      </c>
      <c r="K122" s="85">
        <f t="shared" si="16"/>
        <v>0.8715277777777715</v>
      </c>
      <c r="L122" s="72">
        <f t="shared" si="13"/>
        <v>14.969999999999999</v>
      </c>
      <c r="N122" s="8">
        <f t="shared" si="14"/>
        <v>-28.92</v>
      </c>
    </row>
    <row r="123" spans="1:14" ht="12.75">
      <c r="A123" s="84">
        <f t="shared" si="15"/>
        <v>116</v>
      </c>
      <c r="G123" s="34">
        <f t="shared" si="9"/>
        <v>0</v>
      </c>
      <c r="H123" s="34">
        <f t="shared" si="10"/>
        <v>0</v>
      </c>
      <c r="I123" s="34">
        <f t="shared" si="11"/>
        <v>0</v>
      </c>
      <c r="J123" s="55">
        <f t="shared" si="12"/>
        <v>0</v>
      </c>
      <c r="K123" s="85">
        <f t="shared" si="16"/>
        <v>0.8715277777777715</v>
      </c>
      <c r="L123" s="72">
        <f t="shared" si="13"/>
        <v>14.969999999999999</v>
      </c>
      <c r="N123" s="8">
        <f t="shared" si="14"/>
        <v>-28.92</v>
      </c>
    </row>
    <row r="124" spans="1:14" ht="12.75">
      <c r="A124" s="84">
        <f t="shared" si="15"/>
        <v>117</v>
      </c>
      <c r="G124" s="34">
        <f t="shared" si="9"/>
        <v>0</v>
      </c>
      <c r="H124" s="34">
        <f t="shared" si="10"/>
        <v>0</v>
      </c>
      <c r="I124" s="34">
        <f t="shared" si="11"/>
        <v>0</v>
      </c>
      <c r="J124" s="55">
        <f t="shared" si="12"/>
        <v>0</v>
      </c>
      <c r="K124" s="85">
        <f t="shared" si="16"/>
        <v>0.8715277777777715</v>
      </c>
      <c r="L124" s="72">
        <f t="shared" si="13"/>
        <v>14.969999999999999</v>
      </c>
      <c r="N124" s="8">
        <f t="shared" si="14"/>
        <v>-28.92</v>
      </c>
    </row>
    <row r="125" spans="1:14" ht="12.75">
      <c r="A125" s="84">
        <f t="shared" si="15"/>
        <v>118</v>
      </c>
      <c r="G125" s="34">
        <f t="shared" si="9"/>
        <v>0</v>
      </c>
      <c r="H125" s="34">
        <f t="shared" si="10"/>
        <v>0</v>
      </c>
      <c r="I125" s="34">
        <f t="shared" si="11"/>
        <v>0</v>
      </c>
      <c r="J125" s="55">
        <f t="shared" si="12"/>
        <v>0</v>
      </c>
      <c r="K125" s="85">
        <f t="shared" si="16"/>
        <v>0.8715277777777715</v>
      </c>
      <c r="L125" s="72">
        <f t="shared" si="13"/>
        <v>14.969999999999999</v>
      </c>
      <c r="N125" s="8">
        <f t="shared" si="14"/>
        <v>-28.92</v>
      </c>
    </row>
    <row r="126" spans="1:14" ht="12.75">
      <c r="A126" s="84">
        <f t="shared" si="15"/>
        <v>119</v>
      </c>
      <c r="G126" s="34">
        <f t="shared" si="9"/>
        <v>0</v>
      </c>
      <c r="H126" s="34">
        <f t="shared" si="10"/>
        <v>0</v>
      </c>
      <c r="I126" s="34">
        <f t="shared" si="11"/>
        <v>0</v>
      </c>
      <c r="J126" s="55">
        <f t="shared" si="12"/>
        <v>0</v>
      </c>
      <c r="K126" s="85">
        <f t="shared" si="16"/>
        <v>0.8715277777777715</v>
      </c>
      <c r="L126" s="72">
        <f t="shared" si="13"/>
        <v>14.969999999999999</v>
      </c>
      <c r="N126" s="8">
        <f t="shared" si="14"/>
        <v>-28.92</v>
      </c>
    </row>
    <row r="127" spans="1:14" ht="12.75">
      <c r="A127" s="84">
        <f t="shared" si="15"/>
        <v>120</v>
      </c>
      <c r="G127" s="34">
        <f t="shared" si="9"/>
        <v>0</v>
      </c>
      <c r="H127" s="34">
        <f t="shared" si="10"/>
        <v>0</v>
      </c>
      <c r="I127" s="34">
        <f t="shared" si="11"/>
        <v>0</v>
      </c>
      <c r="J127" s="55">
        <f t="shared" si="12"/>
        <v>0</v>
      </c>
      <c r="K127" s="85">
        <f t="shared" si="16"/>
        <v>0.8715277777777715</v>
      </c>
      <c r="L127" s="72">
        <f t="shared" si="13"/>
        <v>14.969999999999999</v>
      </c>
      <c r="N127" s="8">
        <f t="shared" si="14"/>
        <v>-28.92</v>
      </c>
    </row>
    <row r="128" spans="1:14" ht="12.75">
      <c r="A128" s="84">
        <f t="shared" si="15"/>
        <v>121</v>
      </c>
      <c r="G128" s="34">
        <f t="shared" si="9"/>
        <v>0</v>
      </c>
      <c r="H128" s="34">
        <f t="shared" si="10"/>
        <v>0</v>
      </c>
      <c r="I128" s="34">
        <f t="shared" si="11"/>
        <v>0</v>
      </c>
      <c r="J128" s="55">
        <f t="shared" si="12"/>
        <v>0</v>
      </c>
      <c r="K128" s="85">
        <f t="shared" si="16"/>
        <v>0.8715277777777715</v>
      </c>
      <c r="L128" s="72">
        <f t="shared" si="13"/>
        <v>14.969999999999999</v>
      </c>
      <c r="N128" s="8">
        <f t="shared" si="14"/>
        <v>-28.92</v>
      </c>
    </row>
    <row r="129" spans="1:14" ht="12.75">
      <c r="A129" s="84">
        <f t="shared" si="15"/>
        <v>122</v>
      </c>
      <c r="G129" s="34">
        <f t="shared" si="9"/>
        <v>0</v>
      </c>
      <c r="H129" s="34">
        <f t="shared" si="10"/>
        <v>0</v>
      </c>
      <c r="I129" s="34">
        <f t="shared" si="11"/>
        <v>0</v>
      </c>
      <c r="J129" s="55">
        <f t="shared" si="12"/>
        <v>0</v>
      </c>
      <c r="K129" s="85">
        <f t="shared" si="16"/>
        <v>0.8715277777777715</v>
      </c>
      <c r="L129" s="72">
        <f t="shared" si="13"/>
        <v>14.969999999999999</v>
      </c>
      <c r="N129" s="8">
        <f t="shared" si="14"/>
        <v>-28.92</v>
      </c>
    </row>
    <row r="130" spans="1:14" ht="12.75">
      <c r="A130" s="84">
        <f t="shared" si="15"/>
        <v>123</v>
      </c>
      <c r="G130" s="34">
        <f t="shared" si="9"/>
        <v>0</v>
      </c>
      <c r="H130" s="34">
        <f t="shared" si="10"/>
        <v>0</v>
      </c>
      <c r="I130" s="34">
        <f t="shared" si="11"/>
        <v>0</v>
      </c>
      <c r="J130" s="55">
        <f t="shared" si="12"/>
        <v>0</v>
      </c>
      <c r="K130" s="85">
        <f t="shared" si="16"/>
        <v>0.8715277777777715</v>
      </c>
      <c r="L130" s="72">
        <f t="shared" si="13"/>
        <v>14.969999999999999</v>
      </c>
      <c r="N130" s="8">
        <f t="shared" si="14"/>
        <v>-28.92</v>
      </c>
    </row>
    <row r="131" spans="1:14" ht="12.75">
      <c r="A131" s="84">
        <f t="shared" si="15"/>
        <v>124</v>
      </c>
      <c r="G131" s="34">
        <f t="shared" si="9"/>
        <v>0</v>
      </c>
      <c r="H131" s="34">
        <f t="shared" si="10"/>
        <v>0</v>
      </c>
      <c r="I131" s="34">
        <f t="shared" si="11"/>
        <v>0</v>
      </c>
      <c r="J131" s="55">
        <f t="shared" si="12"/>
        <v>0</v>
      </c>
      <c r="K131" s="85">
        <f t="shared" si="16"/>
        <v>0.8715277777777715</v>
      </c>
      <c r="L131" s="72">
        <f t="shared" si="13"/>
        <v>14.969999999999999</v>
      </c>
      <c r="N131" s="8">
        <f t="shared" si="14"/>
        <v>-28.92</v>
      </c>
    </row>
    <row r="132" spans="1:14" ht="12.75">
      <c r="A132" s="84">
        <f t="shared" si="15"/>
        <v>125</v>
      </c>
      <c r="G132" s="34">
        <f t="shared" si="9"/>
        <v>0</v>
      </c>
      <c r="H132" s="34">
        <f t="shared" si="10"/>
        <v>0</v>
      </c>
      <c r="I132" s="34">
        <f t="shared" si="11"/>
        <v>0</v>
      </c>
      <c r="J132" s="55">
        <f t="shared" si="12"/>
        <v>0</v>
      </c>
      <c r="K132" s="85">
        <f t="shared" si="16"/>
        <v>0.8715277777777715</v>
      </c>
      <c r="L132" s="72">
        <f t="shared" si="13"/>
        <v>14.969999999999999</v>
      </c>
      <c r="N132" s="8">
        <f t="shared" si="14"/>
        <v>-28.92</v>
      </c>
    </row>
    <row r="133" spans="1:14" ht="12.75">
      <c r="A133" s="84">
        <f t="shared" si="15"/>
        <v>126</v>
      </c>
      <c r="G133" s="34">
        <f t="shared" si="9"/>
        <v>0</v>
      </c>
      <c r="H133" s="34">
        <f t="shared" si="10"/>
        <v>0</v>
      </c>
      <c r="I133" s="34">
        <f t="shared" si="11"/>
        <v>0</v>
      </c>
      <c r="J133" s="55">
        <f t="shared" si="12"/>
        <v>0</v>
      </c>
      <c r="K133" s="85">
        <f t="shared" si="16"/>
        <v>0.8715277777777715</v>
      </c>
      <c r="L133" s="72">
        <f t="shared" si="13"/>
        <v>14.969999999999999</v>
      </c>
      <c r="N133" s="8">
        <f t="shared" si="14"/>
        <v>-28.92</v>
      </c>
    </row>
    <row r="134" spans="1:14" ht="12.75">
      <c r="A134" s="84">
        <f t="shared" si="15"/>
        <v>127</v>
      </c>
      <c r="G134" s="34">
        <f t="shared" si="9"/>
        <v>0</v>
      </c>
      <c r="H134" s="34">
        <f t="shared" si="10"/>
        <v>0</v>
      </c>
      <c r="I134" s="34">
        <f t="shared" si="11"/>
        <v>0</v>
      </c>
      <c r="J134" s="55">
        <f t="shared" si="12"/>
        <v>0</v>
      </c>
      <c r="K134" s="85">
        <f t="shared" si="16"/>
        <v>0.8715277777777715</v>
      </c>
      <c r="L134" s="72">
        <f t="shared" si="13"/>
        <v>14.969999999999999</v>
      </c>
      <c r="N134" s="8">
        <f t="shared" si="14"/>
        <v>-28.92</v>
      </c>
    </row>
    <row r="135" spans="1:14" ht="12.75">
      <c r="A135" s="84">
        <f t="shared" si="15"/>
        <v>128</v>
      </c>
      <c r="G135" s="34">
        <f t="shared" si="9"/>
        <v>0</v>
      </c>
      <c r="H135" s="34">
        <f t="shared" si="10"/>
        <v>0</v>
      </c>
      <c r="I135" s="34">
        <f t="shared" si="11"/>
        <v>0</v>
      </c>
      <c r="J135" s="55">
        <f t="shared" si="12"/>
        <v>0</v>
      </c>
      <c r="K135" s="85">
        <f t="shared" si="16"/>
        <v>0.8715277777777715</v>
      </c>
      <c r="L135" s="72">
        <f t="shared" si="13"/>
        <v>14.969999999999999</v>
      </c>
      <c r="N135" s="8">
        <f t="shared" si="14"/>
        <v>-28.92</v>
      </c>
    </row>
    <row r="136" spans="1:14" ht="12.75">
      <c r="A136" s="84">
        <f t="shared" si="15"/>
        <v>129</v>
      </c>
      <c r="G136" s="34">
        <f t="shared" si="9"/>
        <v>0</v>
      </c>
      <c r="H136" s="34">
        <f t="shared" si="10"/>
        <v>0</v>
      </c>
      <c r="I136" s="34">
        <f t="shared" si="11"/>
        <v>0</v>
      </c>
      <c r="J136" s="55">
        <f t="shared" si="12"/>
        <v>0</v>
      </c>
      <c r="K136" s="85">
        <f t="shared" si="16"/>
        <v>0.8715277777777715</v>
      </c>
      <c r="L136" s="72">
        <f t="shared" si="13"/>
        <v>14.969999999999999</v>
      </c>
      <c r="N136" s="8">
        <f t="shared" si="14"/>
        <v>-28.92</v>
      </c>
    </row>
    <row r="137" spans="1:14" ht="12.75">
      <c r="A137" s="84">
        <f t="shared" si="15"/>
        <v>130</v>
      </c>
      <c r="G137" s="34">
        <f aca="true" t="shared" si="17" ref="G137:G200">INT(B137/R$17)*R$16+MOD(B137,R$19)*R$18</f>
        <v>0</v>
      </c>
      <c r="H137" s="34">
        <f aca="true" t="shared" si="18" ref="H137:H200">INT(C137/S$17)*S$16+MOD(C137,S$19)*S$18</f>
        <v>0</v>
      </c>
      <c r="I137" s="34">
        <f aca="true" t="shared" si="19" ref="I137:I200">INT(D137/T$17)*T$16+MOD(D137,T$19)*T$18</f>
        <v>0</v>
      </c>
      <c r="J137" s="55">
        <f aca="true" t="shared" si="20" ref="J137:J200">SUM(G137:I137)</f>
        <v>0</v>
      </c>
      <c r="K137" s="85">
        <f t="shared" si="16"/>
        <v>0.8715277777777715</v>
      </c>
      <c r="L137" s="72">
        <f aca="true" t="shared" si="21" ref="L137:L200">IF(ISBLANK(E137),L136,N137)</f>
        <v>14.969999999999999</v>
      </c>
      <c r="N137" s="8">
        <f aca="true" t="shared" si="22" ref="N137:N200">(E137-$E$8)*$Q$2</f>
        <v>-28.92</v>
      </c>
    </row>
    <row r="138" spans="1:14" ht="12.75">
      <c r="A138" s="84">
        <f aca="true" t="shared" si="23" ref="A138:A201">A137+1</f>
        <v>131</v>
      </c>
      <c r="G138" s="34">
        <f t="shared" si="17"/>
        <v>0</v>
      </c>
      <c r="H138" s="34">
        <f t="shared" si="18"/>
        <v>0</v>
      </c>
      <c r="I138" s="34">
        <f t="shared" si="19"/>
        <v>0</v>
      </c>
      <c r="J138" s="55">
        <f t="shared" si="20"/>
        <v>0</v>
      </c>
      <c r="K138" s="85">
        <f aca="true" t="shared" si="24" ref="K138:K201">IF(ISNUMBER(E138),J138-$J$8,MAX($J$8:$J$2000)-$J$8)</f>
        <v>0.8715277777777715</v>
      </c>
      <c r="L138" s="72">
        <f t="shared" si="21"/>
        <v>14.969999999999999</v>
      </c>
      <c r="N138" s="8">
        <f t="shared" si="22"/>
        <v>-28.92</v>
      </c>
    </row>
    <row r="139" spans="1:14" ht="12.75">
      <c r="A139" s="84">
        <f t="shared" si="23"/>
        <v>132</v>
      </c>
      <c r="G139" s="34">
        <f t="shared" si="17"/>
        <v>0</v>
      </c>
      <c r="H139" s="34">
        <f t="shared" si="18"/>
        <v>0</v>
      </c>
      <c r="I139" s="34">
        <f t="shared" si="19"/>
        <v>0</v>
      </c>
      <c r="J139" s="55">
        <f t="shared" si="20"/>
        <v>0</v>
      </c>
      <c r="K139" s="85">
        <f t="shared" si="24"/>
        <v>0.8715277777777715</v>
      </c>
      <c r="L139" s="72">
        <f t="shared" si="21"/>
        <v>14.969999999999999</v>
      </c>
      <c r="N139" s="8">
        <f t="shared" si="22"/>
        <v>-28.92</v>
      </c>
    </row>
    <row r="140" spans="1:14" ht="12.75">
      <c r="A140" s="84">
        <f t="shared" si="23"/>
        <v>133</v>
      </c>
      <c r="G140" s="34">
        <f t="shared" si="17"/>
        <v>0</v>
      </c>
      <c r="H140" s="34">
        <f t="shared" si="18"/>
        <v>0</v>
      </c>
      <c r="I140" s="34">
        <f t="shared" si="19"/>
        <v>0</v>
      </c>
      <c r="J140" s="55">
        <f t="shared" si="20"/>
        <v>0</v>
      </c>
      <c r="K140" s="85">
        <f t="shared" si="24"/>
        <v>0.8715277777777715</v>
      </c>
      <c r="L140" s="72">
        <f t="shared" si="21"/>
        <v>14.969999999999999</v>
      </c>
      <c r="N140" s="8">
        <f t="shared" si="22"/>
        <v>-28.92</v>
      </c>
    </row>
    <row r="141" spans="1:14" ht="12.75">
      <c r="A141" s="84">
        <f t="shared" si="23"/>
        <v>134</v>
      </c>
      <c r="G141" s="34">
        <f t="shared" si="17"/>
        <v>0</v>
      </c>
      <c r="H141" s="34">
        <f t="shared" si="18"/>
        <v>0</v>
      </c>
      <c r="I141" s="34">
        <f t="shared" si="19"/>
        <v>0</v>
      </c>
      <c r="J141" s="55">
        <f t="shared" si="20"/>
        <v>0</v>
      </c>
      <c r="K141" s="85">
        <f t="shared" si="24"/>
        <v>0.8715277777777715</v>
      </c>
      <c r="L141" s="72">
        <f t="shared" si="21"/>
        <v>14.969999999999999</v>
      </c>
      <c r="N141" s="8">
        <f t="shared" si="22"/>
        <v>-28.92</v>
      </c>
    </row>
    <row r="142" spans="1:14" ht="12.75">
      <c r="A142" s="84">
        <f t="shared" si="23"/>
        <v>135</v>
      </c>
      <c r="G142" s="34">
        <f t="shared" si="17"/>
        <v>0</v>
      </c>
      <c r="H142" s="34">
        <f t="shared" si="18"/>
        <v>0</v>
      </c>
      <c r="I142" s="34">
        <f t="shared" si="19"/>
        <v>0</v>
      </c>
      <c r="J142" s="55">
        <f t="shared" si="20"/>
        <v>0</v>
      </c>
      <c r="K142" s="85">
        <f t="shared" si="24"/>
        <v>0.8715277777777715</v>
      </c>
      <c r="L142" s="72">
        <f t="shared" si="21"/>
        <v>14.969999999999999</v>
      </c>
      <c r="N142" s="8">
        <f t="shared" si="22"/>
        <v>-28.92</v>
      </c>
    </row>
    <row r="143" spans="1:14" ht="12.75">
      <c r="A143" s="84">
        <f t="shared" si="23"/>
        <v>136</v>
      </c>
      <c r="G143" s="34">
        <f t="shared" si="17"/>
        <v>0</v>
      </c>
      <c r="H143" s="34">
        <f t="shared" si="18"/>
        <v>0</v>
      </c>
      <c r="I143" s="34">
        <f t="shared" si="19"/>
        <v>0</v>
      </c>
      <c r="J143" s="55">
        <f t="shared" si="20"/>
        <v>0</v>
      </c>
      <c r="K143" s="85">
        <f t="shared" si="24"/>
        <v>0.8715277777777715</v>
      </c>
      <c r="L143" s="72">
        <f t="shared" si="21"/>
        <v>14.969999999999999</v>
      </c>
      <c r="N143" s="8">
        <f t="shared" si="22"/>
        <v>-28.92</v>
      </c>
    </row>
    <row r="144" spans="1:14" ht="12.75">
      <c r="A144" s="84">
        <f t="shared" si="23"/>
        <v>137</v>
      </c>
      <c r="G144" s="34">
        <f t="shared" si="17"/>
        <v>0</v>
      </c>
      <c r="H144" s="34">
        <f t="shared" si="18"/>
        <v>0</v>
      </c>
      <c r="I144" s="34">
        <f t="shared" si="19"/>
        <v>0</v>
      </c>
      <c r="J144" s="55">
        <f t="shared" si="20"/>
        <v>0</v>
      </c>
      <c r="K144" s="85">
        <f t="shared" si="24"/>
        <v>0.8715277777777715</v>
      </c>
      <c r="L144" s="72">
        <f t="shared" si="21"/>
        <v>14.969999999999999</v>
      </c>
      <c r="N144" s="8">
        <f t="shared" si="22"/>
        <v>-28.92</v>
      </c>
    </row>
    <row r="145" spans="1:14" ht="12.75">
      <c r="A145" s="84">
        <f t="shared" si="23"/>
        <v>138</v>
      </c>
      <c r="G145" s="34">
        <f t="shared" si="17"/>
        <v>0</v>
      </c>
      <c r="H145" s="34">
        <f t="shared" si="18"/>
        <v>0</v>
      </c>
      <c r="I145" s="34">
        <f t="shared" si="19"/>
        <v>0</v>
      </c>
      <c r="J145" s="55">
        <f t="shared" si="20"/>
        <v>0</v>
      </c>
      <c r="K145" s="85">
        <f t="shared" si="24"/>
        <v>0.8715277777777715</v>
      </c>
      <c r="L145" s="72">
        <f t="shared" si="21"/>
        <v>14.969999999999999</v>
      </c>
      <c r="N145" s="8">
        <f t="shared" si="22"/>
        <v>-28.92</v>
      </c>
    </row>
    <row r="146" spans="1:14" ht="12.75">
      <c r="A146" s="84">
        <f t="shared" si="23"/>
        <v>139</v>
      </c>
      <c r="G146" s="34">
        <f t="shared" si="17"/>
        <v>0</v>
      </c>
      <c r="H146" s="34">
        <f t="shared" si="18"/>
        <v>0</v>
      </c>
      <c r="I146" s="34">
        <f t="shared" si="19"/>
        <v>0</v>
      </c>
      <c r="J146" s="55">
        <f t="shared" si="20"/>
        <v>0</v>
      </c>
      <c r="K146" s="85">
        <f t="shared" si="24"/>
        <v>0.8715277777777715</v>
      </c>
      <c r="L146" s="72">
        <f t="shared" si="21"/>
        <v>14.969999999999999</v>
      </c>
      <c r="N146" s="8">
        <f t="shared" si="22"/>
        <v>-28.92</v>
      </c>
    </row>
    <row r="147" spans="1:14" ht="12.75">
      <c r="A147" s="84">
        <f t="shared" si="23"/>
        <v>140</v>
      </c>
      <c r="G147" s="34">
        <f t="shared" si="17"/>
        <v>0</v>
      </c>
      <c r="H147" s="34">
        <f t="shared" si="18"/>
        <v>0</v>
      </c>
      <c r="I147" s="34">
        <f t="shared" si="19"/>
        <v>0</v>
      </c>
      <c r="J147" s="55">
        <f t="shared" si="20"/>
        <v>0</v>
      </c>
      <c r="K147" s="85">
        <f t="shared" si="24"/>
        <v>0.8715277777777715</v>
      </c>
      <c r="L147" s="72">
        <f t="shared" si="21"/>
        <v>14.969999999999999</v>
      </c>
      <c r="N147" s="8">
        <f t="shared" si="22"/>
        <v>-28.92</v>
      </c>
    </row>
    <row r="148" spans="1:14" ht="12.75">
      <c r="A148" s="84">
        <f t="shared" si="23"/>
        <v>141</v>
      </c>
      <c r="G148" s="34">
        <f t="shared" si="17"/>
        <v>0</v>
      </c>
      <c r="H148" s="34">
        <f t="shared" si="18"/>
        <v>0</v>
      </c>
      <c r="I148" s="34">
        <f t="shared" si="19"/>
        <v>0</v>
      </c>
      <c r="J148" s="55">
        <f t="shared" si="20"/>
        <v>0</v>
      </c>
      <c r="K148" s="85">
        <f t="shared" si="24"/>
        <v>0.8715277777777715</v>
      </c>
      <c r="L148" s="72">
        <f t="shared" si="21"/>
        <v>14.969999999999999</v>
      </c>
      <c r="N148" s="8">
        <f t="shared" si="22"/>
        <v>-28.92</v>
      </c>
    </row>
    <row r="149" spans="1:14" ht="12.75">
      <c r="A149" s="84">
        <f t="shared" si="23"/>
        <v>142</v>
      </c>
      <c r="G149" s="34">
        <f t="shared" si="17"/>
        <v>0</v>
      </c>
      <c r="H149" s="34">
        <f t="shared" si="18"/>
        <v>0</v>
      </c>
      <c r="I149" s="34">
        <f t="shared" si="19"/>
        <v>0</v>
      </c>
      <c r="J149" s="55">
        <f t="shared" si="20"/>
        <v>0</v>
      </c>
      <c r="K149" s="85">
        <f t="shared" si="24"/>
        <v>0.8715277777777715</v>
      </c>
      <c r="L149" s="72">
        <f t="shared" si="21"/>
        <v>14.969999999999999</v>
      </c>
      <c r="N149" s="8">
        <f t="shared" si="22"/>
        <v>-28.92</v>
      </c>
    </row>
    <row r="150" spans="1:14" ht="12.75">
      <c r="A150" s="84">
        <f t="shared" si="23"/>
        <v>143</v>
      </c>
      <c r="G150" s="34">
        <f t="shared" si="17"/>
        <v>0</v>
      </c>
      <c r="H150" s="34">
        <f t="shared" si="18"/>
        <v>0</v>
      </c>
      <c r="I150" s="34">
        <f t="shared" si="19"/>
        <v>0</v>
      </c>
      <c r="J150" s="55">
        <f t="shared" si="20"/>
        <v>0</v>
      </c>
      <c r="K150" s="85">
        <f t="shared" si="24"/>
        <v>0.8715277777777715</v>
      </c>
      <c r="L150" s="72">
        <f t="shared" si="21"/>
        <v>14.969999999999999</v>
      </c>
      <c r="N150" s="8">
        <f t="shared" si="22"/>
        <v>-28.92</v>
      </c>
    </row>
    <row r="151" spans="1:14" ht="12.75">
      <c r="A151" s="84">
        <f t="shared" si="23"/>
        <v>144</v>
      </c>
      <c r="G151" s="34">
        <f t="shared" si="17"/>
        <v>0</v>
      </c>
      <c r="H151" s="34">
        <f t="shared" si="18"/>
        <v>0</v>
      </c>
      <c r="I151" s="34">
        <f t="shared" si="19"/>
        <v>0</v>
      </c>
      <c r="J151" s="55">
        <f t="shared" si="20"/>
        <v>0</v>
      </c>
      <c r="K151" s="85">
        <f t="shared" si="24"/>
        <v>0.8715277777777715</v>
      </c>
      <c r="L151" s="72">
        <f t="shared" si="21"/>
        <v>14.969999999999999</v>
      </c>
      <c r="N151" s="8">
        <f t="shared" si="22"/>
        <v>-28.92</v>
      </c>
    </row>
    <row r="152" spans="1:14" ht="12.75">
      <c r="A152" s="84">
        <f t="shared" si="23"/>
        <v>145</v>
      </c>
      <c r="G152" s="34">
        <f t="shared" si="17"/>
        <v>0</v>
      </c>
      <c r="H152" s="34">
        <f t="shared" si="18"/>
        <v>0</v>
      </c>
      <c r="I152" s="34">
        <f t="shared" si="19"/>
        <v>0</v>
      </c>
      <c r="J152" s="55">
        <f t="shared" si="20"/>
        <v>0</v>
      </c>
      <c r="K152" s="85">
        <f t="shared" si="24"/>
        <v>0.8715277777777715</v>
      </c>
      <c r="L152" s="72">
        <f t="shared" si="21"/>
        <v>14.969999999999999</v>
      </c>
      <c r="N152" s="8">
        <f t="shared" si="22"/>
        <v>-28.92</v>
      </c>
    </row>
    <row r="153" spans="1:14" ht="12.75">
      <c r="A153" s="84">
        <f t="shared" si="23"/>
        <v>146</v>
      </c>
      <c r="G153" s="34">
        <f t="shared" si="17"/>
        <v>0</v>
      </c>
      <c r="H153" s="34">
        <f t="shared" si="18"/>
        <v>0</v>
      </c>
      <c r="I153" s="34">
        <f t="shared" si="19"/>
        <v>0</v>
      </c>
      <c r="J153" s="55">
        <f t="shared" si="20"/>
        <v>0</v>
      </c>
      <c r="K153" s="85">
        <f t="shared" si="24"/>
        <v>0.8715277777777715</v>
      </c>
      <c r="L153" s="72">
        <f t="shared" si="21"/>
        <v>14.969999999999999</v>
      </c>
      <c r="N153" s="8">
        <f t="shared" si="22"/>
        <v>-28.92</v>
      </c>
    </row>
    <row r="154" spans="1:14" ht="12.75">
      <c r="A154" s="84">
        <f t="shared" si="23"/>
        <v>147</v>
      </c>
      <c r="G154" s="34">
        <f t="shared" si="17"/>
        <v>0</v>
      </c>
      <c r="H154" s="34">
        <f t="shared" si="18"/>
        <v>0</v>
      </c>
      <c r="I154" s="34">
        <f t="shared" si="19"/>
        <v>0</v>
      </c>
      <c r="J154" s="55">
        <f t="shared" si="20"/>
        <v>0</v>
      </c>
      <c r="K154" s="85">
        <f t="shared" si="24"/>
        <v>0.8715277777777715</v>
      </c>
      <c r="L154" s="72">
        <f t="shared" si="21"/>
        <v>14.969999999999999</v>
      </c>
      <c r="N154" s="8">
        <f t="shared" si="22"/>
        <v>-28.92</v>
      </c>
    </row>
    <row r="155" spans="1:14" ht="12.75">
      <c r="A155" s="84">
        <f t="shared" si="23"/>
        <v>148</v>
      </c>
      <c r="G155" s="34">
        <f t="shared" si="17"/>
        <v>0</v>
      </c>
      <c r="H155" s="34">
        <f t="shared" si="18"/>
        <v>0</v>
      </c>
      <c r="I155" s="34">
        <f t="shared" si="19"/>
        <v>0</v>
      </c>
      <c r="J155" s="55">
        <f t="shared" si="20"/>
        <v>0</v>
      </c>
      <c r="K155" s="85">
        <f t="shared" si="24"/>
        <v>0.8715277777777715</v>
      </c>
      <c r="L155" s="72">
        <f t="shared" si="21"/>
        <v>14.969999999999999</v>
      </c>
      <c r="N155" s="8">
        <f t="shared" si="22"/>
        <v>-28.92</v>
      </c>
    </row>
    <row r="156" spans="1:14" ht="12.75">
      <c r="A156" s="84">
        <f t="shared" si="23"/>
        <v>149</v>
      </c>
      <c r="G156" s="34">
        <f t="shared" si="17"/>
        <v>0</v>
      </c>
      <c r="H156" s="34">
        <f t="shared" si="18"/>
        <v>0</v>
      </c>
      <c r="I156" s="34">
        <f t="shared" si="19"/>
        <v>0</v>
      </c>
      <c r="J156" s="55">
        <f t="shared" si="20"/>
        <v>0</v>
      </c>
      <c r="K156" s="85">
        <f t="shared" si="24"/>
        <v>0.8715277777777715</v>
      </c>
      <c r="L156" s="72">
        <f t="shared" si="21"/>
        <v>14.969999999999999</v>
      </c>
      <c r="N156" s="8">
        <f t="shared" si="22"/>
        <v>-28.92</v>
      </c>
    </row>
    <row r="157" spans="1:14" ht="12.75">
      <c r="A157" s="84">
        <f t="shared" si="23"/>
        <v>150</v>
      </c>
      <c r="G157" s="34">
        <f t="shared" si="17"/>
        <v>0</v>
      </c>
      <c r="H157" s="34">
        <f t="shared" si="18"/>
        <v>0</v>
      </c>
      <c r="I157" s="34">
        <f t="shared" si="19"/>
        <v>0</v>
      </c>
      <c r="J157" s="55">
        <f t="shared" si="20"/>
        <v>0</v>
      </c>
      <c r="K157" s="85">
        <f t="shared" si="24"/>
        <v>0.8715277777777715</v>
      </c>
      <c r="L157" s="72">
        <f t="shared" si="21"/>
        <v>14.969999999999999</v>
      </c>
      <c r="N157" s="8">
        <f t="shared" si="22"/>
        <v>-28.92</v>
      </c>
    </row>
    <row r="158" spans="1:14" ht="12.75">
      <c r="A158" s="84">
        <f t="shared" si="23"/>
        <v>151</v>
      </c>
      <c r="G158" s="34">
        <f t="shared" si="17"/>
        <v>0</v>
      </c>
      <c r="H158" s="34">
        <f t="shared" si="18"/>
        <v>0</v>
      </c>
      <c r="I158" s="34">
        <f t="shared" si="19"/>
        <v>0</v>
      </c>
      <c r="J158" s="55">
        <f t="shared" si="20"/>
        <v>0</v>
      </c>
      <c r="K158" s="85">
        <f t="shared" si="24"/>
        <v>0.8715277777777715</v>
      </c>
      <c r="L158" s="72">
        <f t="shared" si="21"/>
        <v>14.969999999999999</v>
      </c>
      <c r="N158" s="8">
        <f t="shared" si="22"/>
        <v>-28.92</v>
      </c>
    </row>
    <row r="159" spans="1:14" ht="12.75">
      <c r="A159" s="84">
        <f t="shared" si="23"/>
        <v>152</v>
      </c>
      <c r="G159" s="34">
        <f t="shared" si="17"/>
        <v>0</v>
      </c>
      <c r="H159" s="34">
        <f t="shared" si="18"/>
        <v>0</v>
      </c>
      <c r="I159" s="34">
        <f t="shared" si="19"/>
        <v>0</v>
      </c>
      <c r="J159" s="55">
        <f t="shared" si="20"/>
        <v>0</v>
      </c>
      <c r="K159" s="85">
        <f t="shared" si="24"/>
        <v>0.8715277777777715</v>
      </c>
      <c r="L159" s="72">
        <f t="shared" si="21"/>
        <v>14.969999999999999</v>
      </c>
      <c r="N159" s="8">
        <f t="shared" si="22"/>
        <v>-28.92</v>
      </c>
    </row>
    <row r="160" spans="1:14" ht="12.75">
      <c r="A160" s="84">
        <f t="shared" si="23"/>
        <v>153</v>
      </c>
      <c r="G160" s="34">
        <f t="shared" si="17"/>
        <v>0</v>
      </c>
      <c r="H160" s="34">
        <f t="shared" si="18"/>
        <v>0</v>
      </c>
      <c r="I160" s="34">
        <f t="shared" si="19"/>
        <v>0</v>
      </c>
      <c r="J160" s="55">
        <f t="shared" si="20"/>
        <v>0</v>
      </c>
      <c r="K160" s="85">
        <f t="shared" si="24"/>
        <v>0.8715277777777715</v>
      </c>
      <c r="L160" s="72">
        <f t="shared" si="21"/>
        <v>14.969999999999999</v>
      </c>
      <c r="N160" s="8">
        <f t="shared" si="22"/>
        <v>-28.92</v>
      </c>
    </row>
    <row r="161" spans="1:14" ht="12.75">
      <c r="A161" s="84">
        <f t="shared" si="23"/>
        <v>154</v>
      </c>
      <c r="G161" s="34">
        <f t="shared" si="17"/>
        <v>0</v>
      </c>
      <c r="H161" s="34">
        <f t="shared" si="18"/>
        <v>0</v>
      </c>
      <c r="I161" s="34">
        <f t="shared" si="19"/>
        <v>0</v>
      </c>
      <c r="J161" s="55">
        <f t="shared" si="20"/>
        <v>0</v>
      </c>
      <c r="K161" s="85">
        <f t="shared" si="24"/>
        <v>0.8715277777777715</v>
      </c>
      <c r="L161" s="72">
        <f t="shared" si="21"/>
        <v>14.969999999999999</v>
      </c>
      <c r="N161" s="8">
        <f t="shared" si="22"/>
        <v>-28.92</v>
      </c>
    </row>
    <row r="162" spans="1:14" ht="12.75">
      <c r="A162" s="84">
        <f t="shared" si="23"/>
        <v>155</v>
      </c>
      <c r="G162" s="34">
        <f t="shared" si="17"/>
        <v>0</v>
      </c>
      <c r="H162" s="34">
        <f t="shared" si="18"/>
        <v>0</v>
      </c>
      <c r="I162" s="34">
        <f t="shared" si="19"/>
        <v>0</v>
      </c>
      <c r="J162" s="55">
        <f t="shared" si="20"/>
        <v>0</v>
      </c>
      <c r="K162" s="85">
        <f t="shared" si="24"/>
        <v>0.8715277777777715</v>
      </c>
      <c r="L162" s="72">
        <f t="shared" si="21"/>
        <v>14.969999999999999</v>
      </c>
      <c r="N162" s="8">
        <f t="shared" si="22"/>
        <v>-28.92</v>
      </c>
    </row>
    <row r="163" spans="1:14" ht="12.75">
      <c r="A163" s="84">
        <f t="shared" si="23"/>
        <v>156</v>
      </c>
      <c r="G163" s="34">
        <f t="shared" si="17"/>
        <v>0</v>
      </c>
      <c r="H163" s="34">
        <f t="shared" si="18"/>
        <v>0</v>
      </c>
      <c r="I163" s="34">
        <f t="shared" si="19"/>
        <v>0</v>
      </c>
      <c r="J163" s="55">
        <f t="shared" si="20"/>
        <v>0</v>
      </c>
      <c r="K163" s="85">
        <f t="shared" si="24"/>
        <v>0.8715277777777715</v>
      </c>
      <c r="L163" s="72">
        <f t="shared" si="21"/>
        <v>14.969999999999999</v>
      </c>
      <c r="N163" s="8">
        <f t="shared" si="22"/>
        <v>-28.92</v>
      </c>
    </row>
    <row r="164" spans="1:14" ht="12.75">
      <c r="A164" s="84">
        <f t="shared" si="23"/>
        <v>157</v>
      </c>
      <c r="G164" s="34">
        <f t="shared" si="17"/>
        <v>0</v>
      </c>
      <c r="H164" s="34">
        <f t="shared" si="18"/>
        <v>0</v>
      </c>
      <c r="I164" s="34">
        <f t="shared" si="19"/>
        <v>0</v>
      </c>
      <c r="J164" s="55">
        <f t="shared" si="20"/>
        <v>0</v>
      </c>
      <c r="K164" s="85">
        <f t="shared" si="24"/>
        <v>0.8715277777777715</v>
      </c>
      <c r="L164" s="72">
        <f t="shared" si="21"/>
        <v>14.969999999999999</v>
      </c>
      <c r="N164" s="8">
        <f t="shared" si="22"/>
        <v>-28.92</v>
      </c>
    </row>
    <row r="165" spans="1:14" ht="12.75">
      <c r="A165" s="84">
        <f t="shared" si="23"/>
        <v>158</v>
      </c>
      <c r="G165" s="34">
        <f t="shared" si="17"/>
        <v>0</v>
      </c>
      <c r="H165" s="34">
        <f t="shared" si="18"/>
        <v>0</v>
      </c>
      <c r="I165" s="34">
        <f t="shared" si="19"/>
        <v>0</v>
      </c>
      <c r="J165" s="55">
        <f t="shared" si="20"/>
        <v>0</v>
      </c>
      <c r="K165" s="85">
        <f t="shared" si="24"/>
        <v>0.8715277777777715</v>
      </c>
      <c r="L165" s="72">
        <f t="shared" si="21"/>
        <v>14.969999999999999</v>
      </c>
      <c r="N165" s="8">
        <f t="shared" si="22"/>
        <v>-28.92</v>
      </c>
    </row>
    <row r="166" spans="1:14" ht="12.75">
      <c r="A166" s="84">
        <f t="shared" si="23"/>
        <v>159</v>
      </c>
      <c r="G166" s="34">
        <f t="shared" si="17"/>
        <v>0</v>
      </c>
      <c r="H166" s="34">
        <f t="shared" si="18"/>
        <v>0</v>
      </c>
      <c r="I166" s="34">
        <f t="shared" si="19"/>
        <v>0</v>
      </c>
      <c r="J166" s="55">
        <f t="shared" si="20"/>
        <v>0</v>
      </c>
      <c r="K166" s="85">
        <f t="shared" si="24"/>
        <v>0.8715277777777715</v>
      </c>
      <c r="L166" s="72">
        <f t="shared" si="21"/>
        <v>14.969999999999999</v>
      </c>
      <c r="N166" s="8">
        <f t="shared" si="22"/>
        <v>-28.92</v>
      </c>
    </row>
    <row r="167" spans="1:14" ht="12.75">
      <c r="A167" s="84">
        <f t="shared" si="23"/>
        <v>160</v>
      </c>
      <c r="G167" s="34">
        <f t="shared" si="17"/>
        <v>0</v>
      </c>
      <c r="H167" s="34">
        <f t="shared" si="18"/>
        <v>0</v>
      </c>
      <c r="I167" s="34">
        <f t="shared" si="19"/>
        <v>0</v>
      </c>
      <c r="J167" s="55">
        <f t="shared" si="20"/>
        <v>0</v>
      </c>
      <c r="K167" s="85">
        <f t="shared" si="24"/>
        <v>0.8715277777777715</v>
      </c>
      <c r="L167" s="72">
        <f t="shared" si="21"/>
        <v>14.969999999999999</v>
      </c>
      <c r="N167" s="8">
        <f t="shared" si="22"/>
        <v>-28.92</v>
      </c>
    </row>
    <row r="168" spans="1:14" ht="12.75">
      <c r="A168" s="84">
        <f t="shared" si="23"/>
        <v>161</v>
      </c>
      <c r="G168" s="34">
        <f t="shared" si="17"/>
        <v>0</v>
      </c>
      <c r="H168" s="34">
        <f t="shared" si="18"/>
        <v>0</v>
      </c>
      <c r="I168" s="34">
        <f t="shared" si="19"/>
        <v>0</v>
      </c>
      <c r="J168" s="55">
        <f t="shared" si="20"/>
        <v>0</v>
      </c>
      <c r="K168" s="85">
        <f t="shared" si="24"/>
        <v>0.8715277777777715</v>
      </c>
      <c r="L168" s="72">
        <f t="shared" si="21"/>
        <v>14.969999999999999</v>
      </c>
      <c r="N168" s="8">
        <f t="shared" si="22"/>
        <v>-28.92</v>
      </c>
    </row>
    <row r="169" spans="1:14" ht="12.75">
      <c r="A169" s="84">
        <f t="shared" si="23"/>
        <v>162</v>
      </c>
      <c r="G169" s="34">
        <f t="shared" si="17"/>
        <v>0</v>
      </c>
      <c r="H169" s="34">
        <f t="shared" si="18"/>
        <v>0</v>
      </c>
      <c r="I169" s="34">
        <f t="shared" si="19"/>
        <v>0</v>
      </c>
      <c r="J169" s="55">
        <f t="shared" si="20"/>
        <v>0</v>
      </c>
      <c r="K169" s="85">
        <f t="shared" si="24"/>
        <v>0.8715277777777715</v>
      </c>
      <c r="L169" s="72">
        <f t="shared" si="21"/>
        <v>14.969999999999999</v>
      </c>
      <c r="N169" s="8">
        <f t="shared" si="22"/>
        <v>-28.92</v>
      </c>
    </row>
    <row r="170" spans="1:14" ht="12.75">
      <c r="A170" s="84">
        <f t="shared" si="23"/>
        <v>163</v>
      </c>
      <c r="G170" s="34">
        <f t="shared" si="17"/>
        <v>0</v>
      </c>
      <c r="H170" s="34">
        <f t="shared" si="18"/>
        <v>0</v>
      </c>
      <c r="I170" s="34">
        <f t="shared" si="19"/>
        <v>0</v>
      </c>
      <c r="J170" s="55">
        <f t="shared" si="20"/>
        <v>0</v>
      </c>
      <c r="K170" s="85">
        <f t="shared" si="24"/>
        <v>0.8715277777777715</v>
      </c>
      <c r="L170" s="72">
        <f t="shared" si="21"/>
        <v>14.969999999999999</v>
      </c>
      <c r="N170" s="8">
        <f t="shared" si="22"/>
        <v>-28.92</v>
      </c>
    </row>
    <row r="171" spans="1:14" ht="12.75">
      <c r="A171" s="84">
        <f t="shared" si="23"/>
        <v>164</v>
      </c>
      <c r="G171" s="34">
        <f t="shared" si="17"/>
        <v>0</v>
      </c>
      <c r="H171" s="34">
        <f t="shared" si="18"/>
        <v>0</v>
      </c>
      <c r="I171" s="34">
        <f t="shared" si="19"/>
        <v>0</v>
      </c>
      <c r="J171" s="55">
        <f t="shared" si="20"/>
        <v>0</v>
      </c>
      <c r="K171" s="85">
        <f t="shared" si="24"/>
        <v>0.8715277777777715</v>
      </c>
      <c r="L171" s="72">
        <f t="shared" si="21"/>
        <v>14.969999999999999</v>
      </c>
      <c r="N171" s="8">
        <f t="shared" si="22"/>
        <v>-28.92</v>
      </c>
    </row>
    <row r="172" spans="1:14" ht="12.75">
      <c r="A172" s="84">
        <f t="shared" si="23"/>
        <v>165</v>
      </c>
      <c r="G172" s="34">
        <f t="shared" si="17"/>
        <v>0</v>
      </c>
      <c r="H172" s="34">
        <f t="shared" si="18"/>
        <v>0</v>
      </c>
      <c r="I172" s="34">
        <f t="shared" si="19"/>
        <v>0</v>
      </c>
      <c r="J172" s="55">
        <f t="shared" si="20"/>
        <v>0</v>
      </c>
      <c r="K172" s="85">
        <f t="shared" si="24"/>
        <v>0.8715277777777715</v>
      </c>
      <c r="L172" s="72">
        <f t="shared" si="21"/>
        <v>14.969999999999999</v>
      </c>
      <c r="N172" s="8">
        <f t="shared" si="22"/>
        <v>-28.92</v>
      </c>
    </row>
    <row r="173" spans="1:14" ht="12.75">
      <c r="A173" s="84">
        <f t="shared" si="23"/>
        <v>166</v>
      </c>
      <c r="G173" s="34">
        <f t="shared" si="17"/>
        <v>0</v>
      </c>
      <c r="H173" s="34">
        <f t="shared" si="18"/>
        <v>0</v>
      </c>
      <c r="I173" s="34">
        <f t="shared" si="19"/>
        <v>0</v>
      </c>
      <c r="J173" s="55">
        <f t="shared" si="20"/>
        <v>0</v>
      </c>
      <c r="K173" s="85">
        <f t="shared" si="24"/>
        <v>0.8715277777777715</v>
      </c>
      <c r="L173" s="72">
        <f t="shared" si="21"/>
        <v>14.969999999999999</v>
      </c>
      <c r="N173" s="8">
        <f t="shared" si="22"/>
        <v>-28.92</v>
      </c>
    </row>
    <row r="174" spans="1:14" ht="12.75">
      <c r="A174" s="84">
        <f t="shared" si="23"/>
        <v>167</v>
      </c>
      <c r="G174" s="34">
        <f t="shared" si="17"/>
        <v>0</v>
      </c>
      <c r="H174" s="34">
        <f t="shared" si="18"/>
        <v>0</v>
      </c>
      <c r="I174" s="34">
        <f t="shared" si="19"/>
        <v>0</v>
      </c>
      <c r="J174" s="55">
        <f t="shared" si="20"/>
        <v>0</v>
      </c>
      <c r="K174" s="85">
        <f t="shared" si="24"/>
        <v>0.8715277777777715</v>
      </c>
      <c r="L174" s="72">
        <f t="shared" si="21"/>
        <v>14.969999999999999</v>
      </c>
      <c r="N174" s="8">
        <f t="shared" si="22"/>
        <v>-28.92</v>
      </c>
    </row>
    <row r="175" spans="1:14" ht="12.75">
      <c r="A175" s="84">
        <f t="shared" si="23"/>
        <v>168</v>
      </c>
      <c r="G175" s="34">
        <f t="shared" si="17"/>
        <v>0</v>
      </c>
      <c r="H175" s="34">
        <f t="shared" si="18"/>
        <v>0</v>
      </c>
      <c r="I175" s="34">
        <f t="shared" si="19"/>
        <v>0</v>
      </c>
      <c r="J175" s="55">
        <f t="shared" si="20"/>
        <v>0</v>
      </c>
      <c r="K175" s="85">
        <f t="shared" si="24"/>
        <v>0.8715277777777715</v>
      </c>
      <c r="L175" s="72">
        <f t="shared" si="21"/>
        <v>14.969999999999999</v>
      </c>
      <c r="N175" s="8">
        <f t="shared" si="22"/>
        <v>-28.92</v>
      </c>
    </row>
    <row r="176" spans="1:14" ht="12.75">
      <c r="A176" s="84">
        <f t="shared" si="23"/>
        <v>169</v>
      </c>
      <c r="G176" s="34">
        <f t="shared" si="17"/>
        <v>0</v>
      </c>
      <c r="H176" s="34">
        <f t="shared" si="18"/>
        <v>0</v>
      </c>
      <c r="I176" s="34">
        <f t="shared" si="19"/>
        <v>0</v>
      </c>
      <c r="J176" s="55">
        <f t="shared" si="20"/>
        <v>0</v>
      </c>
      <c r="K176" s="85">
        <f t="shared" si="24"/>
        <v>0.8715277777777715</v>
      </c>
      <c r="L176" s="72">
        <f t="shared" si="21"/>
        <v>14.969999999999999</v>
      </c>
      <c r="N176" s="8">
        <f t="shared" si="22"/>
        <v>-28.92</v>
      </c>
    </row>
    <row r="177" spans="1:14" ht="12.75">
      <c r="A177" s="84">
        <f t="shared" si="23"/>
        <v>170</v>
      </c>
      <c r="G177" s="34">
        <f t="shared" si="17"/>
        <v>0</v>
      </c>
      <c r="H177" s="34">
        <f t="shared" si="18"/>
        <v>0</v>
      </c>
      <c r="I177" s="34">
        <f t="shared" si="19"/>
        <v>0</v>
      </c>
      <c r="J177" s="55">
        <f t="shared" si="20"/>
        <v>0</v>
      </c>
      <c r="K177" s="85">
        <f t="shared" si="24"/>
        <v>0.8715277777777715</v>
      </c>
      <c r="L177" s="72">
        <f t="shared" si="21"/>
        <v>14.969999999999999</v>
      </c>
      <c r="N177" s="8">
        <f t="shared" si="22"/>
        <v>-28.92</v>
      </c>
    </row>
    <row r="178" spans="1:14" ht="12.75">
      <c r="A178" s="84">
        <f t="shared" si="23"/>
        <v>171</v>
      </c>
      <c r="G178" s="34">
        <f t="shared" si="17"/>
        <v>0</v>
      </c>
      <c r="H178" s="34">
        <f t="shared" si="18"/>
        <v>0</v>
      </c>
      <c r="I178" s="34">
        <f t="shared" si="19"/>
        <v>0</v>
      </c>
      <c r="J178" s="55">
        <f t="shared" si="20"/>
        <v>0</v>
      </c>
      <c r="K178" s="85">
        <f t="shared" si="24"/>
        <v>0.8715277777777715</v>
      </c>
      <c r="L178" s="72">
        <f t="shared" si="21"/>
        <v>14.969999999999999</v>
      </c>
      <c r="N178" s="8">
        <f t="shared" si="22"/>
        <v>-28.92</v>
      </c>
    </row>
    <row r="179" spans="1:14" ht="12.75">
      <c r="A179" s="84">
        <f t="shared" si="23"/>
        <v>172</v>
      </c>
      <c r="G179" s="34">
        <f t="shared" si="17"/>
        <v>0</v>
      </c>
      <c r="H179" s="34">
        <f t="shared" si="18"/>
        <v>0</v>
      </c>
      <c r="I179" s="34">
        <f t="shared" si="19"/>
        <v>0</v>
      </c>
      <c r="J179" s="55">
        <f t="shared" si="20"/>
        <v>0</v>
      </c>
      <c r="K179" s="85">
        <f t="shared" si="24"/>
        <v>0.8715277777777715</v>
      </c>
      <c r="L179" s="72">
        <f t="shared" si="21"/>
        <v>14.969999999999999</v>
      </c>
      <c r="N179" s="8">
        <f t="shared" si="22"/>
        <v>-28.92</v>
      </c>
    </row>
    <row r="180" spans="1:14" ht="12.75">
      <c r="A180" s="84">
        <f t="shared" si="23"/>
        <v>173</v>
      </c>
      <c r="G180" s="34">
        <f t="shared" si="17"/>
        <v>0</v>
      </c>
      <c r="H180" s="34">
        <f t="shared" si="18"/>
        <v>0</v>
      </c>
      <c r="I180" s="34">
        <f t="shared" si="19"/>
        <v>0</v>
      </c>
      <c r="J180" s="55">
        <f t="shared" si="20"/>
        <v>0</v>
      </c>
      <c r="K180" s="85">
        <f t="shared" si="24"/>
        <v>0.8715277777777715</v>
      </c>
      <c r="L180" s="72">
        <f t="shared" si="21"/>
        <v>14.969999999999999</v>
      </c>
      <c r="N180" s="8">
        <f t="shared" si="22"/>
        <v>-28.92</v>
      </c>
    </row>
    <row r="181" spans="1:14" ht="12.75">
      <c r="A181" s="84">
        <f t="shared" si="23"/>
        <v>174</v>
      </c>
      <c r="G181" s="34">
        <f t="shared" si="17"/>
        <v>0</v>
      </c>
      <c r="H181" s="34">
        <f t="shared" si="18"/>
        <v>0</v>
      </c>
      <c r="I181" s="34">
        <f t="shared" si="19"/>
        <v>0</v>
      </c>
      <c r="J181" s="55">
        <f t="shared" si="20"/>
        <v>0</v>
      </c>
      <c r="K181" s="85">
        <f t="shared" si="24"/>
        <v>0.8715277777777715</v>
      </c>
      <c r="L181" s="72">
        <f t="shared" si="21"/>
        <v>14.969999999999999</v>
      </c>
      <c r="N181" s="8">
        <f t="shared" si="22"/>
        <v>-28.92</v>
      </c>
    </row>
    <row r="182" spans="1:14" ht="12.75">
      <c r="A182" s="84">
        <f t="shared" si="23"/>
        <v>175</v>
      </c>
      <c r="G182" s="34">
        <f t="shared" si="17"/>
        <v>0</v>
      </c>
      <c r="H182" s="34">
        <f t="shared" si="18"/>
        <v>0</v>
      </c>
      <c r="I182" s="34">
        <f t="shared" si="19"/>
        <v>0</v>
      </c>
      <c r="J182" s="55">
        <f t="shared" si="20"/>
        <v>0</v>
      </c>
      <c r="K182" s="85">
        <f t="shared" si="24"/>
        <v>0.8715277777777715</v>
      </c>
      <c r="L182" s="72">
        <f t="shared" si="21"/>
        <v>14.969999999999999</v>
      </c>
      <c r="N182" s="8">
        <f t="shared" si="22"/>
        <v>-28.92</v>
      </c>
    </row>
    <row r="183" spans="1:14" ht="12.75">
      <c r="A183" s="84">
        <f t="shared" si="23"/>
        <v>176</v>
      </c>
      <c r="G183" s="34">
        <f t="shared" si="17"/>
        <v>0</v>
      </c>
      <c r="H183" s="34">
        <f t="shared" si="18"/>
        <v>0</v>
      </c>
      <c r="I183" s="34">
        <f t="shared" si="19"/>
        <v>0</v>
      </c>
      <c r="J183" s="55">
        <f t="shared" si="20"/>
        <v>0</v>
      </c>
      <c r="K183" s="85">
        <f t="shared" si="24"/>
        <v>0.8715277777777715</v>
      </c>
      <c r="L183" s="72">
        <f t="shared" si="21"/>
        <v>14.969999999999999</v>
      </c>
      <c r="N183" s="8">
        <f t="shared" si="22"/>
        <v>-28.92</v>
      </c>
    </row>
    <row r="184" spans="1:14" ht="12.75">
      <c r="A184" s="84">
        <f t="shared" si="23"/>
        <v>177</v>
      </c>
      <c r="G184" s="34">
        <f t="shared" si="17"/>
        <v>0</v>
      </c>
      <c r="H184" s="34">
        <f t="shared" si="18"/>
        <v>0</v>
      </c>
      <c r="I184" s="34">
        <f t="shared" si="19"/>
        <v>0</v>
      </c>
      <c r="J184" s="55">
        <f t="shared" si="20"/>
        <v>0</v>
      </c>
      <c r="K184" s="85">
        <f t="shared" si="24"/>
        <v>0.8715277777777715</v>
      </c>
      <c r="L184" s="72">
        <f t="shared" si="21"/>
        <v>14.969999999999999</v>
      </c>
      <c r="N184" s="8">
        <f t="shared" si="22"/>
        <v>-28.92</v>
      </c>
    </row>
    <row r="185" spans="1:14" ht="12.75">
      <c r="A185" s="84">
        <f t="shared" si="23"/>
        <v>178</v>
      </c>
      <c r="G185" s="34">
        <f t="shared" si="17"/>
        <v>0</v>
      </c>
      <c r="H185" s="34">
        <f t="shared" si="18"/>
        <v>0</v>
      </c>
      <c r="I185" s="34">
        <f t="shared" si="19"/>
        <v>0</v>
      </c>
      <c r="J185" s="55">
        <f t="shared" si="20"/>
        <v>0</v>
      </c>
      <c r="K185" s="85">
        <f t="shared" si="24"/>
        <v>0.8715277777777715</v>
      </c>
      <c r="L185" s="72">
        <f t="shared" si="21"/>
        <v>14.969999999999999</v>
      </c>
      <c r="N185" s="8">
        <f t="shared" si="22"/>
        <v>-28.92</v>
      </c>
    </row>
    <row r="186" spans="1:14" ht="12.75">
      <c r="A186" s="84">
        <f t="shared" si="23"/>
        <v>179</v>
      </c>
      <c r="G186" s="34">
        <f t="shared" si="17"/>
        <v>0</v>
      </c>
      <c r="H186" s="34">
        <f t="shared" si="18"/>
        <v>0</v>
      </c>
      <c r="I186" s="34">
        <f t="shared" si="19"/>
        <v>0</v>
      </c>
      <c r="J186" s="55">
        <f t="shared" si="20"/>
        <v>0</v>
      </c>
      <c r="K186" s="85">
        <f t="shared" si="24"/>
        <v>0.8715277777777715</v>
      </c>
      <c r="L186" s="72">
        <f t="shared" si="21"/>
        <v>14.969999999999999</v>
      </c>
      <c r="N186" s="8">
        <f t="shared" si="22"/>
        <v>-28.92</v>
      </c>
    </row>
    <row r="187" spans="1:14" ht="12.75">
      <c r="A187" s="84">
        <f t="shared" si="23"/>
        <v>180</v>
      </c>
      <c r="G187" s="34">
        <f t="shared" si="17"/>
        <v>0</v>
      </c>
      <c r="H187" s="34">
        <f t="shared" si="18"/>
        <v>0</v>
      </c>
      <c r="I187" s="34">
        <f t="shared" si="19"/>
        <v>0</v>
      </c>
      <c r="J187" s="55">
        <f t="shared" si="20"/>
        <v>0</v>
      </c>
      <c r="K187" s="85">
        <f t="shared" si="24"/>
        <v>0.8715277777777715</v>
      </c>
      <c r="L187" s="72">
        <f t="shared" si="21"/>
        <v>14.969999999999999</v>
      </c>
      <c r="N187" s="8">
        <f t="shared" si="22"/>
        <v>-28.92</v>
      </c>
    </row>
    <row r="188" spans="1:14" ht="12.75">
      <c r="A188" s="84">
        <f t="shared" si="23"/>
        <v>181</v>
      </c>
      <c r="G188" s="34">
        <f t="shared" si="17"/>
        <v>0</v>
      </c>
      <c r="H188" s="34">
        <f t="shared" si="18"/>
        <v>0</v>
      </c>
      <c r="I188" s="34">
        <f t="shared" si="19"/>
        <v>0</v>
      </c>
      <c r="J188" s="55">
        <f t="shared" si="20"/>
        <v>0</v>
      </c>
      <c r="K188" s="85">
        <f t="shared" si="24"/>
        <v>0.8715277777777715</v>
      </c>
      <c r="L188" s="72">
        <f t="shared" si="21"/>
        <v>14.969999999999999</v>
      </c>
      <c r="N188" s="8">
        <f t="shared" si="22"/>
        <v>-28.92</v>
      </c>
    </row>
    <row r="189" spans="1:14" ht="12.75">
      <c r="A189" s="84">
        <f t="shared" si="23"/>
        <v>182</v>
      </c>
      <c r="G189" s="34">
        <f t="shared" si="17"/>
        <v>0</v>
      </c>
      <c r="H189" s="34">
        <f t="shared" si="18"/>
        <v>0</v>
      </c>
      <c r="I189" s="34">
        <f t="shared" si="19"/>
        <v>0</v>
      </c>
      <c r="J189" s="55">
        <f t="shared" si="20"/>
        <v>0</v>
      </c>
      <c r="K189" s="85">
        <f t="shared" si="24"/>
        <v>0.8715277777777715</v>
      </c>
      <c r="L189" s="72">
        <f t="shared" si="21"/>
        <v>14.969999999999999</v>
      </c>
      <c r="N189" s="8">
        <f t="shared" si="22"/>
        <v>-28.92</v>
      </c>
    </row>
    <row r="190" spans="1:14" ht="12.75">
      <c r="A190" s="84">
        <f t="shared" si="23"/>
        <v>183</v>
      </c>
      <c r="G190" s="34">
        <f t="shared" si="17"/>
        <v>0</v>
      </c>
      <c r="H190" s="34">
        <f t="shared" si="18"/>
        <v>0</v>
      </c>
      <c r="I190" s="34">
        <f t="shared" si="19"/>
        <v>0</v>
      </c>
      <c r="J190" s="55">
        <f t="shared" si="20"/>
        <v>0</v>
      </c>
      <c r="K190" s="85">
        <f t="shared" si="24"/>
        <v>0.8715277777777715</v>
      </c>
      <c r="L190" s="72">
        <f t="shared" si="21"/>
        <v>14.969999999999999</v>
      </c>
      <c r="N190" s="8">
        <f t="shared" si="22"/>
        <v>-28.92</v>
      </c>
    </row>
    <row r="191" spans="1:14" ht="12.75">
      <c r="A191" s="84">
        <f t="shared" si="23"/>
        <v>184</v>
      </c>
      <c r="G191" s="34">
        <f t="shared" si="17"/>
        <v>0</v>
      </c>
      <c r="H191" s="34">
        <f t="shared" si="18"/>
        <v>0</v>
      </c>
      <c r="I191" s="34">
        <f t="shared" si="19"/>
        <v>0</v>
      </c>
      <c r="J191" s="55">
        <f t="shared" si="20"/>
        <v>0</v>
      </c>
      <c r="K191" s="85">
        <f t="shared" si="24"/>
        <v>0.8715277777777715</v>
      </c>
      <c r="L191" s="72">
        <f t="shared" si="21"/>
        <v>14.969999999999999</v>
      </c>
      <c r="N191" s="8">
        <f t="shared" si="22"/>
        <v>-28.92</v>
      </c>
    </row>
    <row r="192" spans="1:14" ht="12.75">
      <c r="A192" s="84">
        <f t="shared" si="23"/>
        <v>185</v>
      </c>
      <c r="G192" s="34">
        <f t="shared" si="17"/>
        <v>0</v>
      </c>
      <c r="H192" s="34">
        <f t="shared" si="18"/>
        <v>0</v>
      </c>
      <c r="I192" s="34">
        <f t="shared" si="19"/>
        <v>0</v>
      </c>
      <c r="J192" s="55">
        <f t="shared" si="20"/>
        <v>0</v>
      </c>
      <c r="K192" s="85">
        <f t="shared" si="24"/>
        <v>0.8715277777777715</v>
      </c>
      <c r="L192" s="72">
        <f t="shared" si="21"/>
        <v>14.969999999999999</v>
      </c>
      <c r="N192" s="8">
        <f t="shared" si="22"/>
        <v>-28.92</v>
      </c>
    </row>
    <row r="193" spans="1:14" ht="12.75">
      <c r="A193" s="84">
        <f t="shared" si="23"/>
        <v>186</v>
      </c>
      <c r="G193" s="34">
        <f t="shared" si="17"/>
        <v>0</v>
      </c>
      <c r="H193" s="34">
        <f t="shared" si="18"/>
        <v>0</v>
      </c>
      <c r="I193" s="34">
        <f t="shared" si="19"/>
        <v>0</v>
      </c>
      <c r="J193" s="55">
        <f t="shared" si="20"/>
        <v>0</v>
      </c>
      <c r="K193" s="85">
        <f t="shared" si="24"/>
        <v>0.8715277777777715</v>
      </c>
      <c r="L193" s="72">
        <f t="shared" si="21"/>
        <v>14.969999999999999</v>
      </c>
      <c r="N193" s="8">
        <f t="shared" si="22"/>
        <v>-28.92</v>
      </c>
    </row>
    <row r="194" spans="1:14" ht="12.75">
      <c r="A194" s="84">
        <f t="shared" si="23"/>
        <v>187</v>
      </c>
      <c r="G194" s="34">
        <f t="shared" si="17"/>
        <v>0</v>
      </c>
      <c r="H194" s="34">
        <f t="shared" si="18"/>
        <v>0</v>
      </c>
      <c r="I194" s="34">
        <f t="shared" si="19"/>
        <v>0</v>
      </c>
      <c r="J194" s="55">
        <f t="shared" si="20"/>
        <v>0</v>
      </c>
      <c r="K194" s="85">
        <f t="shared" si="24"/>
        <v>0.8715277777777715</v>
      </c>
      <c r="L194" s="72">
        <f t="shared" si="21"/>
        <v>14.969999999999999</v>
      </c>
      <c r="N194" s="8">
        <f t="shared" si="22"/>
        <v>-28.92</v>
      </c>
    </row>
    <row r="195" spans="1:14" ht="12.75">
      <c r="A195" s="84">
        <f t="shared" si="23"/>
        <v>188</v>
      </c>
      <c r="G195" s="34">
        <f t="shared" si="17"/>
        <v>0</v>
      </c>
      <c r="H195" s="34">
        <f t="shared" si="18"/>
        <v>0</v>
      </c>
      <c r="I195" s="34">
        <f t="shared" si="19"/>
        <v>0</v>
      </c>
      <c r="J195" s="55">
        <f t="shared" si="20"/>
        <v>0</v>
      </c>
      <c r="K195" s="85">
        <f t="shared" si="24"/>
        <v>0.8715277777777715</v>
      </c>
      <c r="L195" s="72">
        <f t="shared" si="21"/>
        <v>14.969999999999999</v>
      </c>
      <c r="N195" s="8">
        <f t="shared" si="22"/>
        <v>-28.92</v>
      </c>
    </row>
    <row r="196" spans="1:14" ht="12.75">
      <c r="A196" s="84">
        <f t="shared" si="23"/>
        <v>189</v>
      </c>
      <c r="G196" s="34">
        <f t="shared" si="17"/>
        <v>0</v>
      </c>
      <c r="H196" s="34">
        <f t="shared" si="18"/>
        <v>0</v>
      </c>
      <c r="I196" s="34">
        <f t="shared" si="19"/>
        <v>0</v>
      </c>
      <c r="J196" s="55">
        <f t="shared" si="20"/>
        <v>0</v>
      </c>
      <c r="K196" s="85">
        <f t="shared" si="24"/>
        <v>0.8715277777777715</v>
      </c>
      <c r="L196" s="72">
        <f t="shared" si="21"/>
        <v>14.969999999999999</v>
      </c>
      <c r="N196" s="8">
        <f t="shared" si="22"/>
        <v>-28.92</v>
      </c>
    </row>
    <row r="197" spans="1:14" ht="12.75">
      <c r="A197" s="84">
        <f t="shared" si="23"/>
        <v>190</v>
      </c>
      <c r="G197" s="34">
        <f t="shared" si="17"/>
        <v>0</v>
      </c>
      <c r="H197" s="34">
        <f t="shared" si="18"/>
        <v>0</v>
      </c>
      <c r="I197" s="34">
        <f t="shared" si="19"/>
        <v>0</v>
      </c>
      <c r="J197" s="55">
        <f t="shared" si="20"/>
        <v>0</v>
      </c>
      <c r="K197" s="85">
        <f t="shared" si="24"/>
        <v>0.8715277777777715</v>
      </c>
      <c r="L197" s="72">
        <f t="shared" si="21"/>
        <v>14.969999999999999</v>
      </c>
      <c r="N197" s="8">
        <f t="shared" si="22"/>
        <v>-28.92</v>
      </c>
    </row>
    <row r="198" spans="1:14" ht="12.75">
      <c r="A198" s="84">
        <f t="shared" si="23"/>
        <v>191</v>
      </c>
      <c r="G198" s="34">
        <f t="shared" si="17"/>
        <v>0</v>
      </c>
      <c r="H198" s="34">
        <f t="shared" si="18"/>
        <v>0</v>
      </c>
      <c r="I198" s="34">
        <f t="shared" si="19"/>
        <v>0</v>
      </c>
      <c r="J198" s="55">
        <f t="shared" si="20"/>
        <v>0</v>
      </c>
      <c r="K198" s="85">
        <f t="shared" si="24"/>
        <v>0.8715277777777715</v>
      </c>
      <c r="L198" s="72">
        <f t="shared" si="21"/>
        <v>14.969999999999999</v>
      </c>
      <c r="N198" s="8">
        <f t="shared" si="22"/>
        <v>-28.92</v>
      </c>
    </row>
    <row r="199" spans="1:14" ht="12.75">
      <c r="A199" s="84">
        <f t="shared" si="23"/>
        <v>192</v>
      </c>
      <c r="G199" s="34">
        <f t="shared" si="17"/>
        <v>0</v>
      </c>
      <c r="H199" s="34">
        <f t="shared" si="18"/>
        <v>0</v>
      </c>
      <c r="I199" s="34">
        <f t="shared" si="19"/>
        <v>0</v>
      </c>
      <c r="J199" s="55">
        <f t="shared" si="20"/>
        <v>0</v>
      </c>
      <c r="K199" s="85">
        <f t="shared" si="24"/>
        <v>0.8715277777777715</v>
      </c>
      <c r="L199" s="72">
        <f t="shared" si="21"/>
        <v>14.969999999999999</v>
      </c>
      <c r="N199" s="8">
        <f t="shared" si="22"/>
        <v>-28.92</v>
      </c>
    </row>
    <row r="200" spans="1:14" ht="12.75">
      <c r="A200" s="84">
        <f t="shared" si="23"/>
        <v>193</v>
      </c>
      <c r="G200" s="34">
        <f t="shared" si="17"/>
        <v>0</v>
      </c>
      <c r="H200" s="34">
        <f t="shared" si="18"/>
        <v>0</v>
      </c>
      <c r="I200" s="34">
        <f t="shared" si="19"/>
        <v>0</v>
      </c>
      <c r="J200" s="55">
        <f t="shared" si="20"/>
        <v>0</v>
      </c>
      <c r="K200" s="85">
        <f t="shared" si="24"/>
        <v>0.8715277777777715</v>
      </c>
      <c r="L200" s="72">
        <f t="shared" si="21"/>
        <v>14.969999999999999</v>
      </c>
      <c r="N200" s="8">
        <f t="shared" si="22"/>
        <v>-28.92</v>
      </c>
    </row>
    <row r="201" spans="1:14" ht="12.75">
      <c r="A201" s="84">
        <f t="shared" si="23"/>
        <v>194</v>
      </c>
      <c r="G201" s="34">
        <f aca="true" t="shared" si="25" ref="G201:G264">INT(B201/R$17)*R$16+MOD(B201,R$19)*R$18</f>
        <v>0</v>
      </c>
      <c r="H201" s="34">
        <f aca="true" t="shared" si="26" ref="H201:H264">INT(C201/S$17)*S$16+MOD(C201,S$19)*S$18</f>
        <v>0</v>
      </c>
      <c r="I201" s="34">
        <f aca="true" t="shared" si="27" ref="I201:I264">INT(D201/T$17)*T$16+MOD(D201,T$19)*T$18</f>
        <v>0</v>
      </c>
      <c r="J201" s="55">
        <f aca="true" t="shared" si="28" ref="J201:J264">SUM(G201:I201)</f>
        <v>0</v>
      </c>
      <c r="K201" s="85">
        <f t="shared" si="24"/>
        <v>0.8715277777777715</v>
      </c>
      <c r="L201" s="72">
        <f aca="true" t="shared" si="29" ref="L201:L264">IF(ISBLANK(E201),L200,N201)</f>
        <v>14.969999999999999</v>
      </c>
      <c r="N201" s="8">
        <f aca="true" t="shared" si="30" ref="N201:N264">(E201-$E$8)*$Q$2</f>
        <v>-28.92</v>
      </c>
    </row>
    <row r="202" spans="1:14" ht="12.75">
      <c r="A202" s="84">
        <f aca="true" t="shared" si="31" ref="A202:A265">A201+1</f>
        <v>195</v>
      </c>
      <c r="G202" s="34">
        <f t="shared" si="25"/>
        <v>0</v>
      </c>
      <c r="H202" s="34">
        <f t="shared" si="26"/>
        <v>0</v>
      </c>
      <c r="I202" s="34">
        <f t="shared" si="27"/>
        <v>0</v>
      </c>
      <c r="J202" s="55">
        <f t="shared" si="28"/>
        <v>0</v>
      </c>
      <c r="K202" s="85">
        <f aca="true" t="shared" si="32" ref="K202:K265">IF(ISNUMBER(E202),J202-$J$8,MAX($J$8:$J$2000)-$J$8)</f>
        <v>0.8715277777777715</v>
      </c>
      <c r="L202" s="72">
        <f t="shared" si="29"/>
        <v>14.969999999999999</v>
      </c>
      <c r="N202" s="8">
        <f t="shared" si="30"/>
        <v>-28.92</v>
      </c>
    </row>
    <row r="203" spans="1:14" ht="12.75">
      <c r="A203" s="84">
        <f t="shared" si="31"/>
        <v>196</v>
      </c>
      <c r="G203" s="34">
        <f t="shared" si="25"/>
        <v>0</v>
      </c>
      <c r="H203" s="34">
        <f t="shared" si="26"/>
        <v>0</v>
      </c>
      <c r="I203" s="34">
        <f t="shared" si="27"/>
        <v>0</v>
      </c>
      <c r="J203" s="55">
        <f t="shared" si="28"/>
        <v>0</v>
      </c>
      <c r="K203" s="85">
        <f t="shared" si="32"/>
        <v>0.8715277777777715</v>
      </c>
      <c r="L203" s="72">
        <f t="shared" si="29"/>
        <v>14.969999999999999</v>
      </c>
      <c r="N203" s="8">
        <f t="shared" si="30"/>
        <v>-28.92</v>
      </c>
    </row>
    <row r="204" spans="1:14" ht="12.75">
      <c r="A204" s="84">
        <f t="shared" si="31"/>
        <v>197</v>
      </c>
      <c r="G204" s="34">
        <f t="shared" si="25"/>
        <v>0</v>
      </c>
      <c r="H204" s="34">
        <f t="shared" si="26"/>
        <v>0</v>
      </c>
      <c r="I204" s="34">
        <f t="shared" si="27"/>
        <v>0</v>
      </c>
      <c r="J204" s="55">
        <f t="shared" si="28"/>
        <v>0</v>
      </c>
      <c r="K204" s="85">
        <f t="shared" si="32"/>
        <v>0.8715277777777715</v>
      </c>
      <c r="L204" s="72">
        <f t="shared" si="29"/>
        <v>14.969999999999999</v>
      </c>
      <c r="N204" s="8">
        <f t="shared" si="30"/>
        <v>-28.92</v>
      </c>
    </row>
    <row r="205" spans="1:14" ht="12.75">
      <c r="A205" s="84">
        <f t="shared" si="31"/>
        <v>198</v>
      </c>
      <c r="G205" s="34">
        <f t="shared" si="25"/>
        <v>0</v>
      </c>
      <c r="H205" s="34">
        <f t="shared" si="26"/>
        <v>0</v>
      </c>
      <c r="I205" s="34">
        <f t="shared" si="27"/>
        <v>0</v>
      </c>
      <c r="J205" s="55">
        <f t="shared" si="28"/>
        <v>0</v>
      </c>
      <c r="K205" s="85">
        <f t="shared" si="32"/>
        <v>0.8715277777777715</v>
      </c>
      <c r="L205" s="72">
        <f t="shared" si="29"/>
        <v>14.969999999999999</v>
      </c>
      <c r="N205" s="8">
        <f t="shared" si="30"/>
        <v>-28.92</v>
      </c>
    </row>
    <row r="206" spans="1:14" ht="12.75">
      <c r="A206" s="84">
        <f t="shared" si="31"/>
        <v>199</v>
      </c>
      <c r="G206" s="34">
        <f t="shared" si="25"/>
        <v>0</v>
      </c>
      <c r="H206" s="34">
        <f t="shared" si="26"/>
        <v>0</v>
      </c>
      <c r="I206" s="34">
        <f t="shared" si="27"/>
        <v>0</v>
      </c>
      <c r="J206" s="55">
        <f t="shared" si="28"/>
        <v>0</v>
      </c>
      <c r="K206" s="85">
        <f t="shared" si="32"/>
        <v>0.8715277777777715</v>
      </c>
      <c r="L206" s="72">
        <f t="shared" si="29"/>
        <v>14.969999999999999</v>
      </c>
      <c r="N206" s="8">
        <f t="shared" si="30"/>
        <v>-28.92</v>
      </c>
    </row>
    <row r="207" spans="1:14" ht="12.75">
      <c r="A207" s="84">
        <f t="shared" si="31"/>
        <v>200</v>
      </c>
      <c r="G207" s="34">
        <f t="shared" si="25"/>
        <v>0</v>
      </c>
      <c r="H207" s="34">
        <f t="shared" si="26"/>
        <v>0</v>
      </c>
      <c r="I207" s="34">
        <f t="shared" si="27"/>
        <v>0</v>
      </c>
      <c r="J207" s="55">
        <f t="shared" si="28"/>
        <v>0</v>
      </c>
      <c r="K207" s="85">
        <f t="shared" si="32"/>
        <v>0.8715277777777715</v>
      </c>
      <c r="L207" s="72">
        <f t="shared" si="29"/>
        <v>14.969999999999999</v>
      </c>
      <c r="N207" s="8">
        <f t="shared" si="30"/>
        <v>-28.92</v>
      </c>
    </row>
    <row r="208" spans="1:14" ht="12.75">
      <c r="A208" s="84">
        <f t="shared" si="31"/>
        <v>201</v>
      </c>
      <c r="G208" s="34">
        <f t="shared" si="25"/>
        <v>0</v>
      </c>
      <c r="H208" s="34">
        <f t="shared" si="26"/>
        <v>0</v>
      </c>
      <c r="I208" s="34">
        <f t="shared" si="27"/>
        <v>0</v>
      </c>
      <c r="J208" s="55">
        <f t="shared" si="28"/>
        <v>0</v>
      </c>
      <c r="K208" s="85">
        <f t="shared" si="32"/>
        <v>0.8715277777777715</v>
      </c>
      <c r="L208" s="72">
        <f t="shared" si="29"/>
        <v>14.969999999999999</v>
      </c>
      <c r="N208" s="8">
        <f t="shared" si="30"/>
        <v>-28.92</v>
      </c>
    </row>
    <row r="209" spans="1:14" ht="12.75">
      <c r="A209" s="84">
        <f t="shared" si="31"/>
        <v>202</v>
      </c>
      <c r="G209" s="34">
        <f t="shared" si="25"/>
        <v>0</v>
      </c>
      <c r="H209" s="34">
        <f t="shared" si="26"/>
        <v>0</v>
      </c>
      <c r="I209" s="34">
        <f t="shared" si="27"/>
        <v>0</v>
      </c>
      <c r="J209" s="55">
        <f t="shared" si="28"/>
        <v>0</v>
      </c>
      <c r="K209" s="85">
        <f t="shared" si="32"/>
        <v>0.8715277777777715</v>
      </c>
      <c r="L209" s="72">
        <f t="shared" si="29"/>
        <v>14.969999999999999</v>
      </c>
      <c r="N209" s="8">
        <f t="shared" si="30"/>
        <v>-28.92</v>
      </c>
    </row>
    <row r="210" spans="1:14" ht="12.75">
      <c r="A210" s="84">
        <f t="shared" si="31"/>
        <v>203</v>
      </c>
      <c r="G210" s="34">
        <f t="shared" si="25"/>
        <v>0</v>
      </c>
      <c r="H210" s="34">
        <f t="shared" si="26"/>
        <v>0</v>
      </c>
      <c r="I210" s="34">
        <f t="shared" si="27"/>
        <v>0</v>
      </c>
      <c r="J210" s="55">
        <f t="shared" si="28"/>
        <v>0</v>
      </c>
      <c r="K210" s="85">
        <f t="shared" si="32"/>
        <v>0.8715277777777715</v>
      </c>
      <c r="L210" s="72">
        <f t="shared" si="29"/>
        <v>14.969999999999999</v>
      </c>
      <c r="N210" s="8">
        <f t="shared" si="30"/>
        <v>-28.92</v>
      </c>
    </row>
    <row r="211" spans="1:14" ht="12.75">
      <c r="A211" s="84">
        <f t="shared" si="31"/>
        <v>204</v>
      </c>
      <c r="G211" s="34">
        <f t="shared" si="25"/>
        <v>0</v>
      </c>
      <c r="H211" s="34">
        <f t="shared" si="26"/>
        <v>0</v>
      </c>
      <c r="I211" s="34">
        <f t="shared" si="27"/>
        <v>0</v>
      </c>
      <c r="J211" s="55">
        <f t="shared" si="28"/>
        <v>0</v>
      </c>
      <c r="K211" s="85">
        <f t="shared" si="32"/>
        <v>0.8715277777777715</v>
      </c>
      <c r="L211" s="72">
        <f t="shared" si="29"/>
        <v>14.969999999999999</v>
      </c>
      <c r="N211" s="8">
        <f t="shared" si="30"/>
        <v>-28.92</v>
      </c>
    </row>
    <row r="212" spans="1:14" ht="12.75">
      <c r="A212" s="84">
        <f t="shared" si="31"/>
        <v>205</v>
      </c>
      <c r="G212" s="34">
        <f t="shared" si="25"/>
        <v>0</v>
      </c>
      <c r="H212" s="34">
        <f t="shared" si="26"/>
        <v>0</v>
      </c>
      <c r="I212" s="34">
        <f t="shared" si="27"/>
        <v>0</v>
      </c>
      <c r="J212" s="55">
        <f t="shared" si="28"/>
        <v>0</v>
      </c>
      <c r="K212" s="85">
        <f t="shared" si="32"/>
        <v>0.8715277777777715</v>
      </c>
      <c r="L212" s="72">
        <f t="shared" si="29"/>
        <v>14.969999999999999</v>
      </c>
      <c r="N212" s="8">
        <f t="shared" si="30"/>
        <v>-28.92</v>
      </c>
    </row>
    <row r="213" spans="1:14" ht="12.75">
      <c r="A213" s="84">
        <f t="shared" si="31"/>
        <v>206</v>
      </c>
      <c r="G213" s="34">
        <f t="shared" si="25"/>
        <v>0</v>
      </c>
      <c r="H213" s="34">
        <f t="shared" si="26"/>
        <v>0</v>
      </c>
      <c r="I213" s="34">
        <f t="shared" si="27"/>
        <v>0</v>
      </c>
      <c r="J213" s="55">
        <f t="shared" si="28"/>
        <v>0</v>
      </c>
      <c r="K213" s="85">
        <f t="shared" si="32"/>
        <v>0.8715277777777715</v>
      </c>
      <c r="L213" s="72">
        <f t="shared" si="29"/>
        <v>14.969999999999999</v>
      </c>
      <c r="N213" s="8">
        <f t="shared" si="30"/>
        <v>-28.92</v>
      </c>
    </row>
    <row r="214" spans="1:14" ht="12.75">
      <c r="A214" s="84">
        <f t="shared" si="31"/>
        <v>207</v>
      </c>
      <c r="G214" s="34">
        <f t="shared" si="25"/>
        <v>0</v>
      </c>
      <c r="H214" s="34">
        <f t="shared" si="26"/>
        <v>0</v>
      </c>
      <c r="I214" s="34">
        <f t="shared" si="27"/>
        <v>0</v>
      </c>
      <c r="J214" s="55">
        <f t="shared" si="28"/>
        <v>0</v>
      </c>
      <c r="K214" s="85">
        <f t="shared" si="32"/>
        <v>0.8715277777777715</v>
      </c>
      <c r="L214" s="72">
        <f t="shared" si="29"/>
        <v>14.969999999999999</v>
      </c>
      <c r="N214" s="8">
        <f t="shared" si="30"/>
        <v>-28.92</v>
      </c>
    </row>
    <row r="215" spans="1:14" ht="12.75">
      <c r="A215" s="84">
        <f t="shared" si="31"/>
        <v>208</v>
      </c>
      <c r="G215" s="34">
        <f t="shared" si="25"/>
        <v>0</v>
      </c>
      <c r="H215" s="34">
        <f t="shared" si="26"/>
        <v>0</v>
      </c>
      <c r="I215" s="34">
        <f t="shared" si="27"/>
        <v>0</v>
      </c>
      <c r="J215" s="55">
        <f t="shared" si="28"/>
        <v>0</v>
      </c>
      <c r="K215" s="85">
        <f t="shared" si="32"/>
        <v>0.8715277777777715</v>
      </c>
      <c r="L215" s="72">
        <f t="shared" si="29"/>
        <v>14.969999999999999</v>
      </c>
      <c r="N215" s="8">
        <f t="shared" si="30"/>
        <v>-28.92</v>
      </c>
    </row>
    <row r="216" spans="1:14" ht="12.75">
      <c r="A216" s="84">
        <f t="shared" si="31"/>
        <v>209</v>
      </c>
      <c r="G216" s="34">
        <f t="shared" si="25"/>
        <v>0</v>
      </c>
      <c r="H216" s="34">
        <f t="shared" si="26"/>
        <v>0</v>
      </c>
      <c r="I216" s="34">
        <f t="shared" si="27"/>
        <v>0</v>
      </c>
      <c r="J216" s="55">
        <f t="shared" si="28"/>
        <v>0</v>
      </c>
      <c r="K216" s="85">
        <f t="shared" si="32"/>
        <v>0.8715277777777715</v>
      </c>
      <c r="L216" s="72">
        <f t="shared" si="29"/>
        <v>14.969999999999999</v>
      </c>
      <c r="N216" s="8">
        <f t="shared" si="30"/>
        <v>-28.92</v>
      </c>
    </row>
    <row r="217" spans="1:14" ht="12.75">
      <c r="A217" s="84">
        <f t="shared" si="31"/>
        <v>210</v>
      </c>
      <c r="G217" s="34">
        <f t="shared" si="25"/>
        <v>0</v>
      </c>
      <c r="H217" s="34">
        <f t="shared" si="26"/>
        <v>0</v>
      </c>
      <c r="I217" s="34">
        <f t="shared" si="27"/>
        <v>0</v>
      </c>
      <c r="J217" s="55">
        <f t="shared" si="28"/>
        <v>0</v>
      </c>
      <c r="K217" s="85">
        <f t="shared" si="32"/>
        <v>0.8715277777777715</v>
      </c>
      <c r="L217" s="72">
        <f t="shared" si="29"/>
        <v>14.969999999999999</v>
      </c>
      <c r="N217" s="8">
        <f t="shared" si="30"/>
        <v>-28.92</v>
      </c>
    </row>
    <row r="218" spans="1:14" ht="12.75">
      <c r="A218" s="84">
        <f t="shared" si="31"/>
        <v>211</v>
      </c>
      <c r="G218" s="34">
        <f t="shared" si="25"/>
        <v>0</v>
      </c>
      <c r="H218" s="34">
        <f t="shared" si="26"/>
        <v>0</v>
      </c>
      <c r="I218" s="34">
        <f t="shared" si="27"/>
        <v>0</v>
      </c>
      <c r="J218" s="55">
        <f t="shared" si="28"/>
        <v>0</v>
      </c>
      <c r="K218" s="85">
        <f t="shared" si="32"/>
        <v>0.8715277777777715</v>
      </c>
      <c r="L218" s="72">
        <f t="shared" si="29"/>
        <v>14.969999999999999</v>
      </c>
      <c r="N218" s="8">
        <f t="shared" si="30"/>
        <v>-28.92</v>
      </c>
    </row>
    <row r="219" spans="1:14" ht="12.75">
      <c r="A219" s="84">
        <f t="shared" si="31"/>
        <v>212</v>
      </c>
      <c r="G219" s="34">
        <f t="shared" si="25"/>
        <v>0</v>
      </c>
      <c r="H219" s="34">
        <f t="shared" si="26"/>
        <v>0</v>
      </c>
      <c r="I219" s="34">
        <f t="shared" si="27"/>
        <v>0</v>
      </c>
      <c r="J219" s="55">
        <f t="shared" si="28"/>
        <v>0</v>
      </c>
      <c r="K219" s="85">
        <f t="shared" si="32"/>
        <v>0.8715277777777715</v>
      </c>
      <c r="L219" s="72">
        <f t="shared" si="29"/>
        <v>14.969999999999999</v>
      </c>
      <c r="N219" s="8">
        <f t="shared" si="30"/>
        <v>-28.92</v>
      </c>
    </row>
    <row r="220" spans="1:14" ht="12.75">
      <c r="A220" s="84">
        <f t="shared" si="31"/>
        <v>213</v>
      </c>
      <c r="G220" s="34">
        <f t="shared" si="25"/>
        <v>0</v>
      </c>
      <c r="H220" s="34">
        <f t="shared" si="26"/>
        <v>0</v>
      </c>
      <c r="I220" s="34">
        <f t="shared" si="27"/>
        <v>0</v>
      </c>
      <c r="J220" s="55">
        <f t="shared" si="28"/>
        <v>0</v>
      </c>
      <c r="K220" s="85">
        <f t="shared" si="32"/>
        <v>0.8715277777777715</v>
      </c>
      <c r="L220" s="72">
        <f t="shared" si="29"/>
        <v>14.969999999999999</v>
      </c>
      <c r="N220" s="8">
        <f t="shared" si="30"/>
        <v>-28.92</v>
      </c>
    </row>
    <row r="221" spans="1:14" ht="12.75">
      <c r="A221" s="84">
        <f t="shared" si="31"/>
        <v>214</v>
      </c>
      <c r="G221" s="34">
        <f t="shared" si="25"/>
        <v>0</v>
      </c>
      <c r="H221" s="34">
        <f t="shared" si="26"/>
        <v>0</v>
      </c>
      <c r="I221" s="34">
        <f t="shared" si="27"/>
        <v>0</v>
      </c>
      <c r="J221" s="55">
        <f t="shared" si="28"/>
        <v>0</v>
      </c>
      <c r="K221" s="85">
        <f t="shared" si="32"/>
        <v>0.8715277777777715</v>
      </c>
      <c r="L221" s="72">
        <f t="shared" si="29"/>
        <v>14.969999999999999</v>
      </c>
      <c r="N221" s="8">
        <f t="shared" si="30"/>
        <v>-28.92</v>
      </c>
    </row>
    <row r="222" spans="1:14" ht="12.75">
      <c r="A222" s="84">
        <f t="shared" si="31"/>
        <v>215</v>
      </c>
      <c r="G222" s="34">
        <f t="shared" si="25"/>
        <v>0</v>
      </c>
      <c r="H222" s="34">
        <f t="shared" si="26"/>
        <v>0</v>
      </c>
      <c r="I222" s="34">
        <f t="shared" si="27"/>
        <v>0</v>
      </c>
      <c r="J222" s="55">
        <f t="shared" si="28"/>
        <v>0</v>
      </c>
      <c r="K222" s="85">
        <f t="shared" si="32"/>
        <v>0.8715277777777715</v>
      </c>
      <c r="L222" s="72">
        <f t="shared" si="29"/>
        <v>14.969999999999999</v>
      </c>
      <c r="N222" s="8">
        <f t="shared" si="30"/>
        <v>-28.92</v>
      </c>
    </row>
    <row r="223" spans="1:14" ht="12.75">
      <c r="A223" s="84">
        <f t="shared" si="31"/>
        <v>216</v>
      </c>
      <c r="G223" s="34">
        <f t="shared" si="25"/>
        <v>0</v>
      </c>
      <c r="H223" s="34">
        <f t="shared" si="26"/>
        <v>0</v>
      </c>
      <c r="I223" s="34">
        <f t="shared" si="27"/>
        <v>0</v>
      </c>
      <c r="J223" s="55">
        <f t="shared" si="28"/>
        <v>0</v>
      </c>
      <c r="K223" s="85">
        <f t="shared" si="32"/>
        <v>0.8715277777777715</v>
      </c>
      <c r="L223" s="72">
        <f t="shared" si="29"/>
        <v>14.969999999999999</v>
      </c>
      <c r="N223" s="8">
        <f t="shared" si="30"/>
        <v>-28.92</v>
      </c>
    </row>
    <row r="224" spans="1:14" ht="12.75">
      <c r="A224" s="84">
        <f t="shared" si="31"/>
        <v>217</v>
      </c>
      <c r="G224" s="34">
        <f t="shared" si="25"/>
        <v>0</v>
      </c>
      <c r="H224" s="34">
        <f t="shared" si="26"/>
        <v>0</v>
      </c>
      <c r="I224" s="34">
        <f t="shared" si="27"/>
        <v>0</v>
      </c>
      <c r="J224" s="55">
        <f t="shared" si="28"/>
        <v>0</v>
      </c>
      <c r="K224" s="85">
        <f t="shared" si="32"/>
        <v>0.8715277777777715</v>
      </c>
      <c r="L224" s="72">
        <f t="shared" si="29"/>
        <v>14.969999999999999</v>
      </c>
      <c r="N224" s="8">
        <f t="shared" si="30"/>
        <v>-28.92</v>
      </c>
    </row>
    <row r="225" spans="1:14" ht="12.75">
      <c r="A225" s="84">
        <f t="shared" si="31"/>
        <v>218</v>
      </c>
      <c r="G225" s="34">
        <f t="shared" si="25"/>
        <v>0</v>
      </c>
      <c r="H225" s="34">
        <f t="shared" si="26"/>
        <v>0</v>
      </c>
      <c r="I225" s="34">
        <f t="shared" si="27"/>
        <v>0</v>
      </c>
      <c r="J225" s="55">
        <f t="shared" si="28"/>
        <v>0</v>
      </c>
      <c r="K225" s="85">
        <f t="shared" si="32"/>
        <v>0.8715277777777715</v>
      </c>
      <c r="L225" s="72">
        <f t="shared" si="29"/>
        <v>14.969999999999999</v>
      </c>
      <c r="N225" s="8">
        <f t="shared" si="30"/>
        <v>-28.92</v>
      </c>
    </row>
    <row r="226" spans="1:14" ht="12.75">
      <c r="A226" s="84">
        <f t="shared" si="31"/>
        <v>219</v>
      </c>
      <c r="G226" s="34">
        <f t="shared" si="25"/>
        <v>0</v>
      </c>
      <c r="H226" s="34">
        <f t="shared" si="26"/>
        <v>0</v>
      </c>
      <c r="I226" s="34">
        <f t="shared" si="27"/>
        <v>0</v>
      </c>
      <c r="J226" s="55">
        <f t="shared" si="28"/>
        <v>0</v>
      </c>
      <c r="K226" s="85">
        <f t="shared" si="32"/>
        <v>0.8715277777777715</v>
      </c>
      <c r="L226" s="72">
        <f t="shared" si="29"/>
        <v>14.969999999999999</v>
      </c>
      <c r="N226" s="8">
        <f t="shared" si="30"/>
        <v>-28.92</v>
      </c>
    </row>
    <row r="227" spans="1:14" ht="12.75">
      <c r="A227" s="84">
        <f t="shared" si="31"/>
        <v>220</v>
      </c>
      <c r="G227" s="34">
        <f t="shared" si="25"/>
        <v>0</v>
      </c>
      <c r="H227" s="34">
        <f t="shared" si="26"/>
        <v>0</v>
      </c>
      <c r="I227" s="34">
        <f t="shared" si="27"/>
        <v>0</v>
      </c>
      <c r="J227" s="55">
        <f t="shared" si="28"/>
        <v>0</v>
      </c>
      <c r="K227" s="85">
        <f t="shared" si="32"/>
        <v>0.8715277777777715</v>
      </c>
      <c r="L227" s="72">
        <f t="shared" si="29"/>
        <v>14.969999999999999</v>
      </c>
      <c r="N227" s="8">
        <f t="shared" si="30"/>
        <v>-28.92</v>
      </c>
    </row>
    <row r="228" spans="1:14" ht="12.75">
      <c r="A228" s="84">
        <f t="shared" si="31"/>
        <v>221</v>
      </c>
      <c r="G228" s="34">
        <f t="shared" si="25"/>
        <v>0</v>
      </c>
      <c r="H228" s="34">
        <f t="shared" si="26"/>
        <v>0</v>
      </c>
      <c r="I228" s="34">
        <f t="shared" si="27"/>
        <v>0</v>
      </c>
      <c r="J228" s="55">
        <f t="shared" si="28"/>
        <v>0</v>
      </c>
      <c r="K228" s="85">
        <f t="shared" si="32"/>
        <v>0.8715277777777715</v>
      </c>
      <c r="L228" s="72">
        <f t="shared" si="29"/>
        <v>14.969999999999999</v>
      </c>
      <c r="N228" s="8">
        <f t="shared" si="30"/>
        <v>-28.92</v>
      </c>
    </row>
    <row r="229" spans="1:14" ht="12.75">
      <c r="A229" s="84">
        <f t="shared" si="31"/>
        <v>222</v>
      </c>
      <c r="G229" s="34">
        <f t="shared" si="25"/>
        <v>0</v>
      </c>
      <c r="H229" s="34">
        <f t="shared" si="26"/>
        <v>0</v>
      </c>
      <c r="I229" s="34">
        <f t="shared" si="27"/>
        <v>0</v>
      </c>
      <c r="J229" s="55">
        <f t="shared" si="28"/>
        <v>0</v>
      </c>
      <c r="K229" s="85">
        <f t="shared" si="32"/>
        <v>0.8715277777777715</v>
      </c>
      <c r="L229" s="72">
        <f t="shared" si="29"/>
        <v>14.969999999999999</v>
      </c>
      <c r="N229" s="8">
        <f t="shared" si="30"/>
        <v>-28.92</v>
      </c>
    </row>
    <row r="230" spans="1:14" ht="12.75">
      <c r="A230" s="84">
        <f t="shared" si="31"/>
        <v>223</v>
      </c>
      <c r="G230" s="34">
        <f t="shared" si="25"/>
        <v>0</v>
      </c>
      <c r="H230" s="34">
        <f t="shared" si="26"/>
        <v>0</v>
      </c>
      <c r="I230" s="34">
        <f t="shared" si="27"/>
        <v>0</v>
      </c>
      <c r="J230" s="55">
        <f t="shared" si="28"/>
        <v>0</v>
      </c>
      <c r="K230" s="85">
        <f t="shared" si="32"/>
        <v>0.8715277777777715</v>
      </c>
      <c r="L230" s="72">
        <f t="shared" si="29"/>
        <v>14.969999999999999</v>
      </c>
      <c r="N230" s="8">
        <f t="shared" si="30"/>
        <v>-28.92</v>
      </c>
    </row>
    <row r="231" spans="1:14" ht="12.75">
      <c r="A231" s="84">
        <f t="shared" si="31"/>
        <v>224</v>
      </c>
      <c r="G231" s="34">
        <f t="shared" si="25"/>
        <v>0</v>
      </c>
      <c r="H231" s="34">
        <f t="shared" si="26"/>
        <v>0</v>
      </c>
      <c r="I231" s="34">
        <f t="shared" si="27"/>
        <v>0</v>
      </c>
      <c r="J231" s="55">
        <f t="shared" si="28"/>
        <v>0</v>
      </c>
      <c r="K231" s="85">
        <f t="shared" si="32"/>
        <v>0.8715277777777715</v>
      </c>
      <c r="L231" s="72">
        <f t="shared" si="29"/>
        <v>14.969999999999999</v>
      </c>
      <c r="N231" s="8">
        <f t="shared" si="30"/>
        <v>-28.92</v>
      </c>
    </row>
    <row r="232" spans="1:14" ht="12.75">
      <c r="A232" s="84">
        <f t="shared" si="31"/>
        <v>225</v>
      </c>
      <c r="G232" s="34">
        <f t="shared" si="25"/>
        <v>0</v>
      </c>
      <c r="H232" s="34">
        <f t="shared" si="26"/>
        <v>0</v>
      </c>
      <c r="I232" s="34">
        <f t="shared" si="27"/>
        <v>0</v>
      </c>
      <c r="J232" s="55">
        <f t="shared" si="28"/>
        <v>0</v>
      </c>
      <c r="K232" s="85">
        <f t="shared" si="32"/>
        <v>0.8715277777777715</v>
      </c>
      <c r="L232" s="72">
        <f t="shared" si="29"/>
        <v>14.969999999999999</v>
      </c>
      <c r="N232" s="8">
        <f t="shared" si="30"/>
        <v>-28.92</v>
      </c>
    </row>
    <row r="233" spans="1:14" ht="12.75">
      <c r="A233" s="84">
        <f t="shared" si="31"/>
        <v>226</v>
      </c>
      <c r="G233" s="34">
        <f t="shared" si="25"/>
        <v>0</v>
      </c>
      <c r="H233" s="34">
        <f t="shared" si="26"/>
        <v>0</v>
      </c>
      <c r="I233" s="34">
        <f t="shared" si="27"/>
        <v>0</v>
      </c>
      <c r="J233" s="55">
        <f t="shared" si="28"/>
        <v>0</v>
      </c>
      <c r="K233" s="85">
        <f t="shared" si="32"/>
        <v>0.8715277777777715</v>
      </c>
      <c r="L233" s="72">
        <f t="shared" si="29"/>
        <v>14.969999999999999</v>
      </c>
      <c r="N233" s="8">
        <f t="shared" si="30"/>
        <v>-28.92</v>
      </c>
    </row>
    <row r="234" spans="1:14" ht="12.75">
      <c r="A234" s="84">
        <f t="shared" si="31"/>
        <v>227</v>
      </c>
      <c r="G234" s="34">
        <f t="shared" si="25"/>
        <v>0</v>
      </c>
      <c r="H234" s="34">
        <f t="shared" si="26"/>
        <v>0</v>
      </c>
      <c r="I234" s="34">
        <f t="shared" si="27"/>
        <v>0</v>
      </c>
      <c r="J234" s="55">
        <f t="shared" si="28"/>
        <v>0</v>
      </c>
      <c r="K234" s="85">
        <f t="shared" si="32"/>
        <v>0.8715277777777715</v>
      </c>
      <c r="L234" s="72">
        <f t="shared" si="29"/>
        <v>14.969999999999999</v>
      </c>
      <c r="N234" s="8">
        <f t="shared" si="30"/>
        <v>-28.92</v>
      </c>
    </row>
    <row r="235" spans="1:14" ht="12.75">
      <c r="A235" s="84">
        <f t="shared" si="31"/>
        <v>228</v>
      </c>
      <c r="G235" s="34">
        <f t="shared" si="25"/>
        <v>0</v>
      </c>
      <c r="H235" s="34">
        <f t="shared" si="26"/>
        <v>0</v>
      </c>
      <c r="I235" s="34">
        <f t="shared" si="27"/>
        <v>0</v>
      </c>
      <c r="J235" s="55">
        <f t="shared" si="28"/>
        <v>0</v>
      </c>
      <c r="K235" s="85">
        <f t="shared" si="32"/>
        <v>0.8715277777777715</v>
      </c>
      <c r="L235" s="72">
        <f t="shared" si="29"/>
        <v>14.969999999999999</v>
      </c>
      <c r="N235" s="8">
        <f t="shared" si="30"/>
        <v>-28.92</v>
      </c>
    </row>
    <row r="236" spans="1:14" ht="12.75">
      <c r="A236" s="84">
        <f t="shared" si="31"/>
        <v>229</v>
      </c>
      <c r="G236" s="34">
        <f t="shared" si="25"/>
        <v>0</v>
      </c>
      <c r="H236" s="34">
        <f t="shared" si="26"/>
        <v>0</v>
      </c>
      <c r="I236" s="34">
        <f t="shared" si="27"/>
        <v>0</v>
      </c>
      <c r="J236" s="55">
        <f t="shared" si="28"/>
        <v>0</v>
      </c>
      <c r="K236" s="85">
        <f t="shared" si="32"/>
        <v>0.8715277777777715</v>
      </c>
      <c r="L236" s="72">
        <f t="shared" si="29"/>
        <v>14.969999999999999</v>
      </c>
      <c r="N236" s="8">
        <f t="shared" si="30"/>
        <v>-28.92</v>
      </c>
    </row>
    <row r="237" spans="1:14" ht="12.75">
      <c r="A237" s="84">
        <f t="shared" si="31"/>
        <v>230</v>
      </c>
      <c r="G237" s="34">
        <f t="shared" si="25"/>
        <v>0</v>
      </c>
      <c r="H237" s="34">
        <f t="shared" si="26"/>
        <v>0</v>
      </c>
      <c r="I237" s="34">
        <f t="shared" si="27"/>
        <v>0</v>
      </c>
      <c r="J237" s="55">
        <f t="shared" si="28"/>
        <v>0</v>
      </c>
      <c r="K237" s="85">
        <f t="shared" si="32"/>
        <v>0.8715277777777715</v>
      </c>
      <c r="L237" s="72">
        <f t="shared" si="29"/>
        <v>14.969999999999999</v>
      </c>
      <c r="N237" s="8">
        <f t="shared" si="30"/>
        <v>-28.92</v>
      </c>
    </row>
    <row r="238" spans="1:14" ht="12.75">
      <c r="A238" s="84">
        <f t="shared" si="31"/>
        <v>231</v>
      </c>
      <c r="G238" s="34">
        <f t="shared" si="25"/>
        <v>0</v>
      </c>
      <c r="H238" s="34">
        <f t="shared" si="26"/>
        <v>0</v>
      </c>
      <c r="I238" s="34">
        <f t="shared" si="27"/>
        <v>0</v>
      </c>
      <c r="J238" s="55">
        <f t="shared" si="28"/>
        <v>0</v>
      </c>
      <c r="K238" s="85">
        <f t="shared" si="32"/>
        <v>0.8715277777777715</v>
      </c>
      <c r="L238" s="72">
        <f t="shared" si="29"/>
        <v>14.969999999999999</v>
      </c>
      <c r="N238" s="8">
        <f t="shared" si="30"/>
        <v>-28.92</v>
      </c>
    </row>
    <row r="239" spans="1:14" ht="12.75">
      <c r="A239" s="84">
        <f t="shared" si="31"/>
        <v>232</v>
      </c>
      <c r="G239" s="34">
        <f t="shared" si="25"/>
        <v>0</v>
      </c>
      <c r="H239" s="34">
        <f t="shared" si="26"/>
        <v>0</v>
      </c>
      <c r="I239" s="34">
        <f t="shared" si="27"/>
        <v>0</v>
      </c>
      <c r="J239" s="55">
        <f t="shared" si="28"/>
        <v>0</v>
      </c>
      <c r="K239" s="85">
        <f t="shared" si="32"/>
        <v>0.8715277777777715</v>
      </c>
      <c r="L239" s="72">
        <f t="shared" si="29"/>
        <v>14.969999999999999</v>
      </c>
      <c r="N239" s="8">
        <f t="shared" si="30"/>
        <v>-28.92</v>
      </c>
    </row>
    <row r="240" spans="1:14" ht="12.75">
      <c r="A240" s="84">
        <f t="shared" si="31"/>
        <v>233</v>
      </c>
      <c r="G240" s="34">
        <f t="shared" si="25"/>
        <v>0</v>
      </c>
      <c r="H240" s="34">
        <f t="shared" si="26"/>
        <v>0</v>
      </c>
      <c r="I240" s="34">
        <f t="shared" si="27"/>
        <v>0</v>
      </c>
      <c r="J240" s="55">
        <f t="shared" si="28"/>
        <v>0</v>
      </c>
      <c r="K240" s="85">
        <f t="shared" si="32"/>
        <v>0.8715277777777715</v>
      </c>
      <c r="L240" s="72">
        <f t="shared" si="29"/>
        <v>14.969999999999999</v>
      </c>
      <c r="N240" s="8">
        <f t="shared" si="30"/>
        <v>-28.92</v>
      </c>
    </row>
    <row r="241" spans="1:14" ht="12.75">
      <c r="A241" s="84">
        <f t="shared" si="31"/>
        <v>234</v>
      </c>
      <c r="G241" s="34">
        <f t="shared" si="25"/>
        <v>0</v>
      </c>
      <c r="H241" s="34">
        <f t="shared" si="26"/>
        <v>0</v>
      </c>
      <c r="I241" s="34">
        <f t="shared" si="27"/>
        <v>0</v>
      </c>
      <c r="J241" s="55">
        <f t="shared" si="28"/>
        <v>0</v>
      </c>
      <c r="K241" s="85">
        <f t="shared" si="32"/>
        <v>0.8715277777777715</v>
      </c>
      <c r="L241" s="72">
        <f t="shared" si="29"/>
        <v>14.969999999999999</v>
      </c>
      <c r="N241" s="8">
        <f t="shared" si="30"/>
        <v>-28.92</v>
      </c>
    </row>
    <row r="242" spans="1:14" ht="12.75">
      <c r="A242" s="84">
        <f t="shared" si="31"/>
        <v>235</v>
      </c>
      <c r="G242" s="34">
        <f t="shared" si="25"/>
        <v>0</v>
      </c>
      <c r="H242" s="34">
        <f t="shared" si="26"/>
        <v>0</v>
      </c>
      <c r="I242" s="34">
        <f t="shared" si="27"/>
        <v>0</v>
      </c>
      <c r="J242" s="55">
        <f t="shared" si="28"/>
        <v>0</v>
      </c>
      <c r="K242" s="85">
        <f t="shared" si="32"/>
        <v>0.8715277777777715</v>
      </c>
      <c r="L242" s="72">
        <f t="shared" si="29"/>
        <v>14.969999999999999</v>
      </c>
      <c r="N242" s="8">
        <f t="shared" si="30"/>
        <v>-28.92</v>
      </c>
    </row>
    <row r="243" spans="1:14" ht="12.75">
      <c r="A243" s="84">
        <f t="shared" si="31"/>
        <v>236</v>
      </c>
      <c r="G243" s="34">
        <f t="shared" si="25"/>
        <v>0</v>
      </c>
      <c r="H243" s="34">
        <f t="shared" si="26"/>
        <v>0</v>
      </c>
      <c r="I243" s="34">
        <f t="shared" si="27"/>
        <v>0</v>
      </c>
      <c r="J243" s="55">
        <f t="shared" si="28"/>
        <v>0</v>
      </c>
      <c r="K243" s="85">
        <f t="shared" si="32"/>
        <v>0.8715277777777715</v>
      </c>
      <c r="L243" s="72">
        <f t="shared" si="29"/>
        <v>14.969999999999999</v>
      </c>
      <c r="N243" s="8">
        <f t="shared" si="30"/>
        <v>-28.92</v>
      </c>
    </row>
    <row r="244" spans="1:14" ht="12.75">
      <c r="A244" s="84">
        <f t="shared" si="31"/>
        <v>237</v>
      </c>
      <c r="G244" s="34">
        <f t="shared" si="25"/>
        <v>0</v>
      </c>
      <c r="H244" s="34">
        <f t="shared" si="26"/>
        <v>0</v>
      </c>
      <c r="I244" s="34">
        <f t="shared" si="27"/>
        <v>0</v>
      </c>
      <c r="J244" s="55">
        <f t="shared" si="28"/>
        <v>0</v>
      </c>
      <c r="K244" s="85">
        <f t="shared" si="32"/>
        <v>0.8715277777777715</v>
      </c>
      <c r="L244" s="72">
        <f t="shared" si="29"/>
        <v>14.969999999999999</v>
      </c>
      <c r="N244" s="8">
        <f t="shared" si="30"/>
        <v>-28.92</v>
      </c>
    </row>
    <row r="245" spans="1:14" ht="12.75">
      <c r="A245" s="84">
        <f t="shared" si="31"/>
        <v>238</v>
      </c>
      <c r="G245" s="34">
        <f t="shared" si="25"/>
        <v>0</v>
      </c>
      <c r="H245" s="34">
        <f t="shared" si="26"/>
        <v>0</v>
      </c>
      <c r="I245" s="34">
        <f t="shared" si="27"/>
        <v>0</v>
      </c>
      <c r="J245" s="55">
        <f t="shared" si="28"/>
        <v>0</v>
      </c>
      <c r="K245" s="85">
        <f t="shared" si="32"/>
        <v>0.8715277777777715</v>
      </c>
      <c r="L245" s="72">
        <f t="shared" si="29"/>
        <v>14.969999999999999</v>
      </c>
      <c r="N245" s="8">
        <f t="shared" si="30"/>
        <v>-28.92</v>
      </c>
    </row>
    <row r="246" spans="1:14" ht="12.75">
      <c r="A246" s="84">
        <f t="shared" si="31"/>
        <v>239</v>
      </c>
      <c r="G246" s="34">
        <f t="shared" si="25"/>
        <v>0</v>
      </c>
      <c r="H246" s="34">
        <f t="shared" si="26"/>
        <v>0</v>
      </c>
      <c r="I246" s="34">
        <f t="shared" si="27"/>
        <v>0</v>
      </c>
      <c r="J246" s="55">
        <f t="shared" si="28"/>
        <v>0</v>
      </c>
      <c r="K246" s="85">
        <f t="shared" si="32"/>
        <v>0.8715277777777715</v>
      </c>
      <c r="L246" s="72">
        <f t="shared" si="29"/>
        <v>14.969999999999999</v>
      </c>
      <c r="N246" s="8">
        <f t="shared" si="30"/>
        <v>-28.92</v>
      </c>
    </row>
    <row r="247" spans="1:14" ht="12.75">
      <c r="A247" s="84">
        <f t="shared" si="31"/>
        <v>240</v>
      </c>
      <c r="G247" s="34">
        <f t="shared" si="25"/>
        <v>0</v>
      </c>
      <c r="H247" s="34">
        <f t="shared" si="26"/>
        <v>0</v>
      </c>
      <c r="I247" s="34">
        <f t="shared" si="27"/>
        <v>0</v>
      </c>
      <c r="J247" s="55">
        <f t="shared" si="28"/>
        <v>0</v>
      </c>
      <c r="K247" s="85">
        <f t="shared" si="32"/>
        <v>0.8715277777777715</v>
      </c>
      <c r="L247" s="72">
        <f t="shared" si="29"/>
        <v>14.969999999999999</v>
      </c>
      <c r="N247" s="8">
        <f t="shared" si="30"/>
        <v>-28.92</v>
      </c>
    </row>
    <row r="248" spans="1:14" ht="12.75">
      <c r="A248" s="84">
        <f t="shared" si="31"/>
        <v>241</v>
      </c>
      <c r="G248" s="34">
        <f t="shared" si="25"/>
        <v>0</v>
      </c>
      <c r="H248" s="34">
        <f t="shared" si="26"/>
        <v>0</v>
      </c>
      <c r="I248" s="34">
        <f t="shared" si="27"/>
        <v>0</v>
      </c>
      <c r="J248" s="55">
        <f t="shared" si="28"/>
        <v>0</v>
      </c>
      <c r="K248" s="85">
        <f t="shared" si="32"/>
        <v>0.8715277777777715</v>
      </c>
      <c r="L248" s="72">
        <f t="shared" si="29"/>
        <v>14.969999999999999</v>
      </c>
      <c r="N248" s="8">
        <f t="shared" si="30"/>
        <v>-28.92</v>
      </c>
    </row>
    <row r="249" spans="1:14" ht="12.75">
      <c r="A249" s="84">
        <f t="shared" si="31"/>
        <v>242</v>
      </c>
      <c r="G249" s="34">
        <f t="shared" si="25"/>
        <v>0</v>
      </c>
      <c r="H249" s="34">
        <f t="shared" si="26"/>
        <v>0</v>
      </c>
      <c r="I249" s="34">
        <f t="shared" si="27"/>
        <v>0</v>
      </c>
      <c r="J249" s="55">
        <f t="shared" si="28"/>
        <v>0</v>
      </c>
      <c r="K249" s="85">
        <f t="shared" si="32"/>
        <v>0.8715277777777715</v>
      </c>
      <c r="L249" s="72">
        <f t="shared" si="29"/>
        <v>14.969999999999999</v>
      </c>
      <c r="N249" s="8">
        <f t="shared" si="30"/>
        <v>-28.92</v>
      </c>
    </row>
    <row r="250" spans="1:14" ht="12.75">
      <c r="A250" s="84">
        <f t="shared" si="31"/>
        <v>243</v>
      </c>
      <c r="G250" s="34">
        <f t="shared" si="25"/>
        <v>0</v>
      </c>
      <c r="H250" s="34">
        <f t="shared" si="26"/>
        <v>0</v>
      </c>
      <c r="I250" s="34">
        <f t="shared" si="27"/>
        <v>0</v>
      </c>
      <c r="J250" s="55">
        <f t="shared" si="28"/>
        <v>0</v>
      </c>
      <c r="K250" s="85">
        <f t="shared" si="32"/>
        <v>0.8715277777777715</v>
      </c>
      <c r="L250" s="72">
        <f t="shared" si="29"/>
        <v>14.969999999999999</v>
      </c>
      <c r="N250" s="8">
        <f t="shared" si="30"/>
        <v>-28.92</v>
      </c>
    </row>
    <row r="251" spans="1:14" ht="12.75">
      <c r="A251" s="84">
        <f t="shared" si="31"/>
        <v>244</v>
      </c>
      <c r="G251" s="34">
        <f t="shared" si="25"/>
        <v>0</v>
      </c>
      <c r="H251" s="34">
        <f t="shared" si="26"/>
        <v>0</v>
      </c>
      <c r="I251" s="34">
        <f t="shared" si="27"/>
        <v>0</v>
      </c>
      <c r="J251" s="55">
        <f t="shared" si="28"/>
        <v>0</v>
      </c>
      <c r="K251" s="85">
        <f t="shared" si="32"/>
        <v>0.8715277777777715</v>
      </c>
      <c r="L251" s="72">
        <f t="shared" si="29"/>
        <v>14.969999999999999</v>
      </c>
      <c r="N251" s="8">
        <f t="shared" si="30"/>
        <v>-28.92</v>
      </c>
    </row>
    <row r="252" spans="1:14" ht="12.75">
      <c r="A252" s="84">
        <f t="shared" si="31"/>
        <v>245</v>
      </c>
      <c r="G252" s="34">
        <f t="shared" si="25"/>
        <v>0</v>
      </c>
      <c r="H252" s="34">
        <f t="shared" si="26"/>
        <v>0</v>
      </c>
      <c r="I252" s="34">
        <f t="shared" si="27"/>
        <v>0</v>
      </c>
      <c r="J252" s="55">
        <f t="shared" si="28"/>
        <v>0</v>
      </c>
      <c r="K252" s="85">
        <f t="shared" si="32"/>
        <v>0.8715277777777715</v>
      </c>
      <c r="L252" s="72">
        <f t="shared" si="29"/>
        <v>14.969999999999999</v>
      </c>
      <c r="N252" s="8">
        <f t="shared" si="30"/>
        <v>-28.92</v>
      </c>
    </row>
    <row r="253" spans="1:14" ht="12.75">
      <c r="A253" s="84">
        <f t="shared" si="31"/>
        <v>246</v>
      </c>
      <c r="G253" s="34">
        <f t="shared" si="25"/>
        <v>0</v>
      </c>
      <c r="H253" s="34">
        <f t="shared" si="26"/>
        <v>0</v>
      </c>
      <c r="I253" s="34">
        <f t="shared" si="27"/>
        <v>0</v>
      </c>
      <c r="J253" s="55">
        <f t="shared" si="28"/>
        <v>0</v>
      </c>
      <c r="K253" s="85">
        <f t="shared" si="32"/>
        <v>0.8715277777777715</v>
      </c>
      <c r="L253" s="72">
        <f t="shared" si="29"/>
        <v>14.969999999999999</v>
      </c>
      <c r="N253" s="8">
        <f t="shared" si="30"/>
        <v>-28.92</v>
      </c>
    </row>
    <row r="254" spans="1:14" ht="12.75">
      <c r="A254" s="84">
        <f t="shared" si="31"/>
        <v>247</v>
      </c>
      <c r="G254" s="34">
        <f t="shared" si="25"/>
        <v>0</v>
      </c>
      <c r="H254" s="34">
        <f t="shared" si="26"/>
        <v>0</v>
      </c>
      <c r="I254" s="34">
        <f t="shared" si="27"/>
        <v>0</v>
      </c>
      <c r="J254" s="55">
        <f t="shared" si="28"/>
        <v>0</v>
      </c>
      <c r="K254" s="85">
        <f t="shared" si="32"/>
        <v>0.8715277777777715</v>
      </c>
      <c r="L254" s="72">
        <f t="shared" si="29"/>
        <v>14.969999999999999</v>
      </c>
      <c r="N254" s="8">
        <f t="shared" si="30"/>
        <v>-28.92</v>
      </c>
    </row>
    <row r="255" spans="1:14" ht="12.75">
      <c r="A255" s="84">
        <f t="shared" si="31"/>
        <v>248</v>
      </c>
      <c r="G255" s="34">
        <f t="shared" si="25"/>
        <v>0</v>
      </c>
      <c r="H255" s="34">
        <f t="shared" si="26"/>
        <v>0</v>
      </c>
      <c r="I255" s="34">
        <f t="shared" si="27"/>
        <v>0</v>
      </c>
      <c r="J255" s="55">
        <f t="shared" si="28"/>
        <v>0</v>
      </c>
      <c r="K255" s="85">
        <f t="shared" si="32"/>
        <v>0.8715277777777715</v>
      </c>
      <c r="L255" s="72">
        <f t="shared" si="29"/>
        <v>14.969999999999999</v>
      </c>
      <c r="N255" s="8">
        <f t="shared" si="30"/>
        <v>-28.92</v>
      </c>
    </row>
    <row r="256" spans="1:14" ht="12.75">
      <c r="A256" s="84">
        <f t="shared" si="31"/>
        <v>249</v>
      </c>
      <c r="G256" s="34">
        <f t="shared" si="25"/>
        <v>0</v>
      </c>
      <c r="H256" s="34">
        <f t="shared" si="26"/>
        <v>0</v>
      </c>
      <c r="I256" s="34">
        <f t="shared" si="27"/>
        <v>0</v>
      </c>
      <c r="J256" s="55">
        <f t="shared" si="28"/>
        <v>0</v>
      </c>
      <c r="K256" s="85">
        <f t="shared" si="32"/>
        <v>0.8715277777777715</v>
      </c>
      <c r="L256" s="72">
        <f t="shared" si="29"/>
        <v>14.969999999999999</v>
      </c>
      <c r="N256" s="8">
        <f t="shared" si="30"/>
        <v>-28.92</v>
      </c>
    </row>
    <row r="257" spans="1:14" ht="12.75">
      <c r="A257" s="84">
        <f t="shared" si="31"/>
        <v>250</v>
      </c>
      <c r="G257" s="34">
        <f t="shared" si="25"/>
        <v>0</v>
      </c>
      <c r="H257" s="34">
        <f t="shared" si="26"/>
        <v>0</v>
      </c>
      <c r="I257" s="34">
        <f t="shared" si="27"/>
        <v>0</v>
      </c>
      <c r="J257" s="55">
        <f t="shared" si="28"/>
        <v>0</v>
      </c>
      <c r="K257" s="85">
        <f t="shared" si="32"/>
        <v>0.8715277777777715</v>
      </c>
      <c r="L257" s="72">
        <f t="shared" si="29"/>
        <v>14.969999999999999</v>
      </c>
      <c r="N257" s="8">
        <f t="shared" si="30"/>
        <v>-28.92</v>
      </c>
    </row>
    <row r="258" spans="1:14" ht="12.75">
      <c r="A258" s="84">
        <f t="shared" si="31"/>
        <v>251</v>
      </c>
      <c r="G258" s="34">
        <f t="shared" si="25"/>
        <v>0</v>
      </c>
      <c r="H258" s="34">
        <f t="shared" si="26"/>
        <v>0</v>
      </c>
      <c r="I258" s="34">
        <f t="shared" si="27"/>
        <v>0</v>
      </c>
      <c r="J258" s="55">
        <f t="shared" si="28"/>
        <v>0</v>
      </c>
      <c r="K258" s="85">
        <f t="shared" si="32"/>
        <v>0.8715277777777715</v>
      </c>
      <c r="L258" s="72">
        <f t="shared" si="29"/>
        <v>14.969999999999999</v>
      </c>
      <c r="N258" s="8">
        <f t="shared" si="30"/>
        <v>-28.92</v>
      </c>
    </row>
    <row r="259" spans="1:14" ht="12.75">
      <c r="A259" s="84">
        <f t="shared" si="31"/>
        <v>252</v>
      </c>
      <c r="G259" s="34">
        <f t="shared" si="25"/>
        <v>0</v>
      </c>
      <c r="H259" s="34">
        <f t="shared" si="26"/>
        <v>0</v>
      </c>
      <c r="I259" s="34">
        <f t="shared" si="27"/>
        <v>0</v>
      </c>
      <c r="J259" s="55">
        <f t="shared" si="28"/>
        <v>0</v>
      </c>
      <c r="K259" s="85">
        <f t="shared" si="32"/>
        <v>0.8715277777777715</v>
      </c>
      <c r="L259" s="72">
        <f t="shared" si="29"/>
        <v>14.969999999999999</v>
      </c>
      <c r="N259" s="8">
        <f t="shared" si="30"/>
        <v>-28.92</v>
      </c>
    </row>
    <row r="260" spans="1:14" ht="12.75">
      <c r="A260" s="84">
        <f t="shared" si="31"/>
        <v>253</v>
      </c>
      <c r="G260" s="34">
        <f t="shared" si="25"/>
        <v>0</v>
      </c>
      <c r="H260" s="34">
        <f t="shared" si="26"/>
        <v>0</v>
      </c>
      <c r="I260" s="34">
        <f t="shared" si="27"/>
        <v>0</v>
      </c>
      <c r="J260" s="55">
        <f t="shared" si="28"/>
        <v>0</v>
      </c>
      <c r="K260" s="85">
        <f t="shared" si="32"/>
        <v>0.8715277777777715</v>
      </c>
      <c r="L260" s="72">
        <f t="shared" si="29"/>
        <v>14.969999999999999</v>
      </c>
      <c r="N260" s="8">
        <f t="shared" si="30"/>
        <v>-28.92</v>
      </c>
    </row>
    <row r="261" spans="1:14" ht="12.75">
      <c r="A261" s="84">
        <f t="shared" si="31"/>
        <v>254</v>
      </c>
      <c r="G261" s="34">
        <f t="shared" si="25"/>
        <v>0</v>
      </c>
      <c r="H261" s="34">
        <f t="shared" si="26"/>
        <v>0</v>
      </c>
      <c r="I261" s="34">
        <f t="shared" si="27"/>
        <v>0</v>
      </c>
      <c r="J261" s="55">
        <f t="shared" si="28"/>
        <v>0</v>
      </c>
      <c r="K261" s="85">
        <f t="shared" si="32"/>
        <v>0.8715277777777715</v>
      </c>
      <c r="L261" s="72">
        <f t="shared" si="29"/>
        <v>14.969999999999999</v>
      </c>
      <c r="N261" s="8">
        <f t="shared" si="30"/>
        <v>-28.92</v>
      </c>
    </row>
    <row r="262" spans="1:14" ht="12.75">
      <c r="A262" s="84">
        <f t="shared" si="31"/>
        <v>255</v>
      </c>
      <c r="G262" s="34">
        <f t="shared" si="25"/>
        <v>0</v>
      </c>
      <c r="H262" s="34">
        <f t="shared" si="26"/>
        <v>0</v>
      </c>
      <c r="I262" s="34">
        <f t="shared" si="27"/>
        <v>0</v>
      </c>
      <c r="J262" s="55">
        <f t="shared" si="28"/>
        <v>0</v>
      </c>
      <c r="K262" s="85">
        <f t="shared" si="32"/>
        <v>0.8715277777777715</v>
      </c>
      <c r="L262" s="72">
        <f t="shared" si="29"/>
        <v>14.969999999999999</v>
      </c>
      <c r="N262" s="8">
        <f t="shared" si="30"/>
        <v>-28.92</v>
      </c>
    </row>
    <row r="263" spans="1:14" ht="12.75">
      <c r="A263" s="84">
        <f t="shared" si="31"/>
        <v>256</v>
      </c>
      <c r="G263" s="34">
        <f t="shared" si="25"/>
        <v>0</v>
      </c>
      <c r="H263" s="34">
        <f t="shared" si="26"/>
        <v>0</v>
      </c>
      <c r="I263" s="34">
        <f t="shared" si="27"/>
        <v>0</v>
      </c>
      <c r="J263" s="55">
        <f t="shared" si="28"/>
        <v>0</v>
      </c>
      <c r="K263" s="85">
        <f t="shared" si="32"/>
        <v>0.8715277777777715</v>
      </c>
      <c r="L263" s="72">
        <f t="shared" si="29"/>
        <v>14.969999999999999</v>
      </c>
      <c r="N263" s="8">
        <f t="shared" si="30"/>
        <v>-28.92</v>
      </c>
    </row>
    <row r="264" spans="1:14" ht="12.75">
      <c r="A264" s="84">
        <f t="shared" si="31"/>
        <v>257</v>
      </c>
      <c r="G264" s="34">
        <f t="shared" si="25"/>
        <v>0</v>
      </c>
      <c r="H264" s="34">
        <f t="shared" si="26"/>
        <v>0</v>
      </c>
      <c r="I264" s="34">
        <f t="shared" si="27"/>
        <v>0</v>
      </c>
      <c r="J264" s="55">
        <f t="shared" si="28"/>
        <v>0</v>
      </c>
      <c r="K264" s="85">
        <f t="shared" si="32"/>
        <v>0.8715277777777715</v>
      </c>
      <c r="L264" s="72">
        <f t="shared" si="29"/>
        <v>14.969999999999999</v>
      </c>
      <c r="N264" s="8">
        <f t="shared" si="30"/>
        <v>-28.92</v>
      </c>
    </row>
    <row r="265" spans="1:14" ht="12.75">
      <c r="A265" s="84">
        <f t="shared" si="31"/>
        <v>258</v>
      </c>
      <c r="G265" s="34">
        <f aca="true" t="shared" si="33" ref="G265:G328">INT(B265/R$17)*R$16+MOD(B265,R$19)*R$18</f>
        <v>0</v>
      </c>
      <c r="H265" s="34">
        <f aca="true" t="shared" si="34" ref="H265:H328">INT(C265/S$17)*S$16+MOD(C265,S$19)*S$18</f>
        <v>0</v>
      </c>
      <c r="I265" s="34">
        <f aca="true" t="shared" si="35" ref="I265:I328">INT(D265/T$17)*T$16+MOD(D265,T$19)*T$18</f>
        <v>0</v>
      </c>
      <c r="J265" s="55">
        <f aca="true" t="shared" si="36" ref="J265:J328">SUM(G265:I265)</f>
        <v>0</v>
      </c>
      <c r="K265" s="85">
        <f t="shared" si="32"/>
        <v>0.8715277777777715</v>
      </c>
      <c r="L265" s="72">
        <f aca="true" t="shared" si="37" ref="L265:L328">IF(ISBLANK(E265),L264,N265)</f>
        <v>14.969999999999999</v>
      </c>
      <c r="N265" s="8">
        <f aca="true" t="shared" si="38" ref="N265:N328">(E265-$E$8)*$Q$2</f>
        <v>-28.92</v>
      </c>
    </row>
    <row r="266" spans="1:14" ht="12.75">
      <c r="A266" s="84">
        <f aca="true" t="shared" si="39" ref="A266:A329">A265+1</f>
        <v>259</v>
      </c>
      <c r="G266" s="34">
        <f t="shared" si="33"/>
        <v>0</v>
      </c>
      <c r="H266" s="34">
        <f t="shared" si="34"/>
        <v>0</v>
      </c>
      <c r="I266" s="34">
        <f t="shared" si="35"/>
        <v>0</v>
      </c>
      <c r="J266" s="55">
        <f t="shared" si="36"/>
        <v>0</v>
      </c>
      <c r="K266" s="85">
        <f aca="true" t="shared" si="40" ref="K266:K329">IF(ISNUMBER(E266),J266-$J$8,MAX($J$8:$J$2000)-$J$8)</f>
        <v>0.8715277777777715</v>
      </c>
      <c r="L266" s="72">
        <f t="shared" si="37"/>
        <v>14.969999999999999</v>
      </c>
      <c r="N266" s="8">
        <f t="shared" si="38"/>
        <v>-28.92</v>
      </c>
    </row>
    <row r="267" spans="1:14" ht="12.75">
      <c r="A267" s="84">
        <f t="shared" si="39"/>
        <v>260</v>
      </c>
      <c r="G267" s="34">
        <f t="shared" si="33"/>
        <v>0</v>
      </c>
      <c r="H267" s="34">
        <f t="shared" si="34"/>
        <v>0</v>
      </c>
      <c r="I267" s="34">
        <f t="shared" si="35"/>
        <v>0</v>
      </c>
      <c r="J267" s="55">
        <f t="shared" si="36"/>
        <v>0</v>
      </c>
      <c r="K267" s="85">
        <f t="shared" si="40"/>
        <v>0.8715277777777715</v>
      </c>
      <c r="L267" s="72">
        <f t="shared" si="37"/>
        <v>14.969999999999999</v>
      </c>
      <c r="N267" s="8">
        <f t="shared" si="38"/>
        <v>-28.92</v>
      </c>
    </row>
    <row r="268" spans="1:14" ht="12.75">
      <c r="A268" s="84">
        <f t="shared" si="39"/>
        <v>261</v>
      </c>
      <c r="G268" s="34">
        <f t="shared" si="33"/>
        <v>0</v>
      </c>
      <c r="H268" s="34">
        <f t="shared" si="34"/>
        <v>0</v>
      </c>
      <c r="I268" s="34">
        <f t="shared" si="35"/>
        <v>0</v>
      </c>
      <c r="J268" s="55">
        <f t="shared" si="36"/>
        <v>0</v>
      </c>
      <c r="K268" s="85">
        <f t="shared" si="40"/>
        <v>0.8715277777777715</v>
      </c>
      <c r="L268" s="72">
        <f t="shared" si="37"/>
        <v>14.969999999999999</v>
      </c>
      <c r="N268" s="8">
        <f t="shared" si="38"/>
        <v>-28.92</v>
      </c>
    </row>
    <row r="269" spans="1:14" ht="12.75">
      <c r="A269" s="84">
        <f t="shared" si="39"/>
        <v>262</v>
      </c>
      <c r="G269" s="34">
        <f t="shared" si="33"/>
        <v>0</v>
      </c>
      <c r="H269" s="34">
        <f t="shared" si="34"/>
        <v>0</v>
      </c>
      <c r="I269" s="34">
        <f t="shared" si="35"/>
        <v>0</v>
      </c>
      <c r="J269" s="55">
        <f t="shared" si="36"/>
        <v>0</v>
      </c>
      <c r="K269" s="85">
        <f t="shared" si="40"/>
        <v>0.8715277777777715</v>
      </c>
      <c r="L269" s="72">
        <f t="shared" si="37"/>
        <v>14.969999999999999</v>
      </c>
      <c r="N269" s="8">
        <f t="shared" si="38"/>
        <v>-28.92</v>
      </c>
    </row>
    <row r="270" spans="1:14" ht="12.75">
      <c r="A270" s="84">
        <f t="shared" si="39"/>
        <v>263</v>
      </c>
      <c r="G270" s="34">
        <f t="shared" si="33"/>
        <v>0</v>
      </c>
      <c r="H270" s="34">
        <f t="shared" si="34"/>
        <v>0</v>
      </c>
      <c r="I270" s="34">
        <f t="shared" si="35"/>
        <v>0</v>
      </c>
      <c r="J270" s="55">
        <f t="shared" si="36"/>
        <v>0</v>
      </c>
      <c r="K270" s="85">
        <f t="shared" si="40"/>
        <v>0.8715277777777715</v>
      </c>
      <c r="L270" s="72">
        <f t="shared" si="37"/>
        <v>14.969999999999999</v>
      </c>
      <c r="N270" s="8">
        <f t="shared" si="38"/>
        <v>-28.92</v>
      </c>
    </row>
    <row r="271" spans="1:14" ht="12.75">
      <c r="A271" s="84">
        <f t="shared" si="39"/>
        <v>264</v>
      </c>
      <c r="G271" s="34">
        <f t="shared" si="33"/>
        <v>0</v>
      </c>
      <c r="H271" s="34">
        <f t="shared" si="34"/>
        <v>0</v>
      </c>
      <c r="I271" s="34">
        <f t="shared" si="35"/>
        <v>0</v>
      </c>
      <c r="J271" s="55">
        <f t="shared" si="36"/>
        <v>0</v>
      </c>
      <c r="K271" s="85">
        <f t="shared" si="40"/>
        <v>0.8715277777777715</v>
      </c>
      <c r="L271" s="72">
        <f t="shared" si="37"/>
        <v>14.969999999999999</v>
      </c>
      <c r="N271" s="8">
        <f t="shared" si="38"/>
        <v>-28.92</v>
      </c>
    </row>
    <row r="272" spans="1:14" ht="12.75">
      <c r="A272" s="84">
        <f t="shared" si="39"/>
        <v>265</v>
      </c>
      <c r="G272" s="34">
        <f t="shared" si="33"/>
        <v>0</v>
      </c>
      <c r="H272" s="34">
        <f t="shared" si="34"/>
        <v>0</v>
      </c>
      <c r="I272" s="34">
        <f t="shared" si="35"/>
        <v>0</v>
      </c>
      <c r="J272" s="55">
        <f t="shared" si="36"/>
        <v>0</v>
      </c>
      <c r="K272" s="85">
        <f t="shared" si="40"/>
        <v>0.8715277777777715</v>
      </c>
      <c r="L272" s="72">
        <f t="shared" si="37"/>
        <v>14.969999999999999</v>
      </c>
      <c r="N272" s="8">
        <f t="shared" si="38"/>
        <v>-28.92</v>
      </c>
    </row>
    <row r="273" spans="1:14" ht="12.75">
      <c r="A273" s="84">
        <f t="shared" si="39"/>
        <v>266</v>
      </c>
      <c r="G273" s="34">
        <f t="shared" si="33"/>
        <v>0</v>
      </c>
      <c r="H273" s="34">
        <f t="shared" si="34"/>
        <v>0</v>
      </c>
      <c r="I273" s="34">
        <f t="shared" si="35"/>
        <v>0</v>
      </c>
      <c r="J273" s="55">
        <f t="shared" si="36"/>
        <v>0</v>
      </c>
      <c r="K273" s="85">
        <f t="shared" si="40"/>
        <v>0.8715277777777715</v>
      </c>
      <c r="L273" s="72">
        <f t="shared" si="37"/>
        <v>14.969999999999999</v>
      </c>
      <c r="N273" s="8">
        <f t="shared" si="38"/>
        <v>-28.92</v>
      </c>
    </row>
    <row r="274" spans="1:14" ht="12.75">
      <c r="A274" s="84">
        <f t="shared" si="39"/>
        <v>267</v>
      </c>
      <c r="G274" s="34">
        <f t="shared" si="33"/>
        <v>0</v>
      </c>
      <c r="H274" s="34">
        <f t="shared" si="34"/>
        <v>0</v>
      </c>
      <c r="I274" s="34">
        <f t="shared" si="35"/>
        <v>0</v>
      </c>
      <c r="J274" s="55">
        <f t="shared" si="36"/>
        <v>0</v>
      </c>
      <c r="K274" s="85">
        <f t="shared" si="40"/>
        <v>0.8715277777777715</v>
      </c>
      <c r="L274" s="72">
        <f t="shared" si="37"/>
        <v>14.969999999999999</v>
      </c>
      <c r="N274" s="8">
        <f t="shared" si="38"/>
        <v>-28.92</v>
      </c>
    </row>
    <row r="275" spans="1:14" ht="12.75">
      <c r="A275" s="84">
        <f t="shared" si="39"/>
        <v>268</v>
      </c>
      <c r="G275" s="34">
        <f t="shared" si="33"/>
        <v>0</v>
      </c>
      <c r="H275" s="34">
        <f t="shared" si="34"/>
        <v>0</v>
      </c>
      <c r="I275" s="34">
        <f t="shared" si="35"/>
        <v>0</v>
      </c>
      <c r="J275" s="55">
        <f t="shared" si="36"/>
        <v>0</v>
      </c>
      <c r="K275" s="85">
        <f t="shared" si="40"/>
        <v>0.8715277777777715</v>
      </c>
      <c r="L275" s="72">
        <f t="shared" si="37"/>
        <v>14.969999999999999</v>
      </c>
      <c r="N275" s="8">
        <f t="shared" si="38"/>
        <v>-28.92</v>
      </c>
    </row>
    <row r="276" spans="1:14" ht="12.75">
      <c r="A276" s="84">
        <f t="shared" si="39"/>
        <v>269</v>
      </c>
      <c r="G276" s="34">
        <f t="shared" si="33"/>
        <v>0</v>
      </c>
      <c r="H276" s="34">
        <f t="shared" si="34"/>
        <v>0</v>
      </c>
      <c r="I276" s="34">
        <f t="shared" si="35"/>
        <v>0</v>
      </c>
      <c r="J276" s="55">
        <f t="shared" si="36"/>
        <v>0</v>
      </c>
      <c r="K276" s="85">
        <f t="shared" si="40"/>
        <v>0.8715277777777715</v>
      </c>
      <c r="L276" s="72">
        <f t="shared" si="37"/>
        <v>14.969999999999999</v>
      </c>
      <c r="N276" s="8">
        <f t="shared" si="38"/>
        <v>-28.92</v>
      </c>
    </row>
    <row r="277" spans="1:14" ht="12.75">
      <c r="A277" s="84">
        <f t="shared" si="39"/>
        <v>270</v>
      </c>
      <c r="G277" s="34">
        <f t="shared" si="33"/>
        <v>0</v>
      </c>
      <c r="H277" s="34">
        <f t="shared" si="34"/>
        <v>0</v>
      </c>
      <c r="I277" s="34">
        <f t="shared" si="35"/>
        <v>0</v>
      </c>
      <c r="J277" s="55">
        <f t="shared" si="36"/>
        <v>0</v>
      </c>
      <c r="K277" s="85">
        <f t="shared" si="40"/>
        <v>0.8715277777777715</v>
      </c>
      <c r="L277" s="72">
        <f t="shared" si="37"/>
        <v>14.969999999999999</v>
      </c>
      <c r="N277" s="8">
        <f t="shared" si="38"/>
        <v>-28.92</v>
      </c>
    </row>
    <row r="278" spans="1:14" ht="12.75">
      <c r="A278" s="84">
        <f t="shared" si="39"/>
        <v>271</v>
      </c>
      <c r="G278" s="34">
        <f t="shared" si="33"/>
        <v>0</v>
      </c>
      <c r="H278" s="34">
        <f t="shared" si="34"/>
        <v>0</v>
      </c>
      <c r="I278" s="34">
        <f t="shared" si="35"/>
        <v>0</v>
      </c>
      <c r="J278" s="55">
        <f t="shared" si="36"/>
        <v>0</v>
      </c>
      <c r="K278" s="85">
        <f t="shared" si="40"/>
        <v>0.8715277777777715</v>
      </c>
      <c r="L278" s="72">
        <f t="shared" si="37"/>
        <v>14.969999999999999</v>
      </c>
      <c r="N278" s="8">
        <f t="shared" si="38"/>
        <v>-28.92</v>
      </c>
    </row>
    <row r="279" spans="1:14" ht="12.75">
      <c r="A279" s="84">
        <f t="shared" si="39"/>
        <v>272</v>
      </c>
      <c r="G279" s="34">
        <f t="shared" si="33"/>
        <v>0</v>
      </c>
      <c r="H279" s="34">
        <f t="shared" si="34"/>
        <v>0</v>
      </c>
      <c r="I279" s="34">
        <f t="shared" si="35"/>
        <v>0</v>
      </c>
      <c r="J279" s="55">
        <f t="shared" si="36"/>
        <v>0</v>
      </c>
      <c r="K279" s="85">
        <f t="shared" si="40"/>
        <v>0.8715277777777715</v>
      </c>
      <c r="L279" s="72">
        <f t="shared" si="37"/>
        <v>14.969999999999999</v>
      </c>
      <c r="N279" s="8">
        <f t="shared" si="38"/>
        <v>-28.92</v>
      </c>
    </row>
    <row r="280" spans="1:14" ht="12.75">
      <c r="A280" s="84">
        <f t="shared" si="39"/>
        <v>273</v>
      </c>
      <c r="G280" s="34">
        <f t="shared" si="33"/>
        <v>0</v>
      </c>
      <c r="H280" s="34">
        <f t="shared" si="34"/>
        <v>0</v>
      </c>
      <c r="I280" s="34">
        <f t="shared" si="35"/>
        <v>0</v>
      </c>
      <c r="J280" s="55">
        <f t="shared" si="36"/>
        <v>0</v>
      </c>
      <c r="K280" s="85">
        <f t="shared" si="40"/>
        <v>0.8715277777777715</v>
      </c>
      <c r="L280" s="72">
        <f t="shared" si="37"/>
        <v>14.969999999999999</v>
      </c>
      <c r="N280" s="8">
        <f t="shared" si="38"/>
        <v>-28.92</v>
      </c>
    </row>
    <row r="281" spans="1:14" ht="12.75">
      <c r="A281" s="84">
        <f t="shared" si="39"/>
        <v>274</v>
      </c>
      <c r="G281" s="34">
        <f t="shared" si="33"/>
        <v>0</v>
      </c>
      <c r="H281" s="34">
        <f t="shared" si="34"/>
        <v>0</v>
      </c>
      <c r="I281" s="34">
        <f t="shared" si="35"/>
        <v>0</v>
      </c>
      <c r="J281" s="55">
        <f t="shared" si="36"/>
        <v>0</v>
      </c>
      <c r="K281" s="85">
        <f t="shared" si="40"/>
        <v>0.8715277777777715</v>
      </c>
      <c r="L281" s="72">
        <f t="shared" si="37"/>
        <v>14.969999999999999</v>
      </c>
      <c r="N281" s="8">
        <f t="shared" si="38"/>
        <v>-28.92</v>
      </c>
    </row>
    <row r="282" spans="1:14" ht="12.75">
      <c r="A282" s="84">
        <f t="shared" si="39"/>
        <v>275</v>
      </c>
      <c r="G282" s="34">
        <f t="shared" si="33"/>
        <v>0</v>
      </c>
      <c r="H282" s="34">
        <f t="shared" si="34"/>
        <v>0</v>
      </c>
      <c r="I282" s="34">
        <f t="shared" si="35"/>
        <v>0</v>
      </c>
      <c r="J282" s="55">
        <f t="shared" si="36"/>
        <v>0</v>
      </c>
      <c r="K282" s="85">
        <f t="shared" si="40"/>
        <v>0.8715277777777715</v>
      </c>
      <c r="L282" s="72">
        <f t="shared" si="37"/>
        <v>14.969999999999999</v>
      </c>
      <c r="N282" s="8">
        <f t="shared" si="38"/>
        <v>-28.92</v>
      </c>
    </row>
    <row r="283" spans="1:14" ht="12.75">
      <c r="A283" s="84">
        <f t="shared" si="39"/>
        <v>276</v>
      </c>
      <c r="G283" s="34">
        <f t="shared" si="33"/>
        <v>0</v>
      </c>
      <c r="H283" s="34">
        <f t="shared" si="34"/>
        <v>0</v>
      </c>
      <c r="I283" s="34">
        <f t="shared" si="35"/>
        <v>0</v>
      </c>
      <c r="J283" s="55">
        <f t="shared" si="36"/>
        <v>0</v>
      </c>
      <c r="K283" s="85">
        <f t="shared" si="40"/>
        <v>0.8715277777777715</v>
      </c>
      <c r="L283" s="72">
        <f t="shared" si="37"/>
        <v>14.969999999999999</v>
      </c>
      <c r="N283" s="8">
        <f t="shared" si="38"/>
        <v>-28.92</v>
      </c>
    </row>
    <row r="284" spans="1:14" ht="12.75">
      <c r="A284" s="84">
        <f t="shared" si="39"/>
        <v>277</v>
      </c>
      <c r="G284" s="34">
        <f t="shared" si="33"/>
        <v>0</v>
      </c>
      <c r="H284" s="34">
        <f t="shared" si="34"/>
        <v>0</v>
      </c>
      <c r="I284" s="34">
        <f t="shared" si="35"/>
        <v>0</v>
      </c>
      <c r="J284" s="55">
        <f t="shared" si="36"/>
        <v>0</v>
      </c>
      <c r="K284" s="85">
        <f t="shared" si="40"/>
        <v>0.8715277777777715</v>
      </c>
      <c r="L284" s="72">
        <f t="shared" si="37"/>
        <v>14.969999999999999</v>
      </c>
      <c r="N284" s="8">
        <f t="shared" si="38"/>
        <v>-28.92</v>
      </c>
    </row>
    <row r="285" spans="1:14" ht="12.75">
      <c r="A285" s="84">
        <f t="shared" si="39"/>
        <v>278</v>
      </c>
      <c r="G285" s="34">
        <f t="shared" si="33"/>
        <v>0</v>
      </c>
      <c r="H285" s="34">
        <f t="shared" si="34"/>
        <v>0</v>
      </c>
      <c r="I285" s="34">
        <f t="shared" si="35"/>
        <v>0</v>
      </c>
      <c r="J285" s="55">
        <f t="shared" si="36"/>
        <v>0</v>
      </c>
      <c r="K285" s="85">
        <f t="shared" si="40"/>
        <v>0.8715277777777715</v>
      </c>
      <c r="L285" s="72">
        <f t="shared" si="37"/>
        <v>14.969999999999999</v>
      </c>
      <c r="N285" s="8">
        <f t="shared" si="38"/>
        <v>-28.92</v>
      </c>
    </row>
    <row r="286" spans="1:14" ht="12.75">
      <c r="A286" s="84">
        <f t="shared" si="39"/>
        <v>279</v>
      </c>
      <c r="G286" s="34">
        <f t="shared" si="33"/>
        <v>0</v>
      </c>
      <c r="H286" s="34">
        <f t="shared" si="34"/>
        <v>0</v>
      </c>
      <c r="I286" s="34">
        <f t="shared" si="35"/>
        <v>0</v>
      </c>
      <c r="J286" s="55">
        <f t="shared" si="36"/>
        <v>0</v>
      </c>
      <c r="K286" s="85">
        <f t="shared" si="40"/>
        <v>0.8715277777777715</v>
      </c>
      <c r="L286" s="72">
        <f t="shared" si="37"/>
        <v>14.969999999999999</v>
      </c>
      <c r="N286" s="8">
        <f t="shared" si="38"/>
        <v>-28.92</v>
      </c>
    </row>
    <row r="287" spans="1:14" ht="12.75">
      <c r="A287" s="84">
        <f t="shared" si="39"/>
        <v>280</v>
      </c>
      <c r="G287" s="34">
        <f t="shared" si="33"/>
        <v>0</v>
      </c>
      <c r="H287" s="34">
        <f t="shared" si="34"/>
        <v>0</v>
      </c>
      <c r="I287" s="34">
        <f t="shared" si="35"/>
        <v>0</v>
      </c>
      <c r="J287" s="55">
        <f t="shared" si="36"/>
        <v>0</v>
      </c>
      <c r="K287" s="85">
        <f t="shared" si="40"/>
        <v>0.8715277777777715</v>
      </c>
      <c r="L287" s="72">
        <f t="shared" si="37"/>
        <v>14.969999999999999</v>
      </c>
      <c r="N287" s="8">
        <f t="shared" si="38"/>
        <v>-28.92</v>
      </c>
    </row>
    <row r="288" spans="1:14" ht="12.75">
      <c r="A288" s="84">
        <f t="shared" si="39"/>
        <v>281</v>
      </c>
      <c r="G288" s="34">
        <f t="shared" si="33"/>
        <v>0</v>
      </c>
      <c r="H288" s="34">
        <f t="shared" si="34"/>
        <v>0</v>
      </c>
      <c r="I288" s="34">
        <f t="shared" si="35"/>
        <v>0</v>
      </c>
      <c r="J288" s="55">
        <f t="shared" si="36"/>
        <v>0</v>
      </c>
      <c r="K288" s="85">
        <f t="shared" si="40"/>
        <v>0.8715277777777715</v>
      </c>
      <c r="L288" s="72">
        <f t="shared" si="37"/>
        <v>14.969999999999999</v>
      </c>
      <c r="N288" s="8">
        <f t="shared" si="38"/>
        <v>-28.92</v>
      </c>
    </row>
    <row r="289" spans="1:14" ht="12.75">
      <c r="A289" s="84">
        <f t="shared" si="39"/>
        <v>282</v>
      </c>
      <c r="G289" s="34">
        <f t="shared" si="33"/>
        <v>0</v>
      </c>
      <c r="H289" s="34">
        <f t="shared" si="34"/>
        <v>0</v>
      </c>
      <c r="I289" s="34">
        <f t="shared" si="35"/>
        <v>0</v>
      </c>
      <c r="J289" s="55">
        <f t="shared" si="36"/>
        <v>0</v>
      </c>
      <c r="K289" s="85">
        <f t="shared" si="40"/>
        <v>0.8715277777777715</v>
      </c>
      <c r="L289" s="72">
        <f t="shared" si="37"/>
        <v>14.969999999999999</v>
      </c>
      <c r="N289" s="8">
        <f t="shared" si="38"/>
        <v>-28.92</v>
      </c>
    </row>
    <row r="290" spans="1:14" ht="12.75">
      <c r="A290" s="84">
        <f t="shared" si="39"/>
        <v>283</v>
      </c>
      <c r="G290" s="34">
        <f t="shared" si="33"/>
        <v>0</v>
      </c>
      <c r="H290" s="34">
        <f t="shared" si="34"/>
        <v>0</v>
      </c>
      <c r="I290" s="34">
        <f t="shared" si="35"/>
        <v>0</v>
      </c>
      <c r="J290" s="55">
        <f t="shared" si="36"/>
        <v>0</v>
      </c>
      <c r="K290" s="85">
        <f t="shared" si="40"/>
        <v>0.8715277777777715</v>
      </c>
      <c r="L290" s="72">
        <f t="shared" si="37"/>
        <v>14.969999999999999</v>
      </c>
      <c r="N290" s="8">
        <f t="shared" si="38"/>
        <v>-28.92</v>
      </c>
    </row>
    <row r="291" spans="1:14" ht="12.75">
      <c r="A291" s="84">
        <f t="shared" si="39"/>
        <v>284</v>
      </c>
      <c r="G291" s="34">
        <f t="shared" si="33"/>
        <v>0</v>
      </c>
      <c r="H291" s="34">
        <f t="shared" si="34"/>
        <v>0</v>
      </c>
      <c r="I291" s="34">
        <f t="shared" si="35"/>
        <v>0</v>
      </c>
      <c r="J291" s="55">
        <f t="shared" si="36"/>
        <v>0</v>
      </c>
      <c r="K291" s="85">
        <f t="shared" si="40"/>
        <v>0.8715277777777715</v>
      </c>
      <c r="L291" s="72">
        <f t="shared" si="37"/>
        <v>14.969999999999999</v>
      </c>
      <c r="N291" s="8">
        <f t="shared" si="38"/>
        <v>-28.92</v>
      </c>
    </row>
    <row r="292" spans="1:14" ht="12.75">
      <c r="A292" s="84">
        <f t="shared" si="39"/>
        <v>285</v>
      </c>
      <c r="G292" s="34">
        <f t="shared" si="33"/>
        <v>0</v>
      </c>
      <c r="H292" s="34">
        <f t="shared" si="34"/>
        <v>0</v>
      </c>
      <c r="I292" s="34">
        <f t="shared" si="35"/>
        <v>0</v>
      </c>
      <c r="J292" s="55">
        <f t="shared" si="36"/>
        <v>0</v>
      </c>
      <c r="K292" s="85">
        <f t="shared" si="40"/>
        <v>0.8715277777777715</v>
      </c>
      <c r="L292" s="72">
        <f t="shared" si="37"/>
        <v>14.969999999999999</v>
      </c>
      <c r="N292" s="8">
        <f t="shared" si="38"/>
        <v>-28.92</v>
      </c>
    </row>
    <row r="293" spans="1:14" ht="12.75">
      <c r="A293" s="84">
        <f t="shared" si="39"/>
        <v>286</v>
      </c>
      <c r="G293" s="34">
        <f t="shared" si="33"/>
        <v>0</v>
      </c>
      <c r="H293" s="34">
        <f t="shared" si="34"/>
        <v>0</v>
      </c>
      <c r="I293" s="34">
        <f t="shared" si="35"/>
        <v>0</v>
      </c>
      <c r="J293" s="55">
        <f t="shared" si="36"/>
        <v>0</v>
      </c>
      <c r="K293" s="85">
        <f t="shared" si="40"/>
        <v>0.8715277777777715</v>
      </c>
      <c r="L293" s="72">
        <f t="shared" si="37"/>
        <v>14.969999999999999</v>
      </c>
      <c r="N293" s="8">
        <f t="shared" si="38"/>
        <v>-28.92</v>
      </c>
    </row>
    <row r="294" spans="1:14" ht="12.75">
      <c r="A294" s="84">
        <f t="shared" si="39"/>
        <v>287</v>
      </c>
      <c r="G294" s="34">
        <f t="shared" si="33"/>
        <v>0</v>
      </c>
      <c r="H294" s="34">
        <f t="shared" si="34"/>
        <v>0</v>
      </c>
      <c r="I294" s="34">
        <f t="shared" si="35"/>
        <v>0</v>
      </c>
      <c r="J294" s="55">
        <f t="shared" si="36"/>
        <v>0</v>
      </c>
      <c r="K294" s="85">
        <f t="shared" si="40"/>
        <v>0.8715277777777715</v>
      </c>
      <c r="L294" s="72">
        <f t="shared" si="37"/>
        <v>14.969999999999999</v>
      </c>
      <c r="N294" s="8">
        <f t="shared" si="38"/>
        <v>-28.92</v>
      </c>
    </row>
    <row r="295" spans="1:14" ht="12.75">
      <c r="A295" s="84">
        <f t="shared" si="39"/>
        <v>288</v>
      </c>
      <c r="G295" s="34">
        <f t="shared" si="33"/>
        <v>0</v>
      </c>
      <c r="H295" s="34">
        <f t="shared" si="34"/>
        <v>0</v>
      </c>
      <c r="I295" s="34">
        <f t="shared" si="35"/>
        <v>0</v>
      </c>
      <c r="J295" s="55">
        <f t="shared" si="36"/>
        <v>0</v>
      </c>
      <c r="K295" s="85">
        <f t="shared" si="40"/>
        <v>0.8715277777777715</v>
      </c>
      <c r="L295" s="72">
        <f t="shared" si="37"/>
        <v>14.969999999999999</v>
      </c>
      <c r="N295" s="8">
        <f t="shared" si="38"/>
        <v>-28.92</v>
      </c>
    </row>
    <row r="296" spans="1:14" ht="12.75">
      <c r="A296" s="84">
        <f t="shared" si="39"/>
        <v>289</v>
      </c>
      <c r="G296" s="34">
        <f t="shared" si="33"/>
        <v>0</v>
      </c>
      <c r="H296" s="34">
        <f t="shared" si="34"/>
        <v>0</v>
      </c>
      <c r="I296" s="34">
        <f t="shared" si="35"/>
        <v>0</v>
      </c>
      <c r="J296" s="55">
        <f t="shared" si="36"/>
        <v>0</v>
      </c>
      <c r="K296" s="85">
        <f t="shared" si="40"/>
        <v>0.8715277777777715</v>
      </c>
      <c r="L296" s="72">
        <f t="shared" si="37"/>
        <v>14.969999999999999</v>
      </c>
      <c r="N296" s="8">
        <f t="shared" si="38"/>
        <v>-28.92</v>
      </c>
    </row>
    <row r="297" spans="1:14" ht="12.75">
      <c r="A297" s="84">
        <f t="shared" si="39"/>
        <v>290</v>
      </c>
      <c r="G297" s="34">
        <f t="shared" si="33"/>
        <v>0</v>
      </c>
      <c r="H297" s="34">
        <f t="shared" si="34"/>
        <v>0</v>
      </c>
      <c r="I297" s="34">
        <f t="shared" si="35"/>
        <v>0</v>
      </c>
      <c r="J297" s="55">
        <f t="shared" si="36"/>
        <v>0</v>
      </c>
      <c r="K297" s="85">
        <f t="shared" si="40"/>
        <v>0.8715277777777715</v>
      </c>
      <c r="L297" s="72">
        <f t="shared" si="37"/>
        <v>14.969999999999999</v>
      </c>
      <c r="N297" s="8">
        <f t="shared" si="38"/>
        <v>-28.92</v>
      </c>
    </row>
    <row r="298" spans="1:14" ht="12.75">
      <c r="A298" s="84">
        <f t="shared" si="39"/>
        <v>291</v>
      </c>
      <c r="G298" s="34">
        <f t="shared" si="33"/>
        <v>0</v>
      </c>
      <c r="H298" s="34">
        <f t="shared" si="34"/>
        <v>0</v>
      </c>
      <c r="I298" s="34">
        <f t="shared" si="35"/>
        <v>0</v>
      </c>
      <c r="J298" s="55">
        <f t="shared" si="36"/>
        <v>0</v>
      </c>
      <c r="K298" s="85">
        <f t="shared" si="40"/>
        <v>0.8715277777777715</v>
      </c>
      <c r="L298" s="72">
        <f t="shared" si="37"/>
        <v>14.969999999999999</v>
      </c>
      <c r="N298" s="8">
        <f t="shared" si="38"/>
        <v>-28.92</v>
      </c>
    </row>
    <row r="299" spans="1:14" ht="12.75">
      <c r="A299" s="84">
        <f t="shared" si="39"/>
        <v>292</v>
      </c>
      <c r="G299" s="34">
        <f t="shared" si="33"/>
        <v>0</v>
      </c>
      <c r="H299" s="34">
        <f t="shared" si="34"/>
        <v>0</v>
      </c>
      <c r="I299" s="34">
        <f t="shared" si="35"/>
        <v>0</v>
      </c>
      <c r="J299" s="55">
        <f t="shared" si="36"/>
        <v>0</v>
      </c>
      <c r="K299" s="85">
        <f t="shared" si="40"/>
        <v>0.8715277777777715</v>
      </c>
      <c r="L299" s="72">
        <f t="shared" si="37"/>
        <v>14.969999999999999</v>
      </c>
      <c r="N299" s="8">
        <f t="shared" si="38"/>
        <v>-28.92</v>
      </c>
    </row>
    <row r="300" spans="1:14" ht="12.75">
      <c r="A300" s="84">
        <f t="shared" si="39"/>
        <v>293</v>
      </c>
      <c r="G300" s="34">
        <f t="shared" si="33"/>
        <v>0</v>
      </c>
      <c r="H300" s="34">
        <f t="shared" si="34"/>
        <v>0</v>
      </c>
      <c r="I300" s="34">
        <f t="shared" si="35"/>
        <v>0</v>
      </c>
      <c r="J300" s="55">
        <f t="shared" si="36"/>
        <v>0</v>
      </c>
      <c r="K300" s="85">
        <f t="shared" si="40"/>
        <v>0.8715277777777715</v>
      </c>
      <c r="L300" s="72">
        <f t="shared" si="37"/>
        <v>14.969999999999999</v>
      </c>
      <c r="N300" s="8">
        <f t="shared" si="38"/>
        <v>-28.92</v>
      </c>
    </row>
    <row r="301" spans="1:14" ht="12.75">
      <c r="A301" s="84">
        <f t="shared" si="39"/>
        <v>294</v>
      </c>
      <c r="G301" s="34">
        <f t="shared" si="33"/>
        <v>0</v>
      </c>
      <c r="H301" s="34">
        <f t="shared" si="34"/>
        <v>0</v>
      </c>
      <c r="I301" s="34">
        <f t="shared" si="35"/>
        <v>0</v>
      </c>
      <c r="J301" s="55">
        <f t="shared" si="36"/>
        <v>0</v>
      </c>
      <c r="K301" s="85">
        <f t="shared" si="40"/>
        <v>0.8715277777777715</v>
      </c>
      <c r="L301" s="72">
        <f t="shared" si="37"/>
        <v>14.969999999999999</v>
      </c>
      <c r="N301" s="8">
        <f t="shared" si="38"/>
        <v>-28.92</v>
      </c>
    </row>
    <row r="302" spans="1:14" ht="12.75">
      <c r="A302" s="84">
        <f t="shared" si="39"/>
        <v>295</v>
      </c>
      <c r="G302" s="34">
        <f t="shared" si="33"/>
        <v>0</v>
      </c>
      <c r="H302" s="34">
        <f t="shared" si="34"/>
        <v>0</v>
      </c>
      <c r="I302" s="34">
        <f t="shared" si="35"/>
        <v>0</v>
      </c>
      <c r="J302" s="55">
        <f t="shared" si="36"/>
        <v>0</v>
      </c>
      <c r="K302" s="85">
        <f t="shared" si="40"/>
        <v>0.8715277777777715</v>
      </c>
      <c r="L302" s="72">
        <f t="shared" si="37"/>
        <v>14.969999999999999</v>
      </c>
      <c r="N302" s="8">
        <f t="shared" si="38"/>
        <v>-28.92</v>
      </c>
    </row>
    <row r="303" spans="1:14" ht="12.75">
      <c r="A303" s="84">
        <f t="shared" si="39"/>
        <v>296</v>
      </c>
      <c r="G303" s="34">
        <f t="shared" si="33"/>
        <v>0</v>
      </c>
      <c r="H303" s="34">
        <f t="shared" si="34"/>
        <v>0</v>
      </c>
      <c r="I303" s="34">
        <f t="shared" si="35"/>
        <v>0</v>
      </c>
      <c r="J303" s="55">
        <f t="shared" si="36"/>
        <v>0</v>
      </c>
      <c r="K303" s="85">
        <f t="shared" si="40"/>
        <v>0.8715277777777715</v>
      </c>
      <c r="L303" s="72">
        <f t="shared" si="37"/>
        <v>14.969999999999999</v>
      </c>
      <c r="N303" s="8">
        <f t="shared" si="38"/>
        <v>-28.92</v>
      </c>
    </row>
    <row r="304" spans="1:14" ht="12.75">
      <c r="A304" s="84">
        <f t="shared" si="39"/>
        <v>297</v>
      </c>
      <c r="G304" s="34">
        <f t="shared" si="33"/>
        <v>0</v>
      </c>
      <c r="H304" s="34">
        <f t="shared" si="34"/>
        <v>0</v>
      </c>
      <c r="I304" s="34">
        <f t="shared" si="35"/>
        <v>0</v>
      </c>
      <c r="J304" s="55">
        <f t="shared" si="36"/>
        <v>0</v>
      </c>
      <c r="K304" s="85">
        <f t="shared" si="40"/>
        <v>0.8715277777777715</v>
      </c>
      <c r="L304" s="72">
        <f t="shared" si="37"/>
        <v>14.969999999999999</v>
      </c>
      <c r="N304" s="8">
        <f t="shared" si="38"/>
        <v>-28.92</v>
      </c>
    </row>
    <row r="305" spans="1:14" ht="12.75">
      <c r="A305" s="84">
        <f t="shared" si="39"/>
        <v>298</v>
      </c>
      <c r="G305" s="34">
        <f t="shared" si="33"/>
        <v>0</v>
      </c>
      <c r="H305" s="34">
        <f t="shared" si="34"/>
        <v>0</v>
      </c>
      <c r="I305" s="34">
        <f t="shared" si="35"/>
        <v>0</v>
      </c>
      <c r="J305" s="55">
        <f t="shared" si="36"/>
        <v>0</v>
      </c>
      <c r="K305" s="85">
        <f t="shared" si="40"/>
        <v>0.8715277777777715</v>
      </c>
      <c r="L305" s="72">
        <f t="shared" si="37"/>
        <v>14.969999999999999</v>
      </c>
      <c r="N305" s="8">
        <f t="shared" si="38"/>
        <v>-28.92</v>
      </c>
    </row>
    <row r="306" spans="1:14" ht="12.75">
      <c r="A306" s="84">
        <f t="shared" si="39"/>
        <v>299</v>
      </c>
      <c r="G306" s="34">
        <f t="shared" si="33"/>
        <v>0</v>
      </c>
      <c r="H306" s="34">
        <f t="shared" si="34"/>
        <v>0</v>
      </c>
      <c r="I306" s="34">
        <f t="shared" si="35"/>
        <v>0</v>
      </c>
      <c r="J306" s="55">
        <f t="shared" si="36"/>
        <v>0</v>
      </c>
      <c r="K306" s="85">
        <f t="shared" si="40"/>
        <v>0.8715277777777715</v>
      </c>
      <c r="L306" s="72">
        <f t="shared" si="37"/>
        <v>14.969999999999999</v>
      </c>
      <c r="N306" s="8">
        <f t="shared" si="38"/>
        <v>-28.92</v>
      </c>
    </row>
    <row r="307" spans="1:14" ht="12.75">
      <c r="A307" s="84">
        <f t="shared" si="39"/>
        <v>300</v>
      </c>
      <c r="G307" s="34">
        <f t="shared" si="33"/>
        <v>0</v>
      </c>
      <c r="H307" s="34">
        <f t="shared" si="34"/>
        <v>0</v>
      </c>
      <c r="I307" s="34">
        <f t="shared" si="35"/>
        <v>0</v>
      </c>
      <c r="J307" s="55">
        <f t="shared" si="36"/>
        <v>0</v>
      </c>
      <c r="K307" s="85">
        <f t="shared" si="40"/>
        <v>0.8715277777777715</v>
      </c>
      <c r="L307" s="72">
        <f t="shared" si="37"/>
        <v>14.969999999999999</v>
      </c>
      <c r="N307" s="8">
        <f t="shared" si="38"/>
        <v>-28.92</v>
      </c>
    </row>
    <row r="308" spans="1:14" ht="12.75">
      <c r="A308" s="84">
        <f t="shared" si="39"/>
        <v>301</v>
      </c>
      <c r="G308" s="34">
        <f t="shared" si="33"/>
        <v>0</v>
      </c>
      <c r="H308" s="34">
        <f t="shared" si="34"/>
        <v>0</v>
      </c>
      <c r="I308" s="34">
        <f t="shared" si="35"/>
        <v>0</v>
      </c>
      <c r="J308" s="55">
        <f t="shared" si="36"/>
        <v>0</v>
      </c>
      <c r="K308" s="85">
        <f t="shared" si="40"/>
        <v>0.8715277777777715</v>
      </c>
      <c r="L308" s="72">
        <f t="shared" si="37"/>
        <v>14.969999999999999</v>
      </c>
      <c r="N308" s="8">
        <f t="shared" si="38"/>
        <v>-28.92</v>
      </c>
    </row>
    <row r="309" spans="1:14" ht="12.75">
      <c r="A309" s="84">
        <f t="shared" si="39"/>
        <v>302</v>
      </c>
      <c r="G309" s="34">
        <f t="shared" si="33"/>
        <v>0</v>
      </c>
      <c r="H309" s="34">
        <f t="shared" si="34"/>
        <v>0</v>
      </c>
      <c r="I309" s="34">
        <f t="shared" si="35"/>
        <v>0</v>
      </c>
      <c r="J309" s="55">
        <f t="shared" si="36"/>
        <v>0</v>
      </c>
      <c r="K309" s="85">
        <f t="shared" si="40"/>
        <v>0.8715277777777715</v>
      </c>
      <c r="L309" s="72">
        <f t="shared" si="37"/>
        <v>14.969999999999999</v>
      </c>
      <c r="N309" s="8">
        <f t="shared" si="38"/>
        <v>-28.92</v>
      </c>
    </row>
    <row r="310" spans="1:14" ht="12.75">
      <c r="A310" s="84">
        <f t="shared" si="39"/>
        <v>303</v>
      </c>
      <c r="G310" s="34">
        <f t="shared" si="33"/>
        <v>0</v>
      </c>
      <c r="H310" s="34">
        <f t="shared" si="34"/>
        <v>0</v>
      </c>
      <c r="I310" s="34">
        <f t="shared" si="35"/>
        <v>0</v>
      </c>
      <c r="J310" s="55">
        <f t="shared" si="36"/>
        <v>0</v>
      </c>
      <c r="K310" s="85">
        <f t="shared" si="40"/>
        <v>0.8715277777777715</v>
      </c>
      <c r="L310" s="72">
        <f t="shared" si="37"/>
        <v>14.969999999999999</v>
      </c>
      <c r="N310" s="8">
        <f t="shared" si="38"/>
        <v>-28.92</v>
      </c>
    </row>
    <row r="311" spans="1:14" ht="12.75">
      <c r="A311" s="84">
        <f t="shared" si="39"/>
        <v>304</v>
      </c>
      <c r="G311" s="34">
        <f t="shared" si="33"/>
        <v>0</v>
      </c>
      <c r="H311" s="34">
        <f t="shared" si="34"/>
        <v>0</v>
      </c>
      <c r="I311" s="34">
        <f t="shared" si="35"/>
        <v>0</v>
      </c>
      <c r="J311" s="55">
        <f t="shared" si="36"/>
        <v>0</v>
      </c>
      <c r="K311" s="85">
        <f t="shared" si="40"/>
        <v>0.8715277777777715</v>
      </c>
      <c r="L311" s="72">
        <f t="shared" si="37"/>
        <v>14.969999999999999</v>
      </c>
      <c r="N311" s="8">
        <f t="shared" si="38"/>
        <v>-28.92</v>
      </c>
    </row>
    <row r="312" spans="1:14" ht="12.75">
      <c r="A312" s="84">
        <f t="shared" si="39"/>
        <v>305</v>
      </c>
      <c r="G312" s="34">
        <f t="shared" si="33"/>
        <v>0</v>
      </c>
      <c r="H312" s="34">
        <f t="shared" si="34"/>
        <v>0</v>
      </c>
      <c r="I312" s="34">
        <f t="shared" si="35"/>
        <v>0</v>
      </c>
      <c r="J312" s="55">
        <f t="shared" si="36"/>
        <v>0</v>
      </c>
      <c r="K312" s="85">
        <f t="shared" si="40"/>
        <v>0.8715277777777715</v>
      </c>
      <c r="L312" s="72">
        <f t="shared" si="37"/>
        <v>14.969999999999999</v>
      </c>
      <c r="N312" s="8">
        <f t="shared" si="38"/>
        <v>-28.92</v>
      </c>
    </row>
    <row r="313" spans="1:14" ht="12.75">
      <c r="A313" s="84">
        <f t="shared" si="39"/>
        <v>306</v>
      </c>
      <c r="G313" s="34">
        <f t="shared" si="33"/>
        <v>0</v>
      </c>
      <c r="H313" s="34">
        <f t="shared" si="34"/>
        <v>0</v>
      </c>
      <c r="I313" s="34">
        <f t="shared" si="35"/>
        <v>0</v>
      </c>
      <c r="J313" s="55">
        <f t="shared" si="36"/>
        <v>0</v>
      </c>
      <c r="K313" s="85">
        <f t="shared" si="40"/>
        <v>0.8715277777777715</v>
      </c>
      <c r="L313" s="72">
        <f t="shared" si="37"/>
        <v>14.969999999999999</v>
      </c>
      <c r="N313" s="8">
        <f t="shared" si="38"/>
        <v>-28.92</v>
      </c>
    </row>
    <row r="314" spans="1:14" ht="12.75">
      <c r="A314" s="84">
        <f t="shared" si="39"/>
        <v>307</v>
      </c>
      <c r="G314" s="34">
        <f t="shared" si="33"/>
        <v>0</v>
      </c>
      <c r="H314" s="34">
        <f t="shared" si="34"/>
        <v>0</v>
      </c>
      <c r="I314" s="34">
        <f t="shared" si="35"/>
        <v>0</v>
      </c>
      <c r="J314" s="55">
        <f t="shared" si="36"/>
        <v>0</v>
      </c>
      <c r="K314" s="85">
        <f t="shared" si="40"/>
        <v>0.8715277777777715</v>
      </c>
      <c r="L314" s="72">
        <f t="shared" si="37"/>
        <v>14.969999999999999</v>
      </c>
      <c r="N314" s="8">
        <f t="shared" si="38"/>
        <v>-28.92</v>
      </c>
    </row>
    <row r="315" spans="1:14" ht="12.75">
      <c r="A315" s="84">
        <f t="shared" si="39"/>
        <v>308</v>
      </c>
      <c r="G315" s="34">
        <f t="shared" si="33"/>
        <v>0</v>
      </c>
      <c r="H315" s="34">
        <f t="shared" si="34"/>
        <v>0</v>
      </c>
      <c r="I315" s="34">
        <f t="shared" si="35"/>
        <v>0</v>
      </c>
      <c r="J315" s="55">
        <f t="shared" si="36"/>
        <v>0</v>
      </c>
      <c r="K315" s="85">
        <f t="shared" si="40"/>
        <v>0.8715277777777715</v>
      </c>
      <c r="L315" s="72">
        <f t="shared" si="37"/>
        <v>14.969999999999999</v>
      </c>
      <c r="N315" s="8">
        <f t="shared" si="38"/>
        <v>-28.92</v>
      </c>
    </row>
    <row r="316" spans="1:14" ht="12.75">
      <c r="A316" s="84">
        <f t="shared" si="39"/>
        <v>309</v>
      </c>
      <c r="G316" s="34">
        <f t="shared" si="33"/>
        <v>0</v>
      </c>
      <c r="H316" s="34">
        <f t="shared" si="34"/>
        <v>0</v>
      </c>
      <c r="I316" s="34">
        <f t="shared" si="35"/>
        <v>0</v>
      </c>
      <c r="J316" s="55">
        <f t="shared" si="36"/>
        <v>0</v>
      </c>
      <c r="K316" s="85">
        <f t="shared" si="40"/>
        <v>0.8715277777777715</v>
      </c>
      <c r="L316" s="72">
        <f t="shared" si="37"/>
        <v>14.969999999999999</v>
      </c>
      <c r="N316" s="8">
        <f t="shared" si="38"/>
        <v>-28.92</v>
      </c>
    </row>
    <row r="317" spans="1:14" ht="12.75">
      <c r="A317" s="84">
        <f t="shared" si="39"/>
        <v>310</v>
      </c>
      <c r="G317" s="34">
        <f t="shared" si="33"/>
        <v>0</v>
      </c>
      <c r="H317" s="34">
        <f t="shared" si="34"/>
        <v>0</v>
      </c>
      <c r="I317" s="34">
        <f t="shared" si="35"/>
        <v>0</v>
      </c>
      <c r="J317" s="55">
        <f t="shared" si="36"/>
        <v>0</v>
      </c>
      <c r="K317" s="85">
        <f t="shared" si="40"/>
        <v>0.8715277777777715</v>
      </c>
      <c r="L317" s="72">
        <f t="shared" si="37"/>
        <v>14.969999999999999</v>
      </c>
      <c r="N317" s="8">
        <f t="shared" si="38"/>
        <v>-28.92</v>
      </c>
    </row>
    <row r="318" spans="1:14" ht="12.75">
      <c r="A318" s="84">
        <f t="shared" si="39"/>
        <v>311</v>
      </c>
      <c r="G318" s="34">
        <f t="shared" si="33"/>
        <v>0</v>
      </c>
      <c r="H318" s="34">
        <f t="shared" si="34"/>
        <v>0</v>
      </c>
      <c r="I318" s="34">
        <f t="shared" si="35"/>
        <v>0</v>
      </c>
      <c r="J318" s="55">
        <f t="shared" si="36"/>
        <v>0</v>
      </c>
      <c r="K318" s="85">
        <f t="shared" si="40"/>
        <v>0.8715277777777715</v>
      </c>
      <c r="L318" s="72">
        <f t="shared" si="37"/>
        <v>14.969999999999999</v>
      </c>
      <c r="N318" s="8">
        <f t="shared" si="38"/>
        <v>-28.92</v>
      </c>
    </row>
    <row r="319" spans="1:14" ht="12.75">
      <c r="A319" s="84">
        <f t="shared" si="39"/>
        <v>312</v>
      </c>
      <c r="G319" s="34">
        <f t="shared" si="33"/>
        <v>0</v>
      </c>
      <c r="H319" s="34">
        <f t="shared" si="34"/>
        <v>0</v>
      </c>
      <c r="I319" s="34">
        <f t="shared" si="35"/>
        <v>0</v>
      </c>
      <c r="J319" s="55">
        <f t="shared" si="36"/>
        <v>0</v>
      </c>
      <c r="K319" s="85">
        <f t="shared" si="40"/>
        <v>0.8715277777777715</v>
      </c>
      <c r="L319" s="72">
        <f t="shared" si="37"/>
        <v>14.969999999999999</v>
      </c>
      <c r="N319" s="8">
        <f t="shared" si="38"/>
        <v>-28.92</v>
      </c>
    </row>
    <row r="320" spans="1:14" ht="12.75">
      <c r="A320" s="84">
        <f t="shared" si="39"/>
        <v>313</v>
      </c>
      <c r="G320" s="34">
        <f t="shared" si="33"/>
        <v>0</v>
      </c>
      <c r="H320" s="34">
        <f t="shared" si="34"/>
        <v>0</v>
      </c>
      <c r="I320" s="34">
        <f t="shared" si="35"/>
        <v>0</v>
      </c>
      <c r="J320" s="55">
        <f t="shared" si="36"/>
        <v>0</v>
      </c>
      <c r="K320" s="85">
        <f t="shared" si="40"/>
        <v>0.8715277777777715</v>
      </c>
      <c r="L320" s="72">
        <f t="shared" si="37"/>
        <v>14.969999999999999</v>
      </c>
      <c r="N320" s="8">
        <f t="shared" si="38"/>
        <v>-28.92</v>
      </c>
    </row>
    <row r="321" spans="1:14" ht="12.75">
      <c r="A321" s="84">
        <f t="shared" si="39"/>
        <v>314</v>
      </c>
      <c r="G321" s="34">
        <f t="shared" si="33"/>
        <v>0</v>
      </c>
      <c r="H321" s="34">
        <f t="shared" si="34"/>
        <v>0</v>
      </c>
      <c r="I321" s="34">
        <f t="shared" si="35"/>
        <v>0</v>
      </c>
      <c r="J321" s="55">
        <f t="shared" si="36"/>
        <v>0</v>
      </c>
      <c r="K321" s="85">
        <f t="shared" si="40"/>
        <v>0.8715277777777715</v>
      </c>
      <c r="L321" s="72">
        <f t="shared" si="37"/>
        <v>14.969999999999999</v>
      </c>
      <c r="N321" s="8">
        <f t="shared" si="38"/>
        <v>-28.92</v>
      </c>
    </row>
    <row r="322" spans="1:14" ht="12.75">
      <c r="A322" s="84">
        <f t="shared" si="39"/>
        <v>315</v>
      </c>
      <c r="G322" s="34">
        <f t="shared" si="33"/>
        <v>0</v>
      </c>
      <c r="H322" s="34">
        <f t="shared" si="34"/>
        <v>0</v>
      </c>
      <c r="I322" s="34">
        <f t="shared" si="35"/>
        <v>0</v>
      </c>
      <c r="J322" s="55">
        <f t="shared" si="36"/>
        <v>0</v>
      </c>
      <c r="K322" s="85">
        <f t="shared" si="40"/>
        <v>0.8715277777777715</v>
      </c>
      <c r="L322" s="72">
        <f t="shared" si="37"/>
        <v>14.969999999999999</v>
      </c>
      <c r="N322" s="8">
        <f t="shared" si="38"/>
        <v>-28.92</v>
      </c>
    </row>
    <row r="323" spans="1:14" ht="12.75">
      <c r="A323" s="84">
        <f t="shared" si="39"/>
        <v>316</v>
      </c>
      <c r="G323" s="34">
        <f t="shared" si="33"/>
        <v>0</v>
      </c>
      <c r="H323" s="34">
        <f t="shared" si="34"/>
        <v>0</v>
      </c>
      <c r="I323" s="34">
        <f t="shared" si="35"/>
        <v>0</v>
      </c>
      <c r="J323" s="55">
        <f t="shared" si="36"/>
        <v>0</v>
      </c>
      <c r="K323" s="85">
        <f t="shared" si="40"/>
        <v>0.8715277777777715</v>
      </c>
      <c r="L323" s="72">
        <f t="shared" si="37"/>
        <v>14.969999999999999</v>
      </c>
      <c r="N323" s="8">
        <f t="shared" si="38"/>
        <v>-28.92</v>
      </c>
    </row>
    <row r="324" spans="1:14" ht="12.75">
      <c r="A324" s="84">
        <f t="shared" si="39"/>
        <v>317</v>
      </c>
      <c r="G324" s="34">
        <f t="shared" si="33"/>
        <v>0</v>
      </c>
      <c r="H324" s="34">
        <f t="shared" si="34"/>
        <v>0</v>
      </c>
      <c r="I324" s="34">
        <f t="shared" si="35"/>
        <v>0</v>
      </c>
      <c r="J324" s="55">
        <f t="shared" si="36"/>
        <v>0</v>
      </c>
      <c r="K324" s="85">
        <f t="shared" si="40"/>
        <v>0.8715277777777715</v>
      </c>
      <c r="L324" s="72">
        <f t="shared" si="37"/>
        <v>14.969999999999999</v>
      </c>
      <c r="N324" s="8">
        <f t="shared" si="38"/>
        <v>-28.92</v>
      </c>
    </row>
    <row r="325" spans="1:14" ht="12.75">
      <c r="A325" s="84">
        <f t="shared" si="39"/>
        <v>318</v>
      </c>
      <c r="G325" s="34">
        <f t="shared" si="33"/>
        <v>0</v>
      </c>
      <c r="H325" s="34">
        <f t="shared" si="34"/>
        <v>0</v>
      </c>
      <c r="I325" s="34">
        <f t="shared" si="35"/>
        <v>0</v>
      </c>
      <c r="J325" s="55">
        <f t="shared" si="36"/>
        <v>0</v>
      </c>
      <c r="K325" s="85">
        <f t="shared" si="40"/>
        <v>0.8715277777777715</v>
      </c>
      <c r="L325" s="72">
        <f t="shared" si="37"/>
        <v>14.969999999999999</v>
      </c>
      <c r="N325" s="8">
        <f t="shared" si="38"/>
        <v>-28.92</v>
      </c>
    </row>
    <row r="326" spans="1:14" ht="12.75">
      <c r="A326" s="84">
        <f t="shared" si="39"/>
        <v>319</v>
      </c>
      <c r="G326" s="34">
        <f t="shared" si="33"/>
        <v>0</v>
      </c>
      <c r="H326" s="34">
        <f t="shared" si="34"/>
        <v>0</v>
      </c>
      <c r="I326" s="34">
        <f t="shared" si="35"/>
        <v>0</v>
      </c>
      <c r="J326" s="55">
        <f t="shared" si="36"/>
        <v>0</v>
      </c>
      <c r="K326" s="85">
        <f t="shared" si="40"/>
        <v>0.8715277777777715</v>
      </c>
      <c r="L326" s="72">
        <f t="shared" si="37"/>
        <v>14.969999999999999</v>
      </c>
      <c r="N326" s="8">
        <f t="shared" si="38"/>
        <v>-28.92</v>
      </c>
    </row>
    <row r="327" spans="1:14" ht="12.75">
      <c r="A327" s="84">
        <f t="shared" si="39"/>
        <v>320</v>
      </c>
      <c r="G327" s="34">
        <f t="shared" si="33"/>
        <v>0</v>
      </c>
      <c r="H327" s="34">
        <f t="shared" si="34"/>
        <v>0</v>
      </c>
      <c r="I327" s="34">
        <f t="shared" si="35"/>
        <v>0</v>
      </c>
      <c r="J327" s="55">
        <f t="shared" si="36"/>
        <v>0</v>
      </c>
      <c r="K327" s="85">
        <f t="shared" si="40"/>
        <v>0.8715277777777715</v>
      </c>
      <c r="L327" s="72">
        <f t="shared" si="37"/>
        <v>14.969999999999999</v>
      </c>
      <c r="N327" s="8">
        <f t="shared" si="38"/>
        <v>-28.92</v>
      </c>
    </row>
    <row r="328" spans="1:14" ht="12.75">
      <c r="A328" s="84">
        <f t="shared" si="39"/>
        <v>321</v>
      </c>
      <c r="G328" s="34">
        <f t="shared" si="33"/>
        <v>0</v>
      </c>
      <c r="H328" s="34">
        <f t="shared" si="34"/>
        <v>0</v>
      </c>
      <c r="I328" s="34">
        <f t="shared" si="35"/>
        <v>0</v>
      </c>
      <c r="J328" s="55">
        <f t="shared" si="36"/>
        <v>0</v>
      </c>
      <c r="K328" s="85">
        <f t="shared" si="40"/>
        <v>0.8715277777777715</v>
      </c>
      <c r="L328" s="72">
        <f t="shared" si="37"/>
        <v>14.969999999999999</v>
      </c>
      <c r="N328" s="8">
        <f t="shared" si="38"/>
        <v>-28.92</v>
      </c>
    </row>
    <row r="329" spans="1:14" ht="12.75">
      <c r="A329" s="84">
        <f t="shared" si="39"/>
        <v>322</v>
      </c>
      <c r="G329" s="34">
        <f aca="true" t="shared" si="41" ref="G329:G392">INT(B329/R$17)*R$16+MOD(B329,R$19)*R$18</f>
        <v>0</v>
      </c>
      <c r="H329" s="34">
        <f aca="true" t="shared" si="42" ref="H329:H392">INT(C329/S$17)*S$16+MOD(C329,S$19)*S$18</f>
        <v>0</v>
      </c>
      <c r="I329" s="34">
        <f aca="true" t="shared" si="43" ref="I329:I392">INT(D329/T$17)*T$16+MOD(D329,T$19)*T$18</f>
        <v>0</v>
      </c>
      <c r="J329" s="55">
        <f aca="true" t="shared" si="44" ref="J329:J392">SUM(G329:I329)</f>
        <v>0</v>
      </c>
      <c r="K329" s="85">
        <f t="shared" si="40"/>
        <v>0.8715277777777715</v>
      </c>
      <c r="L329" s="72">
        <f aca="true" t="shared" si="45" ref="L329:L392">IF(ISBLANK(E329),L328,N329)</f>
        <v>14.969999999999999</v>
      </c>
      <c r="N329" s="8">
        <f aca="true" t="shared" si="46" ref="N329:N392">(E329-$E$8)*$Q$2</f>
        <v>-28.92</v>
      </c>
    </row>
    <row r="330" spans="1:14" ht="12.75">
      <c r="A330" s="84">
        <f aca="true" t="shared" si="47" ref="A330:A393">A329+1</f>
        <v>323</v>
      </c>
      <c r="G330" s="34">
        <f t="shared" si="41"/>
        <v>0</v>
      </c>
      <c r="H330" s="34">
        <f t="shared" si="42"/>
        <v>0</v>
      </c>
      <c r="I330" s="34">
        <f t="shared" si="43"/>
        <v>0</v>
      </c>
      <c r="J330" s="55">
        <f t="shared" si="44"/>
        <v>0</v>
      </c>
      <c r="K330" s="85">
        <f aca="true" t="shared" si="48" ref="K330:K393">IF(ISNUMBER(E330),J330-$J$8,MAX($J$8:$J$2000)-$J$8)</f>
        <v>0.8715277777777715</v>
      </c>
      <c r="L330" s="72">
        <f t="shared" si="45"/>
        <v>14.969999999999999</v>
      </c>
      <c r="N330" s="8">
        <f t="shared" si="46"/>
        <v>-28.92</v>
      </c>
    </row>
    <row r="331" spans="1:14" ht="12.75">
      <c r="A331" s="84">
        <f t="shared" si="47"/>
        <v>324</v>
      </c>
      <c r="G331" s="34">
        <f t="shared" si="41"/>
        <v>0</v>
      </c>
      <c r="H331" s="34">
        <f t="shared" si="42"/>
        <v>0</v>
      </c>
      <c r="I331" s="34">
        <f t="shared" si="43"/>
        <v>0</v>
      </c>
      <c r="J331" s="55">
        <f t="shared" si="44"/>
        <v>0</v>
      </c>
      <c r="K331" s="85">
        <f t="shared" si="48"/>
        <v>0.8715277777777715</v>
      </c>
      <c r="L331" s="72">
        <f t="shared" si="45"/>
        <v>14.969999999999999</v>
      </c>
      <c r="N331" s="8">
        <f t="shared" si="46"/>
        <v>-28.92</v>
      </c>
    </row>
    <row r="332" spans="1:14" ht="12.75">
      <c r="A332" s="84">
        <f t="shared" si="47"/>
        <v>325</v>
      </c>
      <c r="G332" s="34">
        <f t="shared" si="41"/>
        <v>0</v>
      </c>
      <c r="H332" s="34">
        <f t="shared" si="42"/>
        <v>0</v>
      </c>
      <c r="I332" s="34">
        <f t="shared" si="43"/>
        <v>0</v>
      </c>
      <c r="J332" s="55">
        <f t="shared" si="44"/>
        <v>0</v>
      </c>
      <c r="K332" s="85">
        <f t="shared" si="48"/>
        <v>0.8715277777777715</v>
      </c>
      <c r="L332" s="72">
        <f t="shared" si="45"/>
        <v>14.969999999999999</v>
      </c>
      <c r="N332" s="8">
        <f t="shared" si="46"/>
        <v>-28.92</v>
      </c>
    </row>
    <row r="333" spans="1:14" ht="12.75">
      <c r="A333" s="84">
        <f t="shared" si="47"/>
        <v>326</v>
      </c>
      <c r="G333" s="34">
        <f t="shared" si="41"/>
        <v>0</v>
      </c>
      <c r="H333" s="34">
        <f t="shared" si="42"/>
        <v>0</v>
      </c>
      <c r="I333" s="34">
        <f t="shared" si="43"/>
        <v>0</v>
      </c>
      <c r="J333" s="55">
        <f t="shared" si="44"/>
        <v>0</v>
      </c>
      <c r="K333" s="85">
        <f t="shared" si="48"/>
        <v>0.8715277777777715</v>
      </c>
      <c r="L333" s="72">
        <f t="shared" si="45"/>
        <v>14.969999999999999</v>
      </c>
      <c r="N333" s="8">
        <f t="shared" si="46"/>
        <v>-28.92</v>
      </c>
    </row>
    <row r="334" spans="1:14" ht="12.75">
      <c r="A334" s="84">
        <f t="shared" si="47"/>
        <v>327</v>
      </c>
      <c r="G334" s="34">
        <f t="shared" si="41"/>
        <v>0</v>
      </c>
      <c r="H334" s="34">
        <f t="shared" si="42"/>
        <v>0</v>
      </c>
      <c r="I334" s="34">
        <f t="shared" si="43"/>
        <v>0</v>
      </c>
      <c r="J334" s="55">
        <f t="shared" si="44"/>
        <v>0</v>
      </c>
      <c r="K334" s="85">
        <f t="shared" si="48"/>
        <v>0.8715277777777715</v>
      </c>
      <c r="L334" s="72">
        <f t="shared" si="45"/>
        <v>14.969999999999999</v>
      </c>
      <c r="N334" s="8">
        <f t="shared" si="46"/>
        <v>-28.92</v>
      </c>
    </row>
    <row r="335" spans="1:14" ht="12.75">
      <c r="A335" s="84">
        <f t="shared" si="47"/>
        <v>328</v>
      </c>
      <c r="G335" s="34">
        <f t="shared" si="41"/>
        <v>0</v>
      </c>
      <c r="H335" s="34">
        <f t="shared" si="42"/>
        <v>0</v>
      </c>
      <c r="I335" s="34">
        <f t="shared" si="43"/>
        <v>0</v>
      </c>
      <c r="J335" s="55">
        <f t="shared" si="44"/>
        <v>0</v>
      </c>
      <c r="K335" s="85">
        <f t="shared" si="48"/>
        <v>0.8715277777777715</v>
      </c>
      <c r="L335" s="72">
        <f t="shared" si="45"/>
        <v>14.969999999999999</v>
      </c>
      <c r="N335" s="8">
        <f t="shared" si="46"/>
        <v>-28.92</v>
      </c>
    </row>
    <row r="336" spans="1:14" ht="12.75">
      <c r="A336" s="84">
        <f t="shared" si="47"/>
        <v>329</v>
      </c>
      <c r="G336" s="34">
        <f t="shared" si="41"/>
        <v>0</v>
      </c>
      <c r="H336" s="34">
        <f t="shared" si="42"/>
        <v>0</v>
      </c>
      <c r="I336" s="34">
        <f t="shared" si="43"/>
        <v>0</v>
      </c>
      <c r="J336" s="55">
        <f t="shared" si="44"/>
        <v>0</v>
      </c>
      <c r="K336" s="85">
        <f t="shared" si="48"/>
        <v>0.8715277777777715</v>
      </c>
      <c r="L336" s="72">
        <f t="shared" si="45"/>
        <v>14.969999999999999</v>
      </c>
      <c r="N336" s="8">
        <f t="shared" si="46"/>
        <v>-28.92</v>
      </c>
    </row>
    <row r="337" spans="1:14" ht="12.75">
      <c r="A337" s="84">
        <f t="shared" si="47"/>
        <v>330</v>
      </c>
      <c r="G337" s="34">
        <f t="shared" si="41"/>
        <v>0</v>
      </c>
      <c r="H337" s="34">
        <f t="shared" si="42"/>
        <v>0</v>
      </c>
      <c r="I337" s="34">
        <f t="shared" si="43"/>
        <v>0</v>
      </c>
      <c r="J337" s="55">
        <f t="shared" si="44"/>
        <v>0</v>
      </c>
      <c r="K337" s="85">
        <f t="shared" si="48"/>
        <v>0.8715277777777715</v>
      </c>
      <c r="L337" s="72">
        <f t="shared" si="45"/>
        <v>14.969999999999999</v>
      </c>
      <c r="N337" s="8">
        <f t="shared" si="46"/>
        <v>-28.92</v>
      </c>
    </row>
    <row r="338" spans="1:14" ht="12.75">
      <c r="A338" s="84">
        <f t="shared" si="47"/>
        <v>331</v>
      </c>
      <c r="G338" s="34">
        <f t="shared" si="41"/>
        <v>0</v>
      </c>
      <c r="H338" s="34">
        <f t="shared" si="42"/>
        <v>0</v>
      </c>
      <c r="I338" s="34">
        <f t="shared" si="43"/>
        <v>0</v>
      </c>
      <c r="J338" s="55">
        <f t="shared" si="44"/>
        <v>0</v>
      </c>
      <c r="K338" s="85">
        <f t="shared" si="48"/>
        <v>0.8715277777777715</v>
      </c>
      <c r="L338" s="72">
        <f t="shared" si="45"/>
        <v>14.969999999999999</v>
      </c>
      <c r="N338" s="8">
        <f t="shared" si="46"/>
        <v>-28.92</v>
      </c>
    </row>
    <row r="339" spans="1:14" ht="12.75">
      <c r="A339" s="84">
        <f t="shared" si="47"/>
        <v>332</v>
      </c>
      <c r="G339" s="34">
        <f t="shared" si="41"/>
        <v>0</v>
      </c>
      <c r="H339" s="34">
        <f t="shared" si="42"/>
        <v>0</v>
      </c>
      <c r="I339" s="34">
        <f t="shared" si="43"/>
        <v>0</v>
      </c>
      <c r="J339" s="55">
        <f t="shared" si="44"/>
        <v>0</v>
      </c>
      <c r="K339" s="85">
        <f t="shared" si="48"/>
        <v>0.8715277777777715</v>
      </c>
      <c r="L339" s="72">
        <f t="shared" si="45"/>
        <v>14.969999999999999</v>
      </c>
      <c r="N339" s="8">
        <f t="shared" si="46"/>
        <v>-28.92</v>
      </c>
    </row>
    <row r="340" spans="1:14" ht="12.75">
      <c r="A340" s="84">
        <f t="shared" si="47"/>
        <v>333</v>
      </c>
      <c r="G340" s="34">
        <f t="shared" si="41"/>
        <v>0</v>
      </c>
      <c r="H340" s="34">
        <f t="shared" si="42"/>
        <v>0</v>
      </c>
      <c r="I340" s="34">
        <f t="shared" si="43"/>
        <v>0</v>
      </c>
      <c r="J340" s="55">
        <f t="shared" si="44"/>
        <v>0</v>
      </c>
      <c r="K340" s="85">
        <f t="shared" si="48"/>
        <v>0.8715277777777715</v>
      </c>
      <c r="L340" s="72">
        <f t="shared" si="45"/>
        <v>14.969999999999999</v>
      </c>
      <c r="N340" s="8">
        <f t="shared" si="46"/>
        <v>-28.92</v>
      </c>
    </row>
    <row r="341" spans="1:14" ht="12.75">
      <c r="A341" s="84">
        <f t="shared" si="47"/>
        <v>334</v>
      </c>
      <c r="G341" s="34">
        <f t="shared" si="41"/>
        <v>0</v>
      </c>
      <c r="H341" s="34">
        <f t="shared" si="42"/>
        <v>0</v>
      </c>
      <c r="I341" s="34">
        <f t="shared" si="43"/>
        <v>0</v>
      </c>
      <c r="J341" s="55">
        <f t="shared" si="44"/>
        <v>0</v>
      </c>
      <c r="K341" s="85">
        <f t="shared" si="48"/>
        <v>0.8715277777777715</v>
      </c>
      <c r="L341" s="72">
        <f t="shared" si="45"/>
        <v>14.969999999999999</v>
      </c>
      <c r="N341" s="8">
        <f t="shared" si="46"/>
        <v>-28.92</v>
      </c>
    </row>
    <row r="342" spans="1:14" ht="12.75">
      <c r="A342" s="84">
        <f t="shared" si="47"/>
        <v>335</v>
      </c>
      <c r="G342" s="34">
        <f t="shared" si="41"/>
        <v>0</v>
      </c>
      <c r="H342" s="34">
        <f t="shared" si="42"/>
        <v>0</v>
      </c>
      <c r="I342" s="34">
        <f t="shared" si="43"/>
        <v>0</v>
      </c>
      <c r="J342" s="55">
        <f t="shared" si="44"/>
        <v>0</v>
      </c>
      <c r="K342" s="85">
        <f t="shared" si="48"/>
        <v>0.8715277777777715</v>
      </c>
      <c r="L342" s="72">
        <f t="shared" si="45"/>
        <v>14.969999999999999</v>
      </c>
      <c r="N342" s="8">
        <f t="shared" si="46"/>
        <v>-28.92</v>
      </c>
    </row>
    <row r="343" spans="1:14" ht="12.75">
      <c r="A343" s="84">
        <f t="shared" si="47"/>
        <v>336</v>
      </c>
      <c r="G343" s="34">
        <f t="shared" si="41"/>
        <v>0</v>
      </c>
      <c r="H343" s="34">
        <f t="shared" si="42"/>
        <v>0</v>
      </c>
      <c r="I343" s="34">
        <f t="shared" si="43"/>
        <v>0</v>
      </c>
      <c r="J343" s="55">
        <f t="shared" si="44"/>
        <v>0</v>
      </c>
      <c r="K343" s="85">
        <f t="shared" si="48"/>
        <v>0.8715277777777715</v>
      </c>
      <c r="L343" s="72">
        <f t="shared" si="45"/>
        <v>14.969999999999999</v>
      </c>
      <c r="N343" s="8">
        <f t="shared" si="46"/>
        <v>-28.92</v>
      </c>
    </row>
    <row r="344" spans="1:14" ht="12.75">
      <c r="A344" s="84">
        <f t="shared" si="47"/>
        <v>337</v>
      </c>
      <c r="G344" s="34">
        <f t="shared" si="41"/>
        <v>0</v>
      </c>
      <c r="H344" s="34">
        <f t="shared" si="42"/>
        <v>0</v>
      </c>
      <c r="I344" s="34">
        <f t="shared" si="43"/>
        <v>0</v>
      </c>
      <c r="J344" s="55">
        <f t="shared" si="44"/>
        <v>0</v>
      </c>
      <c r="K344" s="85">
        <f t="shared" si="48"/>
        <v>0.8715277777777715</v>
      </c>
      <c r="L344" s="72">
        <f t="shared" si="45"/>
        <v>14.969999999999999</v>
      </c>
      <c r="N344" s="8">
        <f t="shared" si="46"/>
        <v>-28.92</v>
      </c>
    </row>
    <row r="345" spans="1:14" ht="12.75">
      <c r="A345" s="84">
        <f t="shared" si="47"/>
        <v>338</v>
      </c>
      <c r="G345" s="34">
        <f t="shared" si="41"/>
        <v>0</v>
      </c>
      <c r="H345" s="34">
        <f t="shared" si="42"/>
        <v>0</v>
      </c>
      <c r="I345" s="34">
        <f t="shared" si="43"/>
        <v>0</v>
      </c>
      <c r="J345" s="55">
        <f t="shared" si="44"/>
        <v>0</v>
      </c>
      <c r="K345" s="85">
        <f t="shared" si="48"/>
        <v>0.8715277777777715</v>
      </c>
      <c r="L345" s="72">
        <f t="shared" si="45"/>
        <v>14.969999999999999</v>
      </c>
      <c r="N345" s="8">
        <f t="shared" si="46"/>
        <v>-28.92</v>
      </c>
    </row>
    <row r="346" spans="1:14" ht="12.75">
      <c r="A346" s="84">
        <f t="shared" si="47"/>
        <v>339</v>
      </c>
      <c r="G346" s="34">
        <f t="shared" si="41"/>
        <v>0</v>
      </c>
      <c r="H346" s="34">
        <f t="shared" si="42"/>
        <v>0</v>
      </c>
      <c r="I346" s="34">
        <f t="shared" si="43"/>
        <v>0</v>
      </c>
      <c r="J346" s="55">
        <f t="shared" si="44"/>
        <v>0</v>
      </c>
      <c r="K346" s="85">
        <f t="shared" si="48"/>
        <v>0.8715277777777715</v>
      </c>
      <c r="L346" s="72">
        <f t="shared" si="45"/>
        <v>14.969999999999999</v>
      </c>
      <c r="N346" s="8">
        <f t="shared" si="46"/>
        <v>-28.92</v>
      </c>
    </row>
    <row r="347" spans="1:14" ht="12.75">
      <c r="A347" s="84">
        <f t="shared" si="47"/>
        <v>340</v>
      </c>
      <c r="G347" s="34">
        <f t="shared" si="41"/>
        <v>0</v>
      </c>
      <c r="H347" s="34">
        <f t="shared" si="42"/>
        <v>0</v>
      </c>
      <c r="I347" s="34">
        <f t="shared" si="43"/>
        <v>0</v>
      </c>
      <c r="J347" s="55">
        <f t="shared" si="44"/>
        <v>0</v>
      </c>
      <c r="K347" s="85">
        <f t="shared" si="48"/>
        <v>0.8715277777777715</v>
      </c>
      <c r="L347" s="72">
        <f t="shared" si="45"/>
        <v>14.969999999999999</v>
      </c>
      <c r="N347" s="8">
        <f t="shared" si="46"/>
        <v>-28.92</v>
      </c>
    </row>
    <row r="348" spans="1:14" ht="12.75">
      <c r="A348" s="84">
        <f t="shared" si="47"/>
        <v>341</v>
      </c>
      <c r="G348" s="34">
        <f t="shared" si="41"/>
        <v>0</v>
      </c>
      <c r="H348" s="34">
        <f t="shared" si="42"/>
        <v>0</v>
      </c>
      <c r="I348" s="34">
        <f t="shared" si="43"/>
        <v>0</v>
      </c>
      <c r="J348" s="55">
        <f t="shared" si="44"/>
        <v>0</v>
      </c>
      <c r="K348" s="85">
        <f t="shared" si="48"/>
        <v>0.8715277777777715</v>
      </c>
      <c r="L348" s="72">
        <f t="shared" si="45"/>
        <v>14.969999999999999</v>
      </c>
      <c r="N348" s="8">
        <f t="shared" si="46"/>
        <v>-28.92</v>
      </c>
    </row>
    <row r="349" spans="1:14" ht="12.75">
      <c r="A349" s="84">
        <f t="shared" si="47"/>
        <v>342</v>
      </c>
      <c r="G349" s="34">
        <f t="shared" si="41"/>
        <v>0</v>
      </c>
      <c r="H349" s="34">
        <f t="shared" si="42"/>
        <v>0</v>
      </c>
      <c r="I349" s="34">
        <f t="shared" si="43"/>
        <v>0</v>
      </c>
      <c r="J349" s="55">
        <f t="shared" si="44"/>
        <v>0</v>
      </c>
      <c r="K349" s="85">
        <f t="shared" si="48"/>
        <v>0.8715277777777715</v>
      </c>
      <c r="L349" s="72">
        <f t="shared" si="45"/>
        <v>14.969999999999999</v>
      </c>
      <c r="N349" s="8">
        <f t="shared" si="46"/>
        <v>-28.92</v>
      </c>
    </row>
    <row r="350" spans="1:14" ht="12.75">
      <c r="A350" s="84">
        <f t="shared" si="47"/>
        <v>343</v>
      </c>
      <c r="G350" s="34">
        <f t="shared" si="41"/>
        <v>0</v>
      </c>
      <c r="H350" s="34">
        <f t="shared" si="42"/>
        <v>0</v>
      </c>
      <c r="I350" s="34">
        <f t="shared" si="43"/>
        <v>0</v>
      </c>
      <c r="J350" s="55">
        <f t="shared" si="44"/>
        <v>0</v>
      </c>
      <c r="K350" s="85">
        <f t="shared" si="48"/>
        <v>0.8715277777777715</v>
      </c>
      <c r="L350" s="72">
        <f t="shared" si="45"/>
        <v>14.969999999999999</v>
      </c>
      <c r="N350" s="8">
        <f t="shared" si="46"/>
        <v>-28.92</v>
      </c>
    </row>
    <row r="351" spans="1:14" ht="12.75">
      <c r="A351" s="84">
        <f t="shared" si="47"/>
        <v>344</v>
      </c>
      <c r="G351" s="34">
        <f t="shared" si="41"/>
        <v>0</v>
      </c>
      <c r="H351" s="34">
        <f t="shared" si="42"/>
        <v>0</v>
      </c>
      <c r="I351" s="34">
        <f t="shared" si="43"/>
        <v>0</v>
      </c>
      <c r="J351" s="55">
        <f t="shared" si="44"/>
        <v>0</v>
      </c>
      <c r="K351" s="85">
        <f t="shared" si="48"/>
        <v>0.8715277777777715</v>
      </c>
      <c r="L351" s="72">
        <f t="shared" si="45"/>
        <v>14.969999999999999</v>
      </c>
      <c r="N351" s="8">
        <f t="shared" si="46"/>
        <v>-28.92</v>
      </c>
    </row>
    <row r="352" spans="1:14" ht="12.75">
      <c r="A352" s="84">
        <f t="shared" si="47"/>
        <v>345</v>
      </c>
      <c r="G352" s="34">
        <f t="shared" si="41"/>
        <v>0</v>
      </c>
      <c r="H352" s="34">
        <f t="shared" si="42"/>
        <v>0</v>
      </c>
      <c r="I352" s="34">
        <f t="shared" si="43"/>
        <v>0</v>
      </c>
      <c r="J352" s="55">
        <f t="shared" si="44"/>
        <v>0</v>
      </c>
      <c r="K352" s="85">
        <f t="shared" si="48"/>
        <v>0.8715277777777715</v>
      </c>
      <c r="L352" s="72">
        <f t="shared" si="45"/>
        <v>14.969999999999999</v>
      </c>
      <c r="N352" s="8">
        <f t="shared" si="46"/>
        <v>-28.92</v>
      </c>
    </row>
    <row r="353" spans="1:14" ht="12.75">
      <c r="A353" s="84">
        <f t="shared" si="47"/>
        <v>346</v>
      </c>
      <c r="G353" s="34">
        <f t="shared" si="41"/>
        <v>0</v>
      </c>
      <c r="H353" s="34">
        <f t="shared" si="42"/>
        <v>0</v>
      </c>
      <c r="I353" s="34">
        <f t="shared" si="43"/>
        <v>0</v>
      </c>
      <c r="J353" s="55">
        <f t="shared" si="44"/>
        <v>0</v>
      </c>
      <c r="K353" s="85">
        <f t="shared" si="48"/>
        <v>0.8715277777777715</v>
      </c>
      <c r="L353" s="72">
        <f t="shared" si="45"/>
        <v>14.969999999999999</v>
      </c>
      <c r="N353" s="8">
        <f t="shared" si="46"/>
        <v>-28.92</v>
      </c>
    </row>
    <row r="354" spans="1:14" ht="12.75">
      <c r="A354" s="84">
        <f t="shared" si="47"/>
        <v>347</v>
      </c>
      <c r="G354" s="34">
        <f t="shared" si="41"/>
        <v>0</v>
      </c>
      <c r="H354" s="34">
        <f t="shared" si="42"/>
        <v>0</v>
      </c>
      <c r="I354" s="34">
        <f t="shared" si="43"/>
        <v>0</v>
      </c>
      <c r="J354" s="55">
        <f t="shared" si="44"/>
        <v>0</v>
      </c>
      <c r="K354" s="85">
        <f t="shared" si="48"/>
        <v>0.8715277777777715</v>
      </c>
      <c r="L354" s="72">
        <f t="shared" si="45"/>
        <v>14.969999999999999</v>
      </c>
      <c r="N354" s="8">
        <f t="shared" si="46"/>
        <v>-28.92</v>
      </c>
    </row>
    <row r="355" spans="1:14" ht="12.75">
      <c r="A355" s="84">
        <f t="shared" si="47"/>
        <v>348</v>
      </c>
      <c r="G355" s="34">
        <f t="shared" si="41"/>
        <v>0</v>
      </c>
      <c r="H355" s="34">
        <f t="shared" si="42"/>
        <v>0</v>
      </c>
      <c r="I355" s="34">
        <f t="shared" si="43"/>
        <v>0</v>
      </c>
      <c r="J355" s="55">
        <f t="shared" si="44"/>
        <v>0</v>
      </c>
      <c r="K355" s="85">
        <f t="shared" si="48"/>
        <v>0.8715277777777715</v>
      </c>
      <c r="L355" s="72">
        <f t="shared" si="45"/>
        <v>14.969999999999999</v>
      </c>
      <c r="N355" s="8">
        <f t="shared" si="46"/>
        <v>-28.92</v>
      </c>
    </row>
    <row r="356" spans="1:14" ht="12.75">
      <c r="A356" s="84">
        <f t="shared" si="47"/>
        <v>349</v>
      </c>
      <c r="G356" s="34">
        <f t="shared" si="41"/>
        <v>0</v>
      </c>
      <c r="H356" s="34">
        <f t="shared" si="42"/>
        <v>0</v>
      </c>
      <c r="I356" s="34">
        <f t="shared" si="43"/>
        <v>0</v>
      </c>
      <c r="J356" s="55">
        <f t="shared" si="44"/>
        <v>0</v>
      </c>
      <c r="K356" s="85">
        <f t="shared" si="48"/>
        <v>0.8715277777777715</v>
      </c>
      <c r="L356" s="72">
        <f t="shared" si="45"/>
        <v>14.969999999999999</v>
      </c>
      <c r="N356" s="8">
        <f t="shared" si="46"/>
        <v>-28.92</v>
      </c>
    </row>
    <row r="357" spans="1:14" ht="12.75">
      <c r="A357" s="84">
        <f t="shared" si="47"/>
        <v>350</v>
      </c>
      <c r="G357" s="34">
        <f t="shared" si="41"/>
        <v>0</v>
      </c>
      <c r="H357" s="34">
        <f t="shared" si="42"/>
        <v>0</v>
      </c>
      <c r="I357" s="34">
        <f t="shared" si="43"/>
        <v>0</v>
      </c>
      <c r="J357" s="55">
        <f t="shared" si="44"/>
        <v>0</v>
      </c>
      <c r="K357" s="85">
        <f t="shared" si="48"/>
        <v>0.8715277777777715</v>
      </c>
      <c r="L357" s="72">
        <f t="shared" si="45"/>
        <v>14.969999999999999</v>
      </c>
      <c r="N357" s="8">
        <f t="shared" si="46"/>
        <v>-28.92</v>
      </c>
    </row>
    <row r="358" spans="1:14" ht="12.75">
      <c r="A358" s="84">
        <f t="shared" si="47"/>
        <v>351</v>
      </c>
      <c r="G358" s="34">
        <f t="shared" si="41"/>
        <v>0</v>
      </c>
      <c r="H358" s="34">
        <f t="shared" si="42"/>
        <v>0</v>
      </c>
      <c r="I358" s="34">
        <f t="shared" si="43"/>
        <v>0</v>
      </c>
      <c r="J358" s="55">
        <f t="shared" si="44"/>
        <v>0</v>
      </c>
      <c r="K358" s="85">
        <f t="shared" si="48"/>
        <v>0.8715277777777715</v>
      </c>
      <c r="L358" s="72">
        <f t="shared" si="45"/>
        <v>14.969999999999999</v>
      </c>
      <c r="N358" s="8">
        <f t="shared" si="46"/>
        <v>-28.92</v>
      </c>
    </row>
    <row r="359" spans="1:14" ht="12.75">
      <c r="A359" s="84">
        <f t="shared" si="47"/>
        <v>352</v>
      </c>
      <c r="G359" s="34">
        <f t="shared" si="41"/>
        <v>0</v>
      </c>
      <c r="H359" s="34">
        <f t="shared" si="42"/>
        <v>0</v>
      </c>
      <c r="I359" s="34">
        <f t="shared" si="43"/>
        <v>0</v>
      </c>
      <c r="J359" s="55">
        <f t="shared" si="44"/>
        <v>0</v>
      </c>
      <c r="K359" s="85">
        <f t="shared" si="48"/>
        <v>0.8715277777777715</v>
      </c>
      <c r="L359" s="72">
        <f t="shared" si="45"/>
        <v>14.969999999999999</v>
      </c>
      <c r="N359" s="8">
        <f t="shared" si="46"/>
        <v>-28.92</v>
      </c>
    </row>
    <row r="360" spans="1:14" ht="12.75">
      <c r="A360" s="84">
        <f t="shared" si="47"/>
        <v>353</v>
      </c>
      <c r="G360" s="34">
        <f t="shared" si="41"/>
        <v>0</v>
      </c>
      <c r="H360" s="34">
        <f t="shared" si="42"/>
        <v>0</v>
      </c>
      <c r="I360" s="34">
        <f t="shared" si="43"/>
        <v>0</v>
      </c>
      <c r="J360" s="55">
        <f t="shared" si="44"/>
        <v>0</v>
      </c>
      <c r="K360" s="85">
        <f t="shared" si="48"/>
        <v>0.8715277777777715</v>
      </c>
      <c r="L360" s="72">
        <f t="shared" si="45"/>
        <v>14.969999999999999</v>
      </c>
      <c r="N360" s="8">
        <f t="shared" si="46"/>
        <v>-28.92</v>
      </c>
    </row>
    <row r="361" spans="1:14" ht="12.75">
      <c r="A361" s="84">
        <f t="shared" si="47"/>
        <v>354</v>
      </c>
      <c r="G361" s="34">
        <f t="shared" si="41"/>
        <v>0</v>
      </c>
      <c r="H361" s="34">
        <f t="shared" si="42"/>
        <v>0</v>
      </c>
      <c r="I361" s="34">
        <f t="shared" si="43"/>
        <v>0</v>
      </c>
      <c r="J361" s="55">
        <f t="shared" si="44"/>
        <v>0</v>
      </c>
      <c r="K361" s="85">
        <f t="shared" si="48"/>
        <v>0.8715277777777715</v>
      </c>
      <c r="L361" s="72">
        <f t="shared" si="45"/>
        <v>14.969999999999999</v>
      </c>
      <c r="N361" s="8">
        <f t="shared" si="46"/>
        <v>-28.92</v>
      </c>
    </row>
    <row r="362" spans="1:14" ht="12.75">
      <c r="A362" s="84">
        <f t="shared" si="47"/>
        <v>355</v>
      </c>
      <c r="G362" s="34">
        <f t="shared" si="41"/>
        <v>0</v>
      </c>
      <c r="H362" s="34">
        <f t="shared" si="42"/>
        <v>0</v>
      </c>
      <c r="I362" s="34">
        <f t="shared" si="43"/>
        <v>0</v>
      </c>
      <c r="J362" s="55">
        <f t="shared" si="44"/>
        <v>0</v>
      </c>
      <c r="K362" s="85">
        <f t="shared" si="48"/>
        <v>0.8715277777777715</v>
      </c>
      <c r="L362" s="72">
        <f t="shared" si="45"/>
        <v>14.969999999999999</v>
      </c>
      <c r="N362" s="8">
        <f t="shared" si="46"/>
        <v>-28.92</v>
      </c>
    </row>
    <row r="363" spans="1:14" ht="12.75">
      <c r="A363" s="84">
        <f t="shared" si="47"/>
        <v>356</v>
      </c>
      <c r="G363" s="34">
        <f t="shared" si="41"/>
        <v>0</v>
      </c>
      <c r="H363" s="34">
        <f t="shared" si="42"/>
        <v>0</v>
      </c>
      <c r="I363" s="34">
        <f t="shared" si="43"/>
        <v>0</v>
      </c>
      <c r="J363" s="55">
        <f t="shared" si="44"/>
        <v>0</v>
      </c>
      <c r="K363" s="85">
        <f t="shared" si="48"/>
        <v>0.8715277777777715</v>
      </c>
      <c r="L363" s="72">
        <f t="shared" si="45"/>
        <v>14.969999999999999</v>
      </c>
      <c r="N363" s="8">
        <f t="shared" si="46"/>
        <v>-28.92</v>
      </c>
    </row>
    <row r="364" spans="1:14" ht="12.75">
      <c r="A364" s="84">
        <f t="shared" si="47"/>
        <v>357</v>
      </c>
      <c r="G364" s="34">
        <f t="shared" si="41"/>
        <v>0</v>
      </c>
      <c r="H364" s="34">
        <f t="shared" si="42"/>
        <v>0</v>
      </c>
      <c r="I364" s="34">
        <f t="shared" si="43"/>
        <v>0</v>
      </c>
      <c r="J364" s="55">
        <f t="shared" si="44"/>
        <v>0</v>
      </c>
      <c r="K364" s="85">
        <f t="shared" si="48"/>
        <v>0.8715277777777715</v>
      </c>
      <c r="L364" s="72">
        <f t="shared" si="45"/>
        <v>14.969999999999999</v>
      </c>
      <c r="N364" s="8">
        <f t="shared" si="46"/>
        <v>-28.92</v>
      </c>
    </row>
    <row r="365" spans="1:14" ht="12.75">
      <c r="A365" s="84">
        <f t="shared" si="47"/>
        <v>358</v>
      </c>
      <c r="G365" s="34">
        <f t="shared" si="41"/>
        <v>0</v>
      </c>
      <c r="H365" s="34">
        <f t="shared" si="42"/>
        <v>0</v>
      </c>
      <c r="I365" s="34">
        <f t="shared" si="43"/>
        <v>0</v>
      </c>
      <c r="J365" s="55">
        <f t="shared" si="44"/>
        <v>0</v>
      </c>
      <c r="K365" s="85">
        <f t="shared" si="48"/>
        <v>0.8715277777777715</v>
      </c>
      <c r="L365" s="72">
        <f t="shared" si="45"/>
        <v>14.969999999999999</v>
      </c>
      <c r="N365" s="8">
        <f t="shared" si="46"/>
        <v>-28.92</v>
      </c>
    </row>
    <row r="366" spans="1:14" ht="12.75">
      <c r="A366" s="84">
        <f t="shared" si="47"/>
        <v>359</v>
      </c>
      <c r="G366" s="34">
        <f t="shared" si="41"/>
        <v>0</v>
      </c>
      <c r="H366" s="34">
        <f t="shared" si="42"/>
        <v>0</v>
      </c>
      <c r="I366" s="34">
        <f t="shared" si="43"/>
        <v>0</v>
      </c>
      <c r="J366" s="55">
        <f t="shared" si="44"/>
        <v>0</v>
      </c>
      <c r="K366" s="85">
        <f t="shared" si="48"/>
        <v>0.8715277777777715</v>
      </c>
      <c r="L366" s="72">
        <f t="shared" si="45"/>
        <v>14.969999999999999</v>
      </c>
      <c r="N366" s="8">
        <f t="shared" si="46"/>
        <v>-28.92</v>
      </c>
    </row>
    <row r="367" spans="1:14" ht="12.75">
      <c r="A367" s="84">
        <f t="shared" si="47"/>
        <v>360</v>
      </c>
      <c r="G367" s="34">
        <f t="shared" si="41"/>
        <v>0</v>
      </c>
      <c r="H367" s="34">
        <f t="shared" si="42"/>
        <v>0</v>
      </c>
      <c r="I367" s="34">
        <f t="shared" si="43"/>
        <v>0</v>
      </c>
      <c r="J367" s="55">
        <f t="shared" si="44"/>
        <v>0</v>
      </c>
      <c r="K367" s="85">
        <f t="shared" si="48"/>
        <v>0.8715277777777715</v>
      </c>
      <c r="L367" s="72">
        <f t="shared" si="45"/>
        <v>14.969999999999999</v>
      </c>
      <c r="N367" s="8">
        <f t="shared" si="46"/>
        <v>-28.92</v>
      </c>
    </row>
    <row r="368" spans="1:14" ht="12.75">
      <c r="A368" s="84">
        <f t="shared" si="47"/>
        <v>361</v>
      </c>
      <c r="G368" s="34">
        <f t="shared" si="41"/>
        <v>0</v>
      </c>
      <c r="H368" s="34">
        <f t="shared" si="42"/>
        <v>0</v>
      </c>
      <c r="I368" s="34">
        <f t="shared" si="43"/>
        <v>0</v>
      </c>
      <c r="J368" s="55">
        <f t="shared" si="44"/>
        <v>0</v>
      </c>
      <c r="K368" s="85">
        <f t="shared" si="48"/>
        <v>0.8715277777777715</v>
      </c>
      <c r="L368" s="72">
        <f t="shared" si="45"/>
        <v>14.969999999999999</v>
      </c>
      <c r="N368" s="8">
        <f t="shared" si="46"/>
        <v>-28.92</v>
      </c>
    </row>
    <row r="369" spans="1:14" ht="12.75">
      <c r="A369" s="84">
        <f t="shared" si="47"/>
        <v>362</v>
      </c>
      <c r="G369" s="34">
        <f t="shared" si="41"/>
        <v>0</v>
      </c>
      <c r="H369" s="34">
        <f t="shared" si="42"/>
        <v>0</v>
      </c>
      <c r="I369" s="34">
        <f t="shared" si="43"/>
        <v>0</v>
      </c>
      <c r="J369" s="55">
        <f t="shared" si="44"/>
        <v>0</v>
      </c>
      <c r="K369" s="85">
        <f t="shared" si="48"/>
        <v>0.8715277777777715</v>
      </c>
      <c r="L369" s="72">
        <f t="shared" si="45"/>
        <v>14.969999999999999</v>
      </c>
      <c r="N369" s="8">
        <f t="shared" si="46"/>
        <v>-28.92</v>
      </c>
    </row>
    <row r="370" spans="1:14" ht="12.75">
      <c r="A370" s="84">
        <f t="shared" si="47"/>
        <v>363</v>
      </c>
      <c r="G370" s="34">
        <f t="shared" si="41"/>
        <v>0</v>
      </c>
      <c r="H370" s="34">
        <f t="shared" si="42"/>
        <v>0</v>
      </c>
      <c r="I370" s="34">
        <f t="shared" si="43"/>
        <v>0</v>
      </c>
      <c r="J370" s="55">
        <f t="shared" si="44"/>
        <v>0</v>
      </c>
      <c r="K370" s="85">
        <f t="shared" si="48"/>
        <v>0.8715277777777715</v>
      </c>
      <c r="L370" s="72">
        <f t="shared" si="45"/>
        <v>14.969999999999999</v>
      </c>
      <c r="N370" s="8">
        <f t="shared" si="46"/>
        <v>-28.92</v>
      </c>
    </row>
    <row r="371" spans="1:14" ht="12.75">
      <c r="A371" s="84">
        <f t="shared" si="47"/>
        <v>364</v>
      </c>
      <c r="G371" s="34">
        <f t="shared" si="41"/>
        <v>0</v>
      </c>
      <c r="H371" s="34">
        <f t="shared" si="42"/>
        <v>0</v>
      </c>
      <c r="I371" s="34">
        <f t="shared" si="43"/>
        <v>0</v>
      </c>
      <c r="J371" s="55">
        <f t="shared" si="44"/>
        <v>0</v>
      </c>
      <c r="K371" s="85">
        <f t="shared" si="48"/>
        <v>0.8715277777777715</v>
      </c>
      <c r="L371" s="72">
        <f t="shared" si="45"/>
        <v>14.969999999999999</v>
      </c>
      <c r="N371" s="8">
        <f t="shared" si="46"/>
        <v>-28.92</v>
      </c>
    </row>
    <row r="372" spans="1:14" ht="12.75">
      <c r="A372" s="84">
        <f t="shared" si="47"/>
        <v>365</v>
      </c>
      <c r="G372" s="34">
        <f t="shared" si="41"/>
        <v>0</v>
      </c>
      <c r="H372" s="34">
        <f t="shared" si="42"/>
        <v>0</v>
      </c>
      <c r="I372" s="34">
        <f t="shared" si="43"/>
        <v>0</v>
      </c>
      <c r="J372" s="55">
        <f t="shared" si="44"/>
        <v>0</v>
      </c>
      <c r="K372" s="85">
        <f t="shared" si="48"/>
        <v>0.8715277777777715</v>
      </c>
      <c r="L372" s="72">
        <f t="shared" si="45"/>
        <v>14.969999999999999</v>
      </c>
      <c r="N372" s="8">
        <f t="shared" si="46"/>
        <v>-28.92</v>
      </c>
    </row>
    <row r="373" spans="1:14" ht="12.75">
      <c r="A373" s="84">
        <f t="shared" si="47"/>
        <v>366</v>
      </c>
      <c r="G373" s="34">
        <f t="shared" si="41"/>
        <v>0</v>
      </c>
      <c r="H373" s="34">
        <f t="shared" si="42"/>
        <v>0</v>
      </c>
      <c r="I373" s="34">
        <f t="shared" si="43"/>
        <v>0</v>
      </c>
      <c r="J373" s="55">
        <f t="shared" si="44"/>
        <v>0</v>
      </c>
      <c r="K373" s="85">
        <f t="shared" si="48"/>
        <v>0.8715277777777715</v>
      </c>
      <c r="L373" s="72">
        <f t="shared" si="45"/>
        <v>14.969999999999999</v>
      </c>
      <c r="N373" s="8">
        <f t="shared" si="46"/>
        <v>-28.92</v>
      </c>
    </row>
    <row r="374" spans="1:14" ht="12.75">
      <c r="A374" s="84">
        <f t="shared" si="47"/>
        <v>367</v>
      </c>
      <c r="G374" s="34">
        <f t="shared" si="41"/>
        <v>0</v>
      </c>
      <c r="H374" s="34">
        <f t="shared" si="42"/>
        <v>0</v>
      </c>
      <c r="I374" s="34">
        <f t="shared" si="43"/>
        <v>0</v>
      </c>
      <c r="J374" s="55">
        <f t="shared" si="44"/>
        <v>0</v>
      </c>
      <c r="K374" s="85">
        <f t="shared" si="48"/>
        <v>0.8715277777777715</v>
      </c>
      <c r="L374" s="72">
        <f t="shared" si="45"/>
        <v>14.969999999999999</v>
      </c>
      <c r="N374" s="8">
        <f t="shared" si="46"/>
        <v>-28.92</v>
      </c>
    </row>
    <row r="375" spans="1:14" ht="12.75">
      <c r="A375" s="84">
        <f t="shared" si="47"/>
        <v>368</v>
      </c>
      <c r="G375" s="34">
        <f t="shared" si="41"/>
        <v>0</v>
      </c>
      <c r="H375" s="34">
        <f t="shared" si="42"/>
        <v>0</v>
      </c>
      <c r="I375" s="34">
        <f t="shared" si="43"/>
        <v>0</v>
      </c>
      <c r="J375" s="55">
        <f t="shared" si="44"/>
        <v>0</v>
      </c>
      <c r="K375" s="85">
        <f t="shared" si="48"/>
        <v>0.8715277777777715</v>
      </c>
      <c r="L375" s="72">
        <f t="shared" si="45"/>
        <v>14.969999999999999</v>
      </c>
      <c r="N375" s="8">
        <f t="shared" si="46"/>
        <v>-28.92</v>
      </c>
    </row>
    <row r="376" spans="1:14" ht="12.75">
      <c r="A376" s="84">
        <f t="shared" si="47"/>
        <v>369</v>
      </c>
      <c r="G376" s="34">
        <f t="shared" si="41"/>
        <v>0</v>
      </c>
      <c r="H376" s="34">
        <f t="shared" si="42"/>
        <v>0</v>
      </c>
      <c r="I376" s="34">
        <f t="shared" si="43"/>
        <v>0</v>
      </c>
      <c r="J376" s="55">
        <f t="shared" si="44"/>
        <v>0</v>
      </c>
      <c r="K376" s="85">
        <f t="shared" si="48"/>
        <v>0.8715277777777715</v>
      </c>
      <c r="L376" s="72">
        <f t="shared" si="45"/>
        <v>14.969999999999999</v>
      </c>
      <c r="N376" s="8">
        <f t="shared" si="46"/>
        <v>-28.92</v>
      </c>
    </row>
    <row r="377" spans="1:14" ht="12.75">
      <c r="A377" s="84">
        <f t="shared" si="47"/>
        <v>370</v>
      </c>
      <c r="G377" s="34">
        <f t="shared" si="41"/>
        <v>0</v>
      </c>
      <c r="H377" s="34">
        <f t="shared" si="42"/>
        <v>0</v>
      </c>
      <c r="I377" s="34">
        <f t="shared" si="43"/>
        <v>0</v>
      </c>
      <c r="J377" s="55">
        <f t="shared" si="44"/>
        <v>0</v>
      </c>
      <c r="K377" s="85">
        <f t="shared" si="48"/>
        <v>0.8715277777777715</v>
      </c>
      <c r="L377" s="72">
        <f t="shared" si="45"/>
        <v>14.969999999999999</v>
      </c>
      <c r="N377" s="8">
        <f t="shared" si="46"/>
        <v>-28.92</v>
      </c>
    </row>
    <row r="378" spans="1:14" ht="12.75">
      <c r="A378" s="84">
        <f t="shared" si="47"/>
        <v>371</v>
      </c>
      <c r="G378" s="34">
        <f t="shared" si="41"/>
        <v>0</v>
      </c>
      <c r="H378" s="34">
        <f t="shared" si="42"/>
        <v>0</v>
      </c>
      <c r="I378" s="34">
        <f t="shared" si="43"/>
        <v>0</v>
      </c>
      <c r="J378" s="55">
        <f t="shared" si="44"/>
        <v>0</v>
      </c>
      <c r="K378" s="85">
        <f t="shared" si="48"/>
        <v>0.8715277777777715</v>
      </c>
      <c r="L378" s="72">
        <f t="shared" si="45"/>
        <v>14.969999999999999</v>
      </c>
      <c r="N378" s="8">
        <f t="shared" si="46"/>
        <v>-28.92</v>
      </c>
    </row>
    <row r="379" spans="1:14" ht="12.75">
      <c r="A379" s="84">
        <f t="shared" si="47"/>
        <v>372</v>
      </c>
      <c r="G379" s="34">
        <f t="shared" si="41"/>
        <v>0</v>
      </c>
      <c r="H379" s="34">
        <f t="shared" si="42"/>
        <v>0</v>
      </c>
      <c r="I379" s="34">
        <f t="shared" si="43"/>
        <v>0</v>
      </c>
      <c r="J379" s="55">
        <f t="shared" si="44"/>
        <v>0</v>
      </c>
      <c r="K379" s="85">
        <f t="shared" si="48"/>
        <v>0.8715277777777715</v>
      </c>
      <c r="L379" s="72">
        <f t="shared" si="45"/>
        <v>14.969999999999999</v>
      </c>
      <c r="N379" s="8">
        <f t="shared" si="46"/>
        <v>-28.92</v>
      </c>
    </row>
    <row r="380" spans="1:14" ht="12.75">
      <c r="A380" s="84">
        <f t="shared" si="47"/>
        <v>373</v>
      </c>
      <c r="G380" s="34">
        <f t="shared" si="41"/>
        <v>0</v>
      </c>
      <c r="H380" s="34">
        <f t="shared" si="42"/>
        <v>0</v>
      </c>
      <c r="I380" s="34">
        <f t="shared" si="43"/>
        <v>0</v>
      </c>
      <c r="J380" s="55">
        <f t="shared" si="44"/>
        <v>0</v>
      </c>
      <c r="K380" s="85">
        <f t="shared" si="48"/>
        <v>0.8715277777777715</v>
      </c>
      <c r="L380" s="72">
        <f t="shared" si="45"/>
        <v>14.969999999999999</v>
      </c>
      <c r="N380" s="8">
        <f t="shared" si="46"/>
        <v>-28.92</v>
      </c>
    </row>
    <row r="381" spans="1:14" ht="12.75">
      <c r="A381" s="84">
        <f t="shared" si="47"/>
        <v>374</v>
      </c>
      <c r="G381" s="34">
        <f t="shared" si="41"/>
        <v>0</v>
      </c>
      <c r="H381" s="34">
        <f t="shared" si="42"/>
        <v>0</v>
      </c>
      <c r="I381" s="34">
        <f t="shared" si="43"/>
        <v>0</v>
      </c>
      <c r="J381" s="55">
        <f t="shared" si="44"/>
        <v>0</v>
      </c>
      <c r="K381" s="85">
        <f t="shared" si="48"/>
        <v>0.8715277777777715</v>
      </c>
      <c r="L381" s="72">
        <f t="shared" si="45"/>
        <v>14.969999999999999</v>
      </c>
      <c r="N381" s="8">
        <f t="shared" si="46"/>
        <v>-28.92</v>
      </c>
    </row>
    <row r="382" spans="1:14" ht="12.75">
      <c r="A382" s="84">
        <f t="shared" si="47"/>
        <v>375</v>
      </c>
      <c r="G382" s="34">
        <f t="shared" si="41"/>
        <v>0</v>
      </c>
      <c r="H382" s="34">
        <f t="shared" si="42"/>
        <v>0</v>
      </c>
      <c r="I382" s="34">
        <f t="shared" si="43"/>
        <v>0</v>
      </c>
      <c r="J382" s="55">
        <f t="shared" si="44"/>
        <v>0</v>
      </c>
      <c r="K382" s="85">
        <f t="shared" si="48"/>
        <v>0.8715277777777715</v>
      </c>
      <c r="L382" s="72">
        <f t="shared" si="45"/>
        <v>14.969999999999999</v>
      </c>
      <c r="N382" s="8">
        <f t="shared" si="46"/>
        <v>-28.92</v>
      </c>
    </row>
    <row r="383" spans="1:14" ht="12.75">
      <c r="A383" s="84">
        <f t="shared" si="47"/>
        <v>376</v>
      </c>
      <c r="G383" s="34">
        <f t="shared" si="41"/>
        <v>0</v>
      </c>
      <c r="H383" s="34">
        <f t="shared" si="42"/>
        <v>0</v>
      </c>
      <c r="I383" s="34">
        <f t="shared" si="43"/>
        <v>0</v>
      </c>
      <c r="J383" s="55">
        <f t="shared" si="44"/>
        <v>0</v>
      </c>
      <c r="K383" s="85">
        <f t="shared" si="48"/>
        <v>0.8715277777777715</v>
      </c>
      <c r="L383" s="72">
        <f t="shared" si="45"/>
        <v>14.969999999999999</v>
      </c>
      <c r="N383" s="8">
        <f t="shared" si="46"/>
        <v>-28.92</v>
      </c>
    </row>
    <row r="384" spans="1:14" ht="12.75">
      <c r="A384" s="84">
        <f t="shared" si="47"/>
        <v>377</v>
      </c>
      <c r="G384" s="34">
        <f t="shared" si="41"/>
        <v>0</v>
      </c>
      <c r="H384" s="34">
        <f t="shared" si="42"/>
        <v>0</v>
      </c>
      <c r="I384" s="34">
        <f t="shared" si="43"/>
        <v>0</v>
      </c>
      <c r="J384" s="55">
        <f t="shared" si="44"/>
        <v>0</v>
      </c>
      <c r="K384" s="85">
        <f t="shared" si="48"/>
        <v>0.8715277777777715</v>
      </c>
      <c r="L384" s="72">
        <f t="shared" si="45"/>
        <v>14.969999999999999</v>
      </c>
      <c r="N384" s="8">
        <f t="shared" si="46"/>
        <v>-28.92</v>
      </c>
    </row>
    <row r="385" spans="1:14" ht="12.75">
      <c r="A385" s="84">
        <f t="shared" si="47"/>
        <v>378</v>
      </c>
      <c r="G385" s="34">
        <f t="shared" si="41"/>
        <v>0</v>
      </c>
      <c r="H385" s="34">
        <f t="shared" si="42"/>
        <v>0</v>
      </c>
      <c r="I385" s="34">
        <f t="shared" si="43"/>
        <v>0</v>
      </c>
      <c r="J385" s="55">
        <f t="shared" si="44"/>
        <v>0</v>
      </c>
      <c r="K385" s="85">
        <f t="shared" si="48"/>
        <v>0.8715277777777715</v>
      </c>
      <c r="L385" s="72">
        <f t="shared" si="45"/>
        <v>14.969999999999999</v>
      </c>
      <c r="N385" s="8">
        <f t="shared" si="46"/>
        <v>-28.92</v>
      </c>
    </row>
    <row r="386" spans="1:14" ht="12.75">
      <c r="A386" s="84">
        <f t="shared" si="47"/>
        <v>379</v>
      </c>
      <c r="G386" s="34">
        <f t="shared" si="41"/>
        <v>0</v>
      </c>
      <c r="H386" s="34">
        <f t="shared" si="42"/>
        <v>0</v>
      </c>
      <c r="I386" s="34">
        <f t="shared" si="43"/>
        <v>0</v>
      </c>
      <c r="J386" s="55">
        <f t="shared" si="44"/>
        <v>0</v>
      </c>
      <c r="K386" s="85">
        <f t="shared" si="48"/>
        <v>0.8715277777777715</v>
      </c>
      <c r="L386" s="72">
        <f t="shared" si="45"/>
        <v>14.969999999999999</v>
      </c>
      <c r="N386" s="8">
        <f t="shared" si="46"/>
        <v>-28.92</v>
      </c>
    </row>
    <row r="387" spans="1:14" ht="12.75">
      <c r="A387" s="84">
        <f t="shared" si="47"/>
        <v>380</v>
      </c>
      <c r="G387" s="34">
        <f t="shared" si="41"/>
        <v>0</v>
      </c>
      <c r="H387" s="34">
        <f t="shared" si="42"/>
        <v>0</v>
      </c>
      <c r="I387" s="34">
        <f t="shared" si="43"/>
        <v>0</v>
      </c>
      <c r="J387" s="55">
        <f t="shared" si="44"/>
        <v>0</v>
      </c>
      <c r="K387" s="85">
        <f t="shared" si="48"/>
        <v>0.8715277777777715</v>
      </c>
      <c r="L387" s="72">
        <f t="shared" si="45"/>
        <v>14.969999999999999</v>
      </c>
      <c r="N387" s="8">
        <f t="shared" si="46"/>
        <v>-28.92</v>
      </c>
    </row>
    <row r="388" spans="1:14" ht="12.75">
      <c r="A388" s="84">
        <f t="shared" si="47"/>
        <v>381</v>
      </c>
      <c r="G388" s="34">
        <f t="shared" si="41"/>
        <v>0</v>
      </c>
      <c r="H388" s="34">
        <f t="shared" si="42"/>
        <v>0</v>
      </c>
      <c r="I388" s="34">
        <f t="shared" si="43"/>
        <v>0</v>
      </c>
      <c r="J388" s="55">
        <f t="shared" si="44"/>
        <v>0</v>
      </c>
      <c r="K388" s="85">
        <f t="shared" si="48"/>
        <v>0.8715277777777715</v>
      </c>
      <c r="L388" s="72">
        <f t="shared" si="45"/>
        <v>14.969999999999999</v>
      </c>
      <c r="N388" s="8">
        <f t="shared" si="46"/>
        <v>-28.92</v>
      </c>
    </row>
    <row r="389" spans="1:14" ht="12.75">
      <c r="A389" s="84">
        <f t="shared" si="47"/>
        <v>382</v>
      </c>
      <c r="G389" s="34">
        <f t="shared" si="41"/>
        <v>0</v>
      </c>
      <c r="H389" s="34">
        <f t="shared" si="42"/>
        <v>0</v>
      </c>
      <c r="I389" s="34">
        <f t="shared" si="43"/>
        <v>0</v>
      </c>
      <c r="J389" s="55">
        <f t="shared" si="44"/>
        <v>0</v>
      </c>
      <c r="K389" s="85">
        <f t="shared" si="48"/>
        <v>0.8715277777777715</v>
      </c>
      <c r="L389" s="72">
        <f t="shared" si="45"/>
        <v>14.969999999999999</v>
      </c>
      <c r="N389" s="8">
        <f t="shared" si="46"/>
        <v>-28.92</v>
      </c>
    </row>
    <row r="390" spans="1:14" ht="12.75">
      <c r="A390" s="84">
        <f t="shared" si="47"/>
        <v>383</v>
      </c>
      <c r="G390" s="34">
        <f t="shared" si="41"/>
        <v>0</v>
      </c>
      <c r="H390" s="34">
        <f t="shared" si="42"/>
        <v>0</v>
      </c>
      <c r="I390" s="34">
        <f t="shared" si="43"/>
        <v>0</v>
      </c>
      <c r="J390" s="55">
        <f t="shared" si="44"/>
        <v>0</v>
      </c>
      <c r="K390" s="85">
        <f t="shared" si="48"/>
        <v>0.8715277777777715</v>
      </c>
      <c r="L390" s="72">
        <f t="shared" si="45"/>
        <v>14.969999999999999</v>
      </c>
      <c r="N390" s="8">
        <f t="shared" si="46"/>
        <v>-28.92</v>
      </c>
    </row>
    <row r="391" spans="1:14" ht="12.75">
      <c r="A391" s="84">
        <f t="shared" si="47"/>
        <v>384</v>
      </c>
      <c r="G391" s="34">
        <f t="shared" si="41"/>
        <v>0</v>
      </c>
      <c r="H391" s="34">
        <f t="shared" si="42"/>
        <v>0</v>
      </c>
      <c r="I391" s="34">
        <f t="shared" si="43"/>
        <v>0</v>
      </c>
      <c r="J391" s="55">
        <f t="shared" si="44"/>
        <v>0</v>
      </c>
      <c r="K391" s="85">
        <f t="shared" si="48"/>
        <v>0.8715277777777715</v>
      </c>
      <c r="L391" s="72">
        <f t="shared" si="45"/>
        <v>14.969999999999999</v>
      </c>
      <c r="N391" s="8">
        <f t="shared" si="46"/>
        <v>-28.92</v>
      </c>
    </row>
    <row r="392" spans="1:14" ht="12.75">
      <c r="A392" s="84">
        <f t="shared" si="47"/>
        <v>385</v>
      </c>
      <c r="G392" s="34">
        <f t="shared" si="41"/>
        <v>0</v>
      </c>
      <c r="H392" s="34">
        <f t="shared" si="42"/>
        <v>0</v>
      </c>
      <c r="I392" s="34">
        <f t="shared" si="43"/>
        <v>0</v>
      </c>
      <c r="J392" s="55">
        <f t="shared" si="44"/>
        <v>0</v>
      </c>
      <c r="K392" s="85">
        <f t="shared" si="48"/>
        <v>0.8715277777777715</v>
      </c>
      <c r="L392" s="72">
        <f t="shared" si="45"/>
        <v>14.969999999999999</v>
      </c>
      <c r="N392" s="8">
        <f t="shared" si="46"/>
        <v>-28.92</v>
      </c>
    </row>
    <row r="393" spans="1:14" ht="12.75">
      <c r="A393" s="84">
        <f t="shared" si="47"/>
        <v>386</v>
      </c>
      <c r="G393" s="34">
        <f aca="true" t="shared" si="49" ref="G393:G456">INT(B393/R$17)*R$16+MOD(B393,R$19)*R$18</f>
        <v>0</v>
      </c>
      <c r="H393" s="34">
        <f aca="true" t="shared" si="50" ref="H393:H456">INT(C393/S$17)*S$16+MOD(C393,S$19)*S$18</f>
        <v>0</v>
      </c>
      <c r="I393" s="34">
        <f aca="true" t="shared" si="51" ref="I393:I456">INT(D393/T$17)*T$16+MOD(D393,T$19)*T$18</f>
        <v>0</v>
      </c>
      <c r="J393" s="55">
        <f aca="true" t="shared" si="52" ref="J393:J456">SUM(G393:I393)</f>
        <v>0</v>
      </c>
      <c r="K393" s="85">
        <f t="shared" si="48"/>
        <v>0.8715277777777715</v>
      </c>
      <c r="L393" s="72">
        <f aca="true" t="shared" si="53" ref="L393:L456">IF(ISBLANK(E393),L392,N393)</f>
        <v>14.969999999999999</v>
      </c>
      <c r="N393" s="8">
        <f aca="true" t="shared" si="54" ref="N393:N456">(E393-$E$8)*$Q$2</f>
        <v>-28.92</v>
      </c>
    </row>
    <row r="394" spans="1:14" ht="12.75">
      <c r="A394" s="84">
        <f aca="true" t="shared" si="55" ref="A394:A457">A393+1</f>
        <v>387</v>
      </c>
      <c r="G394" s="34">
        <f t="shared" si="49"/>
        <v>0</v>
      </c>
      <c r="H394" s="34">
        <f t="shared" si="50"/>
        <v>0</v>
      </c>
      <c r="I394" s="34">
        <f t="shared" si="51"/>
        <v>0</v>
      </c>
      <c r="J394" s="55">
        <f t="shared" si="52"/>
        <v>0</v>
      </c>
      <c r="K394" s="85">
        <f aca="true" t="shared" si="56" ref="K394:K457">IF(ISNUMBER(E394),J394-$J$8,MAX($J$8:$J$2000)-$J$8)</f>
        <v>0.8715277777777715</v>
      </c>
      <c r="L394" s="72">
        <f t="shared" si="53"/>
        <v>14.969999999999999</v>
      </c>
      <c r="N394" s="8">
        <f t="shared" si="54"/>
        <v>-28.92</v>
      </c>
    </row>
    <row r="395" spans="1:14" ht="12.75">
      <c r="A395" s="84">
        <f t="shared" si="55"/>
        <v>388</v>
      </c>
      <c r="G395" s="34">
        <f t="shared" si="49"/>
        <v>0</v>
      </c>
      <c r="H395" s="34">
        <f t="shared" si="50"/>
        <v>0</v>
      </c>
      <c r="I395" s="34">
        <f t="shared" si="51"/>
        <v>0</v>
      </c>
      <c r="J395" s="55">
        <f t="shared" si="52"/>
        <v>0</v>
      </c>
      <c r="K395" s="85">
        <f t="shared" si="56"/>
        <v>0.8715277777777715</v>
      </c>
      <c r="L395" s="72">
        <f t="shared" si="53"/>
        <v>14.969999999999999</v>
      </c>
      <c r="N395" s="8">
        <f t="shared" si="54"/>
        <v>-28.92</v>
      </c>
    </row>
    <row r="396" spans="1:14" ht="12.75">
      <c r="A396" s="84">
        <f t="shared" si="55"/>
        <v>389</v>
      </c>
      <c r="G396" s="34">
        <f t="shared" si="49"/>
        <v>0</v>
      </c>
      <c r="H396" s="34">
        <f t="shared" si="50"/>
        <v>0</v>
      </c>
      <c r="I396" s="34">
        <f t="shared" si="51"/>
        <v>0</v>
      </c>
      <c r="J396" s="55">
        <f t="shared" si="52"/>
        <v>0</v>
      </c>
      <c r="K396" s="85">
        <f t="shared" si="56"/>
        <v>0.8715277777777715</v>
      </c>
      <c r="L396" s="72">
        <f t="shared" si="53"/>
        <v>14.969999999999999</v>
      </c>
      <c r="N396" s="8">
        <f t="shared" si="54"/>
        <v>-28.92</v>
      </c>
    </row>
    <row r="397" spans="1:14" ht="12.75">
      <c r="A397" s="84">
        <f t="shared" si="55"/>
        <v>390</v>
      </c>
      <c r="G397" s="34">
        <f t="shared" si="49"/>
        <v>0</v>
      </c>
      <c r="H397" s="34">
        <f t="shared" si="50"/>
        <v>0</v>
      </c>
      <c r="I397" s="34">
        <f t="shared" si="51"/>
        <v>0</v>
      </c>
      <c r="J397" s="55">
        <f t="shared" si="52"/>
        <v>0</v>
      </c>
      <c r="K397" s="85">
        <f t="shared" si="56"/>
        <v>0.8715277777777715</v>
      </c>
      <c r="L397" s="72">
        <f t="shared" si="53"/>
        <v>14.969999999999999</v>
      </c>
      <c r="N397" s="8">
        <f t="shared" si="54"/>
        <v>-28.92</v>
      </c>
    </row>
    <row r="398" spans="1:14" ht="12.75">
      <c r="A398" s="84">
        <f t="shared" si="55"/>
        <v>391</v>
      </c>
      <c r="G398" s="34">
        <f t="shared" si="49"/>
        <v>0</v>
      </c>
      <c r="H398" s="34">
        <f t="shared" si="50"/>
        <v>0</v>
      </c>
      <c r="I398" s="34">
        <f t="shared" si="51"/>
        <v>0</v>
      </c>
      <c r="J398" s="55">
        <f t="shared" si="52"/>
        <v>0</v>
      </c>
      <c r="K398" s="85">
        <f t="shared" si="56"/>
        <v>0.8715277777777715</v>
      </c>
      <c r="L398" s="72">
        <f t="shared" si="53"/>
        <v>14.969999999999999</v>
      </c>
      <c r="N398" s="8">
        <f t="shared" si="54"/>
        <v>-28.92</v>
      </c>
    </row>
    <row r="399" spans="1:14" ht="12.75">
      <c r="A399" s="84">
        <f t="shared" si="55"/>
        <v>392</v>
      </c>
      <c r="G399" s="34">
        <f t="shared" si="49"/>
        <v>0</v>
      </c>
      <c r="H399" s="34">
        <f t="shared" si="50"/>
        <v>0</v>
      </c>
      <c r="I399" s="34">
        <f t="shared" si="51"/>
        <v>0</v>
      </c>
      <c r="J399" s="55">
        <f t="shared" si="52"/>
        <v>0</v>
      </c>
      <c r="K399" s="85">
        <f t="shared" si="56"/>
        <v>0.8715277777777715</v>
      </c>
      <c r="L399" s="72">
        <f t="shared" si="53"/>
        <v>14.969999999999999</v>
      </c>
      <c r="N399" s="8">
        <f t="shared" si="54"/>
        <v>-28.92</v>
      </c>
    </row>
    <row r="400" spans="1:14" ht="12.75">
      <c r="A400" s="84">
        <f t="shared" si="55"/>
        <v>393</v>
      </c>
      <c r="G400" s="34">
        <f t="shared" si="49"/>
        <v>0</v>
      </c>
      <c r="H400" s="34">
        <f t="shared" si="50"/>
        <v>0</v>
      </c>
      <c r="I400" s="34">
        <f t="shared" si="51"/>
        <v>0</v>
      </c>
      <c r="J400" s="55">
        <f t="shared" si="52"/>
        <v>0</v>
      </c>
      <c r="K400" s="85">
        <f t="shared" si="56"/>
        <v>0.8715277777777715</v>
      </c>
      <c r="L400" s="72">
        <f t="shared" si="53"/>
        <v>14.969999999999999</v>
      </c>
      <c r="N400" s="8">
        <f t="shared" si="54"/>
        <v>-28.92</v>
      </c>
    </row>
    <row r="401" spans="1:14" ht="12.75">
      <c r="A401" s="84">
        <f t="shared" si="55"/>
        <v>394</v>
      </c>
      <c r="G401" s="34">
        <f t="shared" si="49"/>
        <v>0</v>
      </c>
      <c r="H401" s="34">
        <f t="shared" si="50"/>
        <v>0</v>
      </c>
      <c r="I401" s="34">
        <f t="shared" si="51"/>
        <v>0</v>
      </c>
      <c r="J401" s="55">
        <f t="shared" si="52"/>
        <v>0</v>
      </c>
      <c r="K401" s="85">
        <f t="shared" si="56"/>
        <v>0.8715277777777715</v>
      </c>
      <c r="L401" s="72">
        <f t="shared" si="53"/>
        <v>14.969999999999999</v>
      </c>
      <c r="N401" s="8">
        <f t="shared" si="54"/>
        <v>-28.92</v>
      </c>
    </row>
    <row r="402" spans="1:14" ht="12.75">
      <c r="A402" s="84">
        <f t="shared" si="55"/>
        <v>395</v>
      </c>
      <c r="G402" s="34">
        <f t="shared" si="49"/>
        <v>0</v>
      </c>
      <c r="H402" s="34">
        <f t="shared" si="50"/>
        <v>0</v>
      </c>
      <c r="I402" s="34">
        <f t="shared" si="51"/>
        <v>0</v>
      </c>
      <c r="J402" s="55">
        <f t="shared" si="52"/>
        <v>0</v>
      </c>
      <c r="K402" s="85">
        <f t="shared" si="56"/>
        <v>0.8715277777777715</v>
      </c>
      <c r="L402" s="72">
        <f t="shared" si="53"/>
        <v>14.969999999999999</v>
      </c>
      <c r="N402" s="8">
        <f t="shared" si="54"/>
        <v>-28.92</v>
      </c>
    </row>
    <row r="403" spans="1:14" ht="12.75">
      <c r="A403" s="84">
        <f t="shared" si="55"/>
        <v>396</v>
      </c>
      <c r="G403" s="34">
        <f t="shared" si="49"/>
        <v>0</v>
      </c>
      <c r="H403" s="34">
        <f t="shared" si="50"/>
        <v>0</v>
      </c>
      <c r="I403" s="34">
        <f t="shared" si="51"/>
        <v>0</v>
      </c>
      <c r="J403" s="55">
        <f t="shared" si="52"/>
        <v>0</v>
      </c>
      <c r="K403" s="85">
        <f t="shared" si="56"/>
        <v>0.8715277777777715</v>
      </c>
      <c r="L403" s="72">
        <f t="shared" si="53"/>
        <v>14.969999999999999</v>
      </c>
      <c r="N403" s="8">
        <f t="shared" si="54"/>
        <v>-28.92</v>
      </c>
    </row>
    <row r="404" spans="1:14" ht="12.75">
      <c r="A404" s="84">
        <f t="shared" si="55"/>
        <v>397</v>
      </c>
      <c r="G404" s="34">
        <f t="shared" si="49"/>
        <v>0</v>
      </c>
      <c r="H404" s="34">
        <f t="shared" si="50"/>
        <v>0</v>
      </c>
      <c r="I404" s="34">
        <f t="shared" si="51"/>
        <v>0</v>
      </c>
      <c r="J404" s="55">
        <f t="shared" si="52"/>
        <v>0</v>
      </c>
      <c r="K404" s="85">
        <f t="shared" si="56"/>
        <v>0.8715277777777715</v>
      </c>
      <c r="L404" s="72">
        <f t="shared" si="53"/>
        <v>14.969999999999999</v>
      </c>
      <c r="N404" s="8">
        <f t="shared" si="54"/>
        <v>-28.92</v>
      </c>
    </row>
    <row r="405" spans="1:14" ht="12.75">
      <c r="A405" s="84">
        <f t="shared" si="55"/>
        <v>398</v>
      </c>
      <c r="G405" s="34">
        <f t="shared" si="49"/>
        <v>0</v>
      </c>
      <c r="H405" s="34">
        <f t="shared" si="50"/>
        <v>0</v>
      </c>
      <c r="I405" s="34">
        <f t="shared" si="51"/>
        <v>0</v>
      </c>
      <c r="J405" s="55">
        <f t="shared" si="52"/>
        <v>0</v>
      </c>
      <c r="K405" s="85">
        <f t="shared" si="56"/>
        <v>0.8715277777777715</v>
      </c>
      <c r="L405" s="72">
        <f t="shared" si="53"/>
        <v>14.969999999999999</v>
      </c>
      <c r="N405" s="8">
        <f t="shared" si="54"/>
        <v>-28.92</v>
      </c>
    </row>
    <row r="406" spans="1:14" ht="12.75">
      <c r="A406" s="84">
        <f t="shared" si="55"/>
        <v>399</v>
      </c>
      <c r="G406" s="34">
        <f t="shared" si="49"/>
        <v>0</v>
      </c>
      <c r="H406" s="34">
        <f t="shared" si="50"/>
        <v>0</v>
      </c>
      <c r="I406" s="34">
        <f t="shared" si="51"/>
        <v>0</v>
      </c>
      <c r="J406" s="55">
        <f t="shared" si="52"/>
        <v>0</v>
      </c>
      <c r="K406" s="85">
        <f t="shared" si="56"/>
        <v>0.8715277777777715</v>
      </c>
      <c r="L406" s="72">
        <f t="shared" si="53"/>
        <v>14.969999999999999</v>
      </c>
      <c r="N406" s="8">
        <f t="shared" si="54"/>
        <v>-28.92</v>
      </c>
    </row>
    <row r="407" spans="1:14" ht="12.75">
      <c r="A407" s="84">
        <f t="shared" si="55"/>
        <v>400</v>
      </c>
      <c r="G407" s="34">
        <f t="shared" si="49"/>
        <v>0</v>
      </c>
      <c r="H407" s="34">
        <f t="shared" si="50"/>
        <v>0</v>
      </c>
      <c r="I407" s="34">
        <f t="shared" si="51"/>
        <v>0</v>
      </c>
      <c r="J407" s="55">
        <f t="shared" si="52"/>
        <v>0</v>
      </c>
      <c r="K407" s="85">
        <f t="shared" si="56"/>
        <v>0.8715277777777715</v>
      </c>
      <c r="L407" s="72">
        <f t="shared" si="53"/>
        <v>14.969999999999999</v>
      </c>
      <c r="N407" s="8">
        <f t="shared" si="54"/>
        <v>-28.92</v>
      </c>
    </row>
    <row r="408" spans="1:14" ht="12.75">
      <c r="A408" s="84">
        <f t="shared" si="55"/>
        <v>401</v>
      </c>
      <c r="G408" s="34">
        <f t="shared" si="49"/>
        <v>0</v>
      </c>
      <c r="H408" s="34">
        <f t="shared" si="50"/>
        <v>0</v>
      </c>
      <c r="I408" s="34">
        <f t="shared" si="51"/>
        <v>0</v>
      </c>
      <c r="J408" s="55">
        <f t="shared" si="52"/>
        <v>0</v>
      </c>
      <c r="K408" s="85">
        <f t="shared" si="56"/>
        <v>0.8715277777777715</v>
      </c>
      <c r="L408" s="72">
        <f t="shared" si="53"/>
        <v>14.969999999999999</v>
      </c>
      <c r="N408" s="8">
        <f t="shared" si="54"/>
        <v>-28.92</v>
      </c>
    </row>
    <row r="409" spans="1:14" ht="12.75">
      <c r="A409" s="84">
        <f t="shared" si="55"/>
        <v>402</v>
      </c>
      <c r="G409" s="34">
        <f t="shared" si="49"/>
        <v>0</v>
      </c>
      <c r="H409" s="34">
        <f t="shared" si="50"/>
        <v>0</v>
      </c>
      <c r="I409" s="34">
        <f t="shared" si="51"/>
        <v>0</v>
      </c>
      <c r="J409" s="55">
        <f t="shared" si="52"/>
        <v>0</v>
      </c>
      <c r="K409" s="85">
        <f t="shared" si="56"/>
        <v>0.8715277777777715</v>
      </c>
      <c r="L409" s="72">
        <f t="shared" si="53"/>
        <v>14.969999999999999</v>
      </c>
      <c r="N409" s="8">
        <f t="shared" si="54"/>
        <v>-28.92</v>
      </c>
    </row>
    <row r="410" spans="1:14" ht="12.75">
      <c r="A410" s="84">
        <f t="shared" si="55"/>
        <v>403</v>
      </c>
      <c r="G410" s="34">
        <f t="shared" si="49"/>
        <v>0</v>
      </c>
      <c r="H410" s="34">
        <f t="shared" si="50"/>
        <v>0</v>
      </c>
      <c r="I410" s="34">
        <f t="shared" si="51"/>
        <v>0</v>
      </c>
      <c r="J410" s="55">
        <f t="shared" si="52"/>
        <v>0</v>
      </c>
      <c r="K410" s="85">
        <f t="shared" si="56"/>
        <v>0.8715277777777715</v>
      </c>
      <c r="L410" s="72">
        <f t="shared" si="53"/>
        <v>14.969999999999999</v>
      </c>
      <c r="N410" s="8">
        <f t="shared" si="54"/>
        <v>-28.92</v>
      </c>
    </row>
    <row r="411" spans="1:14" ht="12.75">
      <c r="A411" s="84">
        <f t="shared" si="55"/>
        <v>404</v>
      </c>
      <c r="G411" s="34">
        <f t="shared" si="49"/>
        <v>0</v>
      </c>
      <c r="H411" s="34">
        <f t="shared" si="50"/>
        <v>0</v>
      </c>
      <c r="I411" s="34">
        <f t="shared" si="51"/>
        <v>0</v>
      </c>
      <c r="J411" s="55">
        <f t="shared" si="52"/>
        <v>0</v>
      </c>
      <c r="K411" s="85">
        <f t="shared" si="56"/>
        <v>0.8715277777777715</v>
      </c>
      <c r="L411" s="72">
        <f t="shared" si="53"/>
        <v>14.969999999999999</v>
      </c>
      <c r="N411" s="8">
        <f t="shared" si="54"/>
        <v>-28.92</v>
      </c>
    </row>
    <row r="412" spans="1:14" ht="12.75">
      <c r="A412" s="84">
        <f t="shared" si="55"/>
        <v>405</v>
      </c>
      <c r="G412" s="34">
        <f t="shared" si="49"/>
        <v>0</v>
      </c>
      <c r="H412" s="34">
        <f t="shared" si="50"/>
        <v>0</v>
      </c>
      <c r="I412" s="34">
        <f t="shared" si="51"/>
        <v>0</v>
      </c>
      <c r="J412" s="55">
        <f t="shared" si="52"/>
        <v>0</v>
      </c>
      <c r="K412" s="85">
        <f t="shared" si="56"/>
        <v>0.8715277777777715</v>
      </c>
      <c r="L412" s="72">
        <f t="shared" si="53"/>
        <v>14.969999999999999</v>
      </c>
      <c r="N412" s="8">
        <f t="shared" si="54"/>
        <v>-28.92</v>
      </c>
    </row>
    <row r="413" spans="1:14" ht="12.75">
      <c r="A413" s="84">
        <f t="shared" si="55"/>
        <v>406</v>
      </c>
      <c r="G413" s="34">
        <f t="shared" si="49"/>
        <v>0</v>
      </c>
      <c r="H413" s="34">
        <f t="shared" si="50"/>
        <v>0</v>
      </c>
      <c r="I413" s="34">
        <f t="shared" si="51"/>
        <v>0</v>
      </c>
      <c r="J413" s="55">
        <f t="shared" si="52"/>
        <v>0</v>
      </c>
      <c r="K413" s="85">
        <f t="shared" si="56"/>
        <v>0.8715277777777715</v>
      </c>
      <c r="L413" s="72">
        <f t="shared" si="53"/>
        <v>14.969999999999999</v>
      </c>
      <c r="N413" s="8">
        <f t="shared" si="54"/>
        <v>-28.92</v>
      </c>
    </row>
    <row r="414" spans="1:14" ht="12.75">
      <c r="A414" s="84">
        <f t="shared" si="55"/>
        <v>407</v>
      </c>
      <c r="G414" s="34">
        <f t="shared" si="49"/>
        <v>0</v>
      </c>
      <c r="H414" s="34">
        <f t="shared" si="50"/>
        <v>0</v>
      </c>
      <c r="I414" s="34">
        <f t="shared" si="51"/>
        <v>0</v>
      </c>
      <c r="J414" s="55">
        <f t="shared" si="52"/>
        <v>0</v>
      </c>
      <c r="K414" s="85">
        <f t="shared" si="56"/>
        <v>0.8715277777777715</v>
      </c>
      <c r="L414" s="72">
        <f t="shared" si="53"/>
        <v>14.969999999999999</v>
      </c>
      <c r="N414" s="8">
        <f t="shared" si="54"/>
        <v>-28.92</v>
      </c>
    </row>
    <row r="415" spans="1:14" ht="12.75">
      <c r="A415" s="84">
        <f t="shared" si="55"/>
        <v>408</v>
      </c>
      <c r="G415" s="34">
        <f t="shared" si="49"/>
        <v>0</v>
      </c>
      <c r="H415" s="34">
        <f t="shared" si="50"/>
        <v>0</v>
      </c>
      <c r="I415" s="34">
        <f t="shared" si="51"/>
        <v>0</v>
      </c>
      <c r="J415" s="55">
        <f t="shared" si="52"/>
        <v>0</v>
      </c>
      <c r="K415" s="85">
        <f t="shared" si="56"/>
        <v>0.8715277777777715</v>
      </c>
      <c r="L415" s="72">
        <f t="shared" si="53"/>
        <v>14.969999999999999</v>
      </c>
      <c r="N415" s="8">
        <f t="shared" si="54"/>
        <v>-28.92</v>
      </c>
    </row>
    <row r="416" spans="1:14" ht="12.75">
      <c r="A416" s="84">
        <f t="shared" si="55"/>
        <v>409</v>
      </c>
      <c r="G416" s="34">
        <f t="shared" si="49"/>
        <v>0</v>
      </c>
      <c r="H416" s="34">
        <f t="shared" si="50"/>
        <v>0</v>
      </c>
      <c r="I416" s="34">
        <f t="shared" si="51"/>
        <v>0</v>
      </c>
      <c r="J416" s="55">
        <f t="shared" si="52"/>
        <v>0</v>
      </c>
      <c r="K416" s="85">
        <f t="shared" si="56"/>
        <v>0.8715277777777715</v>
      </c>
      <c r="L416" s="72">
        <f t="shared" si="53"/>
        <v>14.969999999999999</v>
      </c>
      <c r="N416" s="8">
        <f t="shared" si="54"/>
        <v>-28.92</v>
      </c>
    </row>
    <row r="417" spans="1:14" ht="12.75">
      <c r="A417" s="84">
        <f t="shared" si="55"/>
        <v>410</v>
      </c>
      <c r="G417" s="34">
        <f t="shared" si="49"/>
        <v>0</v>
      </c>
      <c r="H417" s="34">
        <f t="shared" si="50"/>
        <v>0</v>
      </c>
      <c r="I417" s="34">
        <f t="shared" si="51"/>
        <v>0</v>
      </c>
      <c r="J417" s="55">
        <f t="shared" si="52"/>
        <v>0</v>
      </c>
      <c r="K417" s="85">
        <f t="shared" si="56"/>
        <v>0.8715277777777715</v>
      </c>
      <c r="L417" s="72">
        <f t="shared" si="53"/>
        <v>14.969999999999999</v>
      </c>
      <c r="N417" s="8">
        <f t="shared" si="54"/>
        <v>-28.92</v>
      </c>
    </row>
    <row r="418" spans="1:14" ht="12.75">
      <c r="A418" s="84">
        <f t="shared" si="55"/>
        <v>411</v>
      </c>
      <c r="G418" s="34">
        <f t="shared" si="49"/>
        <v>0</v>
      </c>
      <c r="H418" s="34">
        <f t="shared" si="50"/>
        <v>0</v>
      </c>
      <c r="I418" s="34">
        <f t="shared" si="51"/>
        <v>0</v>
      </c>
      <c r="J418" s="55">
        <f t="shared" si="52"/>
        <v>0</v>
      </c>
      <c r="K418" s="85">
        <f t="shared" si="56"/>
        <v>0.8715277777777715</v>
      </c>
      <c r="L418" s="72">
        <f t="shared" si="53"/>
        <v>14.969999999999999</v>
      </c>
      <c r="N418" s="8">
        <f t="shared" si="54"/>
        <v>-28.92</v>
      </c>
    </row>
    <row r="419" spans="1:14" ht="12.75">
      <c r="A419" s="84">
        <f t="shared" si="55"/>
        <v>412</v>
      </c>
      <c r="G419" s="34">
        <f t="shared" si="49"/>
        <v>0</v>
      </c>
      <c r="H419" s="34">
        <f t="shared" si="50"/>
        <v>0</v>
      </c>
      <c r="I419" s="34">
        <f t="shared" si="51"/>
        <v>0</v>
      </c>
      <c r="J419" s="55">
        <f t="shared" si="52"/>
        <v>0</v>
      </c>
      <c r="K419" s="85">
        <f t="shared" si="56"/>
        <v>0.8715277777777715</v>
      </c>
      <c r="L419" s="72">
        <f t="shared" si="53"/>
        <v>14.969999999999999</v>
      </c>
      <c r="N419" s="8">
        <f t="shared" si="54"/>
        <v>-28.92</v>
      </c>
    </row>
    <row r="420" spans="1:14" ht="12.75">
      <c r="A420" s="84">
        <f t="shared" si="55"/>
        <v>413</v>
      </c>
      <c r="G420" s="34">
        <f t="shared" si="49"/>
        <v>0</v>
      </c>
      <c r="H420" s="34">
        <f t="shared" si="50"/>
        <v>0</v>
      </c>
      <c r="I420" s="34">
        <f t="shared" si="51"/>
        <v>0</v>
      </c>
      <c r="J420" s="55">
        <f t="shared" si="52"/>
        <v>0</v>
      </c>
      <c r="K420" s="85">
        <f t="shared" si="56"/>
        <v>0.8715277777777715</v>
      </c>
      <c r="L420" s="72">
        <f t="shared" si="53"/>
        <v>14.969999999999999</v>
      </c>
      <c r="N420" s="8">
        <f t="shared" si="54"/>
        <v>-28.92</v>
      </c>
    </row>
    <row r="421" spans="1:14" ht="12.75">
      <c r="A421" s="84">
        <f t="shared" si="55"/>
        <v>414</v>
      </c>
      <c r="G421" s="34">
        <f t="shared" si="49"/>
        <v>0</v>
      </c>
      <c r="H421" s="34">
        <f t="shared" si="50"/>
        <v>0</v>
      </c>
      <c r="I421" s="34">
        <f t="shared" si="51"/>
        <v>0</v>
      </c>
      <c r="J421" s="55">
        <f t="shared" si="52"/>
        <v>0</v>
      </c>
      <c r="K421" s="85">
        <f t="shared" si="56"/>
        <v>0.8715277777777715</v>
      </c>
      <c r="L421" s="72">
        <f t="shared" si="53"/>
        <v>14.969999999999999</v>
      </c>
      <c r="N421" s="8">
        <f t="shared" si="54"/>
        <v>-28.92</v>
      </c>
    </row>
    <row r="422" spans="1:14" ht="12.75">
      <c r="A422" s="84">
        <f t="shared" si="55"/>
        <v>415</v>
      </c>
      <c r="G422" s="34">
        <f t="shared" si="49"/>
        <v>0</v>
      </c>
      <c r="H422" s="34">
        <f t="shared" si="50"/>
        <v>0</v>
      </c>
      <c r="I422" s="34">
        <f t="shared" si="51"/>
        <v>0</v>
      </c>
      <c r="J422" s="55">
        <f t="shared" si="52"/>
        <v>0</v>
      </c>
      <c r="K422" s="85">
        <f t="shared" si="56"/>
        <v>0.8715277777777715</v>
      </c>
      <c r="L422" s="72">
        <f t="shared" si="53"/>
        <v>14.969999999999999</v>
      </c>
      <c r="N422" s="8">
        <f t="shared" si="54"/>
        <v>-28.92</v>
      </c>
    </row>
    <row r="423" spans="1:14" ht="12.75">
      <c r="A423" s="84">
        <f t="shared" si="55"/>
        <v>416</v>
      </c>
      <c r="G423" s="34">
        <f t="shared" si="49"/>
        <v>0</v>
      </c>
      <c r="H423" s="34">
        <f t="shared" si="50"/>
        <v>0</v>
      </c>
      <c r="I423" s="34">
        <f t="shared" si="51"/>
        <v>0</v>
      </c>
      <c r="J423" s="55">
        <f t="shared" si="52"/>
        <v>0</v>
      </c>
      <c r="K423" s="85">
        <f t="shared" si="56"/>
        <v>0.8715277777777715</v>
      </c>
      <c r="L423" s="72">
        <f t="shared" si="53"/>
        <v>14.969999999999999</v>
      </c>
      <c r="N423" s="8">
        <f t="shared" si="54"/>
        <v>-28.92</v>
      </c>
    </row>
    <row r="424" spans="1:14" ht="12.75">
      <c r="A424" s="84">
        <f t="shared" si="55"/>
        <v>417</v>
      </c>
      <c r="G424" s="34">
        <f t="shared" si="49"/>
        <v>0</v>
      </c>
      <c r="H424" s="34">
        <f t="shared" si="50"/>
        <v>0</v>
      </c>
      <c r="I424" s="34">
        <f t="shared" si="51"/>
        <v>0</v>
      </c>
      <c r="J424" s="55">
        <f t="shared" si="52"/>
        <v>0</v>
      </c>
      <c r="K424" s="85">
        <f t="shared" si="56"/>
        <v>0.8715277777777715</v>
      </c>
      <c r="L424" s="72">
        <f t="shared" si="53"/>
        <v>14.969999999999999</v>
      </c>
      <c r="N424" s="8">
        <f t="shared" si="54"/>
        <v>-28.92</v>
      </c>
    </row>
    <row r="425" spans="1:14" ht="12.75">
      <c r="A425" s="84">
        <f t="shared" si="55"/>
        <v>418</v>
      </c>
      <c r="G425" s="34">
        <f t="shared" si="49"/>
        <v>0</v>
      </c>
      <c r="H425" s="34">
        <f t="shared" si="50"/>
        <v>0</v>
      </c>
      <c r="I425" s="34">
        <f t="shared" si="51"/>
        <v>0</v>
      </c>
      <c r="J425" s="55">
        <f t="shared" si="52"/>
        <v>0</v>
      </c>
      <c r="K425" s="85">
        <f t="shared" si="56"/>
        <v>0.8715277777777715</v>
      </c>
      <c r="L425" s="72">
        <f t="shared" si="53"/>
        <v>14.969999999999999</v>
      </c>
      <c r="N425" s="8">
        <f t="shared" si="54"/>
        <v>-28.92</v>
      </c>
    </row>
    <row r="426" spans="1:14" ht="12.75">
      <c r="A426" s="84">
        <f t="shared" si="55"/>
        <v>419</v>
      </c>
      <c r="G426" s="34">
        <f t="shared" si="49"/>
        <v>0</v>
      </c>
      <c r="H426" s="34">
        <f t="shared" si="50"/>
        <v>0</v>
      </c>
      <c r="I426" s="34">
        <f t="shared" si="51"/>
        <v>0</v>
      </c>
      <c r="J426" s="55">
        <f t="shared" si="52"/>
        <v>0</v>
      </c>
      <c r="K426" s="85">
        <f t="shared" si="56"/>
        <v>0.8715277777777715</v>
      </c>
      <c r="L426" s="72">
        <f t="shared" si="53"/>
        <v>14.969999999999999</v>
      </c>
      <c r="N426" s="8">
        <f t="shared" si="54"/>
        <v>-28.92</v>
      </c>
    </row>
    <row r="427" spans="1:14" ht="12.75">
      <c r="A427" s="84">
        <f t="shared" si="55"/>
        <v>420</v>
      </c>
      <c r="G427" s="34">
        <f t="shared" si="49"/>
        <v>0</v>
      </c>
      <c r="H427" s="34">
        <f t="shared" si="50"/>
        <v>0</v>
      </c>
      <c r="I427" s="34">
        <f t="shared" si="51"/>
        <v>0</v>
      </c>
      <c r="J427" s="55">
        <f t="shared" si="52"/>
        <v>0</v>
      </c>
      <c r="K427" s="85">
        <f t="shared" si="56"/>
        <v>0.8715277777777715</v>
      </c>
      <c r="L427" s="72">
        <f t="shared" si="53"/>
        <v>14.969999999999999</v>
      </c>
      <c r="N427" s="8">
        <f t="shared" si="54"/>
        <v>-28.92</v>
      </c>
    </row>
    <row r="428" spans="1:14" ht="12.75">
      <c r="A428" s="84">
        <f t="shared" si="55"/>
        <v>421</v>
      </c>
      <c r="G428" s="34">
        <f t="shared" si="49"/>
        <v>0</v>
      </c>
      <c r="H428" s="34">
        <f t="shared" si="50"/>
        <v>0</v>
      </c>
      <c r="I428" s="34">
        <f t="shared" si="51"/>
        <v>0</v>
      </c>
      <c r="J428" s="55">
        <f t="shared" si="52"/>
        <v>0</v>
      </c>
      <c r="K428" s="85">
        <f t="shared" si="56"/>
        <v>0.8715277777777715</v>
      </c>
      <c r="L428" s="72">
        <f t="shared" si="53"/>
        <v>14.969999999999999</v>
      </c>
      <c r="N428" s="8">
        <f t="shared" si="54"/>
        <v>-28.92</v>
      </c>
    </row>
    <row r="429" spans="1:14" ht="12.75">
      <c r="A429" s="84">
        <f t="shared" si="55"/>
        <v>422</v>
      </c>
      <c r="G429" s="34">
        <f t="shared" si="49"/>
        <v>0</v>
      </c>
      <c r="H429" s="34">
        <f t="shared" si="50"/>
        <v>0</v>
      </c>
      <c r="I429" s="34">
        <f t="shared" si="51"/>
        <v>0</v>
      </c>
      <c r="J429" s="55">
        <f t="shared" si="52"/>
        <v>0</v>
      </c>
      <c r="K429" s="85">
        <f t="shared" si="56"/>
        <v>0.8715277777777715</v>
      </c>
      <c r="L429" s="72">
        <f t="shared" si="53"/>
        <v>14.969999999999999</v>
      </c>
      <c r="N429" s="8">
        <f t="shared" si="54"/>
        <v>-28.92</v>
      </c>
    </row>
    <row r="430" spans="1:14" ht="12.75">
      <c r="A430" s="84">
        <f t="shared" si="55"/>
        <v>423</v>
      </c>
      <c r="G430" s="34">
        <f t="shared" si="49"/>
        <v>0</v>
      </c>
      <c r="H430" s="34">
        <f t="shared" si="50"/>
        <v>0</v>
      </c>
      <c r="I430" s="34">
        <f t="shared" si="51"/>
        <v>0</v>
      </c>
      <c r="J430" s="55">
        <f t="shared" si="52"/>
        <v>0</v>
      </c>
      <c r="K430" s="85">
        <f t="shared" si="56"/>
        <v>0.8715277777777715</v>
      </c>
      <c r="L430" s="72">
        <f t="shared" si="53"/>
        <v>14.969999999999999</v>
      </c>
      <c r="N430" s="8">
        <f t="shared" si="54"/>
        <v>-28.92</v>
      </c>
    </row>
    <row r="431" spans="1:14" ht="12.75">
      <c r="A431" s="84">
        <f t="shared" si="55"/>
        <v>424</v>
      </c>
      <c r="G431" s="34">
        <f t="shared" si="49"/>
        <v>0</v>
      </c>
      <c r="H431" s="34">
        <f t="shared" si="50"/>
        <v>0</v>
      </c>
      <c r="I431" s="34">
        <f t="shared" si="51"/>
        <v>0</v>
      </c>
      <c r="J431" s="55">
        <f t="shared" si="52"/>
        <v>0</v>
      </c>
      <c r="K431" s="85">
        <f t="shared" si="56"/>
        <v>0.8715277777777715</v>
      </c>
      <c r="L431" s="72">
        <f t="shared" si="53"/>
        <v>14.969999999999999</v>
      </c>
      <c r="N431" s="8">
        <f t="shared" si="54"/>
        <v>-28.92</v>
      </c>
    </row>
    <row r="432" spans="1:14" ht="12.75">
      <c r="A432" s="84">
        <f t="shared" si="55"/>
        <v>425</v>
      </c>
      <c r="G432" s="34">
        <f t="shared" si="49"/>
        <v>0</v>
      </c>
      <c r="H432" s="34">
        <f t="shared" si="50"/>
        <v>0</v>
      </c>
      <c r="I432" s="34">
        <f t="shared" si="51"/>
        <v>0</v>
      </c>
      <c r="J432" s="55">
        <f t="shared" si="52"/>
        <v>0</v>
      </c>
      <c r="K432" s="85">
        <f t="shared" si="56"/>
        <v>0.8715277777777715</v>
      </c>
      <c r="L432" s="72">
        <f t="shared" si="53"/>
        <v>14.969999999999999</v>
      </c>
      <c r="N432" s="8">
        <f t="shared" si="54"/>
        <v>-28.92</v>
      </c>
    </row>
    <row r="433" spans="1:14" ht="12.75">
      <c r="A433" s="84">
        <f t="shared" si="55"/>
        <v>426</v>
      </c>
      <c r="G433" s="34">
        <f t="shared" si="49"/>
        <v>0</v>
      </c>
      <c r="H433" s="34">
        <f t="shared" si="50"/>
        <v>0</v>
      </c>
      <c r="I433" s="34">
        <f t="shared" si="51"/>
        <v>0</v>
      </c>
      <c r="J433" s="55">
        <f t="shared" si="52"/>
        <v>0</v>
      </c>
      <c r="K433" s="85">
        <f t="shared" si="56"/>
        <v>0.8715277777777715</v>
      </c>
      <c r="L433" s="72">
        <f t="shared" si="53"/>
        <v>14.969999999999999</v>
      </c>
      <c r="N433" s="8">
        <f t="shared" si="54"/>
        <v>-28.92</v>
      </c>
    </row>
    <row r="434" spans="1:14" ht="12.75">
      <c r="A434" s="84">
        <f t="shared" si="55"/>
        <v>427</v>
      </c>
      <c r="G434" s="34">
        <f t="shared" si="49"/>
        <v>0</v>
      </c>
      <c r="H434" s="34">
        <f t="shared" si="50"/>
        <v>0</v>
      </c>
      <c r="I434" s="34">
        <f t="shared" si="51"/>
        <v>0</v>
      </c>
      <c r="J434" s="55">
        <f t="shared" si="52"/>
        <v>0</v>
      </c>
      <c r="K434" s="85">
        <f t="shared" si="56"/>
        <v>0.8715277777777715</v>
      </c>
      <c r="L434" s="72">
        <f t="shared" si="53"/>
        <v>14.969999999999999</v>
      </c>
      <c r="N434" s="8">
        <f t="shared" si="54"/>
        <v>-28.92</v>
      </c>
    </row>
    <row r="435" spans="1:14" ht="12.75">
      <c r="A435" s="84">
        <f t="shared" si="55"/>
        <v>428</v>
      </c>
      <c r="G435" s="34">
        <f t="shared" si="49"/>
        <v>0</v>
      </c>
      <c r="H435" s="34">
        <f t="shared" si="50"/>
        <v>0</v>
      </c>
      <c r="I435" s="34">
        <f t="shared" si="51"/>
        <v>0</v>
      </c>
      <c r="J435" s="55">
        <f t="shared" si="52"/>
        <v>0</v>
      </c>
      <c r="K435" s="85">
        <f t="shared" si="56"/>
        <v>0.8715277777777715</v>
      </c>
      <c r="L435" s="72">
        <f t="shared" si="53"/>
        <v>14.969999999999999</v>
      </c>
      <c r="N435" s="8">
        <f t="shared" si="54"/>
        <v>-28.92</v>
      </c>
    </row>
    <row r="436" spans="1:14" ht="12.75">
      <c r="A436" s="84">
        <f t="shared" si="55"/>
        <v>429</v>
      </c>
      <c r="G436" s="34">
        <f t="shared" si="49"/>
        <v>0</v>
      </c>
      <c r="H436" s="34">
        <f t="shared" si="50"/>
        <v>0</v>
      </c>
      <c r="I436" s="34">
        <f t="shared" si="51"/>
        <v>0</v>
      </c>
      <c r="J436" s="55">
        <f t="shared" si="52"/>
        <v>0</v>
      </c>
      <c r="K436" s="85">
        <f t="shared" si="56"/>
        <v>0.8715277777777715</v>
      </c>
      <c r="L436" s="72">
        <f t="shared" si="53"/>
        <v>14.969999999999999</v>
      </c>
      <c r="N436" s="8">
        <f t="shared" si="54"/>
        <v>-28.92</v>
      </c>
    </row>
    <row r="437" spans="1:14" ht="12.75">
      <c r="A437" s="84">
        <f t="shared" si="55"/>
        <v>430</v>
      </c>
      <c r="G437" s="34">
        <f t="shared" si="49"/>
        <v>0</v>
      </c>
      <c r="H437" s="34">
        <f t="shared" si="50"/>
        <v>0</v>
      </c>
      <c r="I437" s="34">
        <f t="shared" si="51"/>
        <v>0</v>
      </c>
      <c r="J437" s="55">
        <f t="shared" si="52"/>
        <v>0</v>
      </c>
      <c r="K437" s="85">
        <f t="shared" si="56"/>
        <v>0.8715277777777715</v>
      </c>
      <c r="L437" s="72">
        <f t="shared" si="53"/>
        <v>14.969999999999999</v>
      </c>
      <c r="N437" s="8">
        <f t="shared" si="54"/>
        <v>-28.92</v>
      </c>
    </row>
    <row r="438" spans="1:14" ht="12.75">
      <c r="A438" s="84">
        <f t="shared" si="55"/>
        <v>431</v>
      </c>
      <c r="G438" s="34">
        <f t="shared" si="49"/>
        <v>0</v>
      </c>
      <c r="H438" s="34">
        <f t="shared" si="50"/>
        <v>0</v>
      </c>
      <c r="I438" s="34">
        <f t="shared" si="51"/>
        <v>0</v>
      </c>
      <c r="J438" s="55">
        <f t="shared" si="52"/>
        <v>0</v>
      </c>
      <c r="K438" s="85">
        <f t="shared" si="56"/>
        <v>0.8715277777777715</v>
      </c>
      <c r="L438" s="72">
        <f t="shared" si="53"/>
        <v>14.969999999999999</v>
      </c>
      <c r="N438" s="8">
        <f t="shared" si="54"/>
        <v>-28.92</v>
      </c>
    </row>
    <row r="439" spans="1:14" ht="12.75">
      <c r="A439" s="84">
        <f t="shared" si="55"/>
        <v>432</v>
      </c>
      <c r="G439" s="34">
        <f t="shared" si="49"/>
        <v>0</v>
      </c>
      <c r="H439" s="34">
        <f t="shared" si="50"/>
        <v>0</v>
      </c>
      <c r="I439" s="34">
        <f t="shared" si="51"/>
        <v>0</v>
      </c>
      <c r="J439" s="55">
        <f t="shared" si="52"/>
        <v>0</v>
      </c>
      <c r="K439" s="85">
        <f t="shared" si="56"/>
        <v>0.8715277777777715</v>
      </c>
      <c r="L439" s="72">
        <f t="shared" si="53"/>
        <v>14.969999999999999</v>
      </c>
      <c r="N439" s="8">
        <f t="shared" si="54"/>
        <v>-28.92</v>
      </c>
    </row>
    <row r="440" spans="1:14" ht="12.75">
      <c r="A440" s="84">
        <f t="shared" si="55"/>
        <v>433</v>
      </c>
      <c r="G440" s="34">
        <f t="shared" si="49"/>
        <v>0</v>
      </c>
      <c r="H440" s="34">
        <f t="shared" si="50"/>
        <v>0</v>
      </c>
      <c r="I440" s="34">
        <f t="shared" si="51"/>
        <v>0</v>
      </c>
      <c r="J440" s="55">
        <f t="shared" si="52"/>
        <v>0</v>
      </c>
      <c r="K440" s="85">
        <f t="shared" si="56"/>
        <v>0.8715277777777715</v>
      </c>
      <c r="L440" s="72">
        <f t="shared" si="53"/>
        <v>14.969999999999999</v>
      </c>
      <c r="N440" s="8">
        <f t="shared" si="54"/>
        <v>-28.92</v>
      </c>
    </row>
    <row r="441" spans="1:14" ht="12.75">
      <c r="A441" s="84">
        <f t="shared" si="55"/>
        <v>434</v>
      </c>
      <c r="G441" s="34">
        <f t="shared" si="49"/>
        <v>0</v>
      </c>
      <c r="H441" s="34">
        <f t="shared" si="50"/>
        <v>0</v>
      </c>
      <c r="I441" s="34">
        <f t="shared" si="51"/>
        <v>0</v>
      </c>
      <c r="J441" s="55">
        <f t="shared" si="52"/>
        <v>0</v>
      </c>
      <c r="K441" s="85">
        <f t="shared" si="56"/>
        <v>0.8715277777777715</v>
      </c>
      <c r="L441" s="72">
        <f t="shared" si="53"/>
        <v>14.969999999999999</v>
      </c>
      <c r="N441" s="8">
        <f t="shared" si="54"/>
        <v>-28.92</v>
      </c>
    </row>
    <row r="442" spans="1:14" ht="12.75">
      <c r="A442" s="84">
        <f t="shared" si="55"/>
        <v>435</v>
      </c>
      <c r="G442" s="34">
        <f t="shared" si="49"/>
        <v>0</v>
      </c>
      <c r="H442" s="34">
        <f t="shared" si="50"/>
        <v>0</v>
      </c>
      <c r="I442" s="34">
        <f t="shared" si="51"/>
        <v>0</v>
      </c>
      <c r="J442" s="55">
        <f t="shared" si="52"/>
        <v>0</v>
      </c>
      <c r="K442" s="85">
        <f t="shared" si="56"/>
        <v>0.8715277777777715</v>
      </c>
      <c r="L442" s="72">
        <f t="shared" si="53"/>
        <v>14.969999999999999</v>
      </c>
      <c r="N442" s="8">
        <f t="shared" si="54"/>
        <v>-28.92</v>
      </c>
    </row>
    <row r="443" spans="1:14" ht="12.75">
      <c r="A443" s="84">
        <f t="shared" si="55"/>
        <v>436</v>
      </c>
      <c r="G443" s="34">
        <f t="shared" si="49"/>
        <v>0</v>
      </c>
      <c r="H443" s="34">
        <f t="shared" si="50"/>
        <v>0</v>
      </c>
      <c r="I443" s="34">
        <f t="shared" si="51"/>
        <v>0</v>
      </c>
      <c r="J443" s="55">
        <f t="shared" si="52"/>
        <v>0</v>
      </c>
      <c r="K443" s="85">
        <f t="shared" si="56"/>
        <v>0.8715277777777715</v>
      </c>
      <c r="L443" s="72">
        <f t="shared" si="53"/>
        <v>14.969999999999999</v>
      </c>
      <c r="N443" s="8">
        <f t="shared" si="54"/>
        <v>-28.92</v>
      </c>
    </row>
    <row r="444" spans="1:14" ht="12.75">
      <c r="A444" s="84">
        <f t="shared" si="55"/>
        <v>437</v>
      </c>
      <c r="G444" s="34">
        <f t="shared" si="49"/>
        <v>0</v>
      </c>
      <c r="H444" s="34">
        <f t="shared" si="50"/>
        <v>0</v>
      </c>
      <c r="I444" s="34">
        <f t="shared" si="51"/>
        <v>0</v>
      </c>
      <c r="J444" s="55">
        <f t="shared" si="52"/>
        <v>0</v>
      </c>
      <c r="K444" s="85">
        <f t="shared" si="56"/>
        <v>0.8715277777777715</v>
      </c>
      <c r="L444" s="72">
        <f t="shared" si="53"/>
        <v>14.969999999999999</v>
      </c>
      <c r="N444" s="8">
        <f t="shared" si="54"/>
        <v>-28.92</v>
      </c>
    </row>
    <row r="445" spans="1:14" ht="12.75">
      <c r="A445" s="84">
        <f t="shared" si="55"/>
        <v>438</v>
      </c>
      <c r="G445" s="34">
        <f t="shared" si="49"/>
        <v>0</v>
      </c>
      <c r="H445" s="34">
        <f t="shared" si="50"/>
        <v>0</v>
      </c>
      <c r="I445" s="34">
        <f t="shared" si="51"/>
        <v>0</v>
      </c>
      <c r="J445" s="55">
        <f t="shared" si="52"/>
        <v>0</v>
      </c>
      <c r="K445" s="85">
        <f t="shared" si="56"/>
        <v>0.8715277777777715</v>
      </c>
      <c r="L445" s="72">
        <f t="shared" si="53"/>
        <v>14.969999999999999</v>
      </c>
      <c r="N445" s="8">
        <f t="shared" si="54"/>
        <v>-28.92</v>
      </c>
    </row>
    <row r="446" spans="1:14" ht="12.75">
      <c r="A446" s="84">
        <f t="shared" si="55"/>
        <v>439</v>
      </c>
      <c r="G446" s="34">
        <f t="shared" si="49"/>
        <v>0</v>
      </c>
      <c r="H446" s="34">
        <f t="shared" si="50"/>
        <v>0</v>
      </c>
      <c r="I446" s="34">
        <f t="shared" si="51"/>
        <v>0</v>
      </c>
      <c r="J446" s="55">
        <f t="shared" si="52"/>
        <v>0</v>
      </c>
      <c r="K446" s="85">
        <f t="shared" si="56"/>
        <v>0.8715277777777715</v>
      </c>
      <c r="L446" s="72">
        <f t="shared" si="53"/>
        <v>14.969999999999999</v>
      </c>
      <c r="N446" s="8">
        <f t="shared" si="54"/>
        <v>-28.92</v>
      </c>
    </row>
    <row r="447" spans="1:14" ht="12.75">
      <c r="A447" s="84">
        <f t="shared" si="55"/>
        <v>440</v>
      </c>
      <c r="G447" s="34">
        <f t="shared" si="49"/>
        <v>0</v>
      </c>
      <c r="H447" s="34">
        <f t="shared" si="50"/>
        <v>0</v>
      </c>
      <c r="I447" s="34">
        <f t="shared" si="51"/>
        <v>0</v>
      </c>
      <c r="J447" s="55">
        <f t="shared" si="52"/>
        <v>0</v>
      </c>
      <c r="K447" s="85">
        <f t="shared" si="56"/>
        <v>0.8715277777777715</v>
      </c>
      <c r="L447" s="72">
        <f t="shared" si="53"/>
        <v>14.969999999999999</v>
      </c>
      <c r="N447" s="8">
        <f t="shared" si="54"/>
        <v>-28.92</v>
      </c>
    </row>
    <row r="448" spans="1:14" ht="12.75">
      <c r="A448" s="84">
        <f t="shared" si="55"/>
        <v>441</v>
      </c>
      <c r="G448" s="34">
        <f t="shared" si="49"/>
        <v>0</v>
      </c>
      <c r="H448" s="34">
        <f t="shared" si="50"/>
        <v>0</v>
      </c>
      <c r="I448" s="34">
        <f t="shared" si="51"/>
        <v>0</v>
      </c>
      <c r="J448" s="55">
        <f t="shared" si="52"/>
        <v>0</v>
      </c>
      <c r="K448" s="85">
        <f t="shared" si="56"/>
        <v>0.8715277777777715</v>
      </c>
      <c r="L448" s="72">
        <f t="shared" si="53"/>
        <v>14.969999999999999</v>
      </c>
      <c r="N448" s="8">
        <f t="shared" si="54"/>
        <v>-28.92</v>
      </c>
    </row>
    <row r="449" spans="1:14" ht="12.75">
      <c r="A449" s="84">
        <f t="shared" si="55"/>
        <v>442</v>
      </c>
      <c r="G449" s="34">
        <f t="shared" si="49"/>
        <v>0</v>
      </c>
      <c r="H449" s="34">
        <f t="shared" si="50"/>
        <v>0</v>
      </c>
      <c r="I449" s="34">
        <f t="shared" si="51"/>
        <v>0</v>
      </c>
      <c r="J449" s="55">
        <f t="shared" si="52"/>
        <v>0</v>
      </c>
      <c r="K449" s="85">
        <f t="shared" si="56"/>
        <v>0.8715277777777715</v>
      </c>
      <c r="L449" s="72">
        <f t="shared" si="53"/>
        <v>14.969999999999999</v>
      </c>
      <c r="N449" s="8">
        <f t="shared" si="54"/>
        <v>-28.92</v>
      </c>
    </row>
    <row r="450" spans="1:14" ht="12.75">
      <c r="A450" s="84">
        <f t="shared" si="55"/>
        <v>443</v>
      </c>
      <c r="G450" s="34">
        <f t="shared" si="49"/>
        <v>0</v>
      </c>
      <c r="H450" s="34">
        <f t="shared" si="50"/>
        <v>0</v>
      </c>
      <c r="I450" s="34">
        <f t="shared" si="51"/>
        <v>0</v>
      </c>
      <c r="J450" s="55">
        <f t="shared" si="52"/>
        <v>0</v>
      </c>
      <c r="K450" s="85">
        <f t="shared" si="56"/>
        <v>0.8715277777777715</v>
      </c>
      <c r="L450" s="72">
        <f t="shared" si="53"/>
        <v>14.969999999999999</v>
      </c>
      <c r="N450" s="8">
        <f t="shared" si="54"/>
        <v>-28.92</v>
      </c>
    </row>
    <row r="451" spans="1:14" ht="12.75">
      <c r="A451" s="84">
        <f t="shared" si="55"/>
        <v>444</v>
      </c>
      <c r="G451" s="34">
        <f t="shared" si="49"/>
        <v>0</v>
      </c>
      <c r="H451" s="34">
        <f t="shared" si="50"/>
        <v>0</v>
      </c>
      <c r="I451" s="34">
        <f t="shared" si="51"/>
        <v>0</v>
      </c>
      <c r="J451" s="55">
        <f t="shared" si="52"/>
        <v>0</v>
      </c>
      <c r="K451" s="85">
        <f t="shared" si="56"/>
        <v>0.8715277777777715</v>
      </c>
      <c r="L451" s="72">
        <f t="shared" si="53"/>
        <v>14.969999999999999</v>
      </c>
      <c r="N451" s="8">
        <f t="shared" si="54"/>
        <v>-28.92</v>
      </c>
    </row>
    <row r="452" spans="1:14" ht="12.75">
      <c r="A452" s="84">
        <f t="shared" si="55"/>
        <v>445</v>
      </c>
      <c r="G452" s="34">
        <f t="shared" si="49"/>
        <v>0</v>
      </c>
      <c r="H452" s="34">
        <f t="shared" si="50"/>
        <v>0</v>
      </c>
      <c r="I452" s="34">
        <f t="shared" si="51"/>
        <v>0</v>
      </c>
      <c r="J452" s="55">
        <f t="shared" si="52"/>
        <v>0</v>
      </c>
      <c r="K452" s="85">
        <f t="shared" si="56"/>
        <v>0.8715277777777715</v>
      </c>
      <c r="L452" s="72">
        <f t="shared" si="53"/>
        <v>14.969999999999999</v>
      </c>
      <c r="N452" s="8">
        <f t="shared" si="54"/>
        <v>-28.92</v>
      </c>
    </row>
    <row r="453" spans="1:14" ht="12.75">
      <c r="A453" s="84">
        <f t="shared" si="55"/>
        <v>446</v>
      </c>
      <c r="G453" s="34">
        <f t="shared" si="49"/>
        <v>0</v>
      </c>
      <c r="H453" s="34">
        <f t="shared" si="50"/>
        <v>0</v>
      </c>
      <c r="I453" s="34">
        <f t="shared" si="51"/>
        <v>0</v>
      </c>
      <c r="J453" s="55">
        <f t="shared" si="52"/>
        <v>0</v>
      </c>
      <c r="K453" s="85">
        <f t="shared" si="56"/>
        <v>0.8715277777777715</v>
      </c>
      <c r="L453" s="72">
        <f t="shared" si="53"/>
        <v>14.969999999999999</v>
      </c>
      <c r="N453" s="8">
        <f t="shared" si="54"/>
        <v>-28.92</v>
      </c>
    </row>
    <row r="454" spans="1:14" ht="12.75">
      <c r="A454" s="84">
        <f t="shared" si="55"/>
        <v>447</v>
      </c>
      <c r="G454" s="34">
        <f t="shared" si="49"/>
        <v>0</v>
      </c>
      <c r="H454" s="34">
        <f t="shared" si="50"/>
        <v>0</v>
      </c>
      <c r="I454" s="34">
        <f t="shared" si="51"/>
        <v>0</v>
      </c>
      <c r="J454" s="55">
        <f t="shared" si="52"/>
        <v>0</v>
      </c>
      <c r="K454" s="85">
        <f t="shared" si="56"/>
        <v>0.8715277777777715</v>
      </c>
      <c r="L454" s="72">
        <f t="shared" si="53"/>
        <v>14.969999999999999</v>
      </c>
      <c r="N454" s="8">
        <f t="shared" si="54"/>
        <v>-28.92</v>
      </c>
    </row>
    <row r="455" spans="1:14" ht="12.75">
      <c r="A455" s="84">
        <f t="shared" si="55"/>
        <v>448</v>
      </c>
      <c r="G455" s="34">
        <f t="shared" si="49"/>
        <v>0</v>
      </c>
      <c r="H455" s="34">
        <f t="shared" si="50"/>
        <v>0</v>
      </c>
      <c r="I455" s="34">
        <f t="shared" si="51"/>
        <v>0</v>
      </c>
      <c r="J455" s="55">
        <f t="shared" si="52"/>
        <v>0</v>
      </c>
      <c r="K455" s="85">
        <f t="shared" si="56"/>
        <v>0.8715277777777715</v>
      </c>
      <c r="L455" s="72">
        <f t="shared" si="53"/>
        <v>14.969999999999999</v>
      </c>
      <c r="N455" s="8">
        <f t="shared" si="54"/>
        <v>-28.92</v>
      </c>
    </row>
    <row r="456" spans="1:14" ht="12.75">
      <c r="A456" s="84">
        <f t="shared" si="55"/>
        <v>449</v>
      </c>
      <c r="G456" s="34">
        <f t="shared" si="49"/>
        <v>0</v>
      </c>
      <c r="H456" s="34">
        <f t="shared" si="50"/>
        <v>0</v>
      </c>
      <c r="I456" s="34">
        <f t="shared" si="51"/>
        <v>0</v>
      </c>
      <c r="J456" s="55">
        <f t="shared" si="52"/>
        <v>0</v>
      </c>
      <c r="K456" s="85">
        <f t="shared" si="56"/>
        <v>0.8715277777777715</v>
      </c>
      <c r="L456" s="72">
        <f t="shared" si="53"/>
        <v>14.969999999999999</v>
      </c>
      <c r="N456" s="8">
        <f t="shared" si="54"/>
        <v>-28.92</v>
      </c>
    </row>
    <row r="457" spans="1:14" ht="12.75">
      <c r="A457" s="84">
        <f t="shared" si="55"/>
        <v>450</v>
      </c>
      <c r="G457" s="34">
        <f aca="true" t="shared" si="57" ref="G457:G520">INT(B457/R$17)*R$16+MOD(B457,R$19)*R$18</f>
        <v>0</v>
      </c>
      <c r="H457" s="34">
        <f aca="true" t="shared" si="58" ref="H457:H520">INT(C457/S$17)*S$16+MOD(C457,S$19)*S$18</f>
        <v>0</v>
      </c>
      <c r="I457" s="34">
        <f aca="true" t="shared" si="59" ref="I457:I520">INT(D457/T$17)*T$16+MOD(D457,T$19)*T$18</f>
        <v>0</v>
      </c>
      <c r="J457" s="55">
        <f aca="true" t="shared" si="60" ref="J457:J519">SUM(G457:I457)</f>
        <v>0</v>
      </c>
      <c r="K457" s="85">
        <f t="shared" si="56"/>
        <v>0.8715277777777715</v>
      </c>
      <c r="L457" s="72">
        <f aca="true" t="shared" si="61" ref="L457:L500">IF(ISBLANK(E457),L456,N457)</f>
        <v>14.969999999999999</v>
      </c>
      <c r="N457" s="8">
        <f aca="true" t="shared" si="62" ref="N457:N520">(E457-$E$8)*$Q$2</f>
        <v>-28.92</v>
      </c>
    </row>
    <row r="458" spans="1:14" ht="12.75">
      <c r="A458" s="84">
        <f aca="true" t="shared" si="63" ref="A458:A500">A457+1</f>
        <v>451</v>
      </c>
      <c r="G458" s="34">
        <f t="shared" si="57"/>
        <v>0</v>
      </c>
      <c r="H458" s="34">
        <f t="shared" si="58"/>
        <v>0</v>
      </c>
      <c r="I458" s="34">
        <f t="shared" si="59"/>
        <v>0</v>
      </c>
      <c r="J458" s="55">
        <f t="shared" si="60"/>
        <v>0</v>
      </c>
      <c r="K458" s="85">
        <f aca="true" t="shared" si="64" ref="K458:K519">IF(ISNUMBER(E458),J458-$J$8,MAX($J$8:$J$2000)-$J$8)</f>
        <v>0.8715277777777715</v>
      </c>
      <c r="L458" s="72">
        <f t="shared" si="61"/>
        <v>14.969999999999999</v>
      </c>
      <c r="N458" s="8">
        <f t="shared" si="62"/>
        <v>-28.92</v>
      </c>
    </row>
    <row r="459" spans="1:14" ht="12.75">
      <c r="A459" s="84">
        <f t="shared" si="63"/>
        <v>452</v>
      </c>
      <c r="G459" s="34">
        <f t="shared" si="57"/>
        <v>0</v>
      </c>
      <c r="H459" s="34">
        <f t="shared" si="58"/>
        <v>0</v>
      </c>
      <c r="I459" s="34">
        <f t="shared" si="59"/>
        <v>0</v>
      </c>
      <c r="J459" s="55">
        <f t="shared" si="60"/>
        <v>0</v>
      </c>
      <c r="K459" s="85">
        <f t="shared" si="64"/>
        <v>0.8715277777777715</v>
      </c>
      <c r="L459" s="72">
        <f t="shared" si="61"/>
        <v>14.969999999999999</v>
      </c>
      <c r="N459" s="8">
        <f t="shared" si="62"/>
        <v>-28.92</v>
      </c>
    </row>
    <row r="460" spans="1:14" ht="12.75">
      <c r="A460" s="84">
        <f t="shared" si="63"/>
        <v>453</v>
      </c>
      <c r="G460" s="34">
        <f t="shared" si="57"/>
        <v>0</v>
      </c>
      <c r="H460" s="34">
        <f t="shared" si="58"/>
        <v>0</v>
      </c>
      <c r="I460" s="34">
        <f t="shared" si="59"/>
        <v>0</v>
      </c>
      <c r="J460" s="55">
        <f t="shared" si="60"/>
        <v>0</v>
      </c>
      <c r="K460" s="85">
        <f t="shared" si="64"/>
        <v>0.8715277777777715</v>
      </c>
      <c r="L460" s="72">
        <f t="shared" si="61"/>
        <v>14.969999999999999</v>
      </c>
      <c r="N460" s="8">
        <f t="shared" si="62"/>
        <v>-28.92</v>
      </c>
    </row>
    <row r="461" spans="1:14" ht="12.75">
      <c r="A461" s="84">
        <f t="shared" si="63"/>
        <v>454</v>
      </c>
      <c r="G461" s="34">
        <f t="shared" si="57"/>
        <v>0</v>
      </c>
      <c r="H461" s="34">
        <f t="shared" si="58"/>
        <v>0</v>
      </c>
      <c r="I461" s="34">
        <f t="shared" si="59"/>
        <v>0</v>
      </c>
      <c r="J461" s="55">
        <f t="shared" si="60"/>
        <v>0</v>
      </c>
      <c r="K461" s="85">
        <f t="shared" si="64"/>
        <v>0.8715277777777715</v>
      </c>
      <c r="L461" s="72">
        <f t="shared" si="61"/>
        <v>14.969999999999999</v>
      </c>
      <c r="N461" s="8">
        <f t="shared" si="62"/>
        <v>-28.92</v>
      </c>
    </row>
    <row r="462" spans="1:14" ht="12.75">
      <c r="A462" s="84">
        <f t="shared" si="63"/>
        <v>455</v>
      </c>
      <c r="G462" s="34">
        <f t="shared" si="57"/>
        <v>0</v>
      </c>
      <c r="H462" s="34">
        <f t="shared" si="58"/>
        <v>0</v>
      </c>
      <c r="I462" s="34">
        <f t="shared" si="59"/>
        <v>0</v>
      </c>
      <c r="J462" s="55">
        <f t="shared" si="60"/>
        <v>0</v>
      </c>
      <c r="K462" s="85">
        <f t="shared" si="64"/>
        <v>0.8715277777777715</v>
      </c>
      <c r="L462" s="72">
        <f t="shared" si="61"/>
        <v>14.969999999999999</v>
      </c>
      <c r="N462" s="8">
        <f t="shared" si="62"/>
        <v>-28.92</v>
      </c>
    </row>
    <row r="463" spans="1:14" ht="12.75">
      <c r="A463" s="84">
        <f t="shared" si="63"/>
        <v>456</v>
      </c>
      <c r="G463" s="34">
        <f t="shared" si="57"/>
        <v>0</v>
      </c>
      <c r="H463" s="34">
        <f t="shared" si="58"/>
        <v>0</v>
      </c>
      <c r="I463" s="34">
        <f t="shared" si="59"/>
        <v>0</v>
      </c>
      <c r="J463" s="55">
        <f t="shared" si="60"/>
        <v>0</v>
      </c>
      <c r="K463" s="85">
        <f t="shared" si="64"/>
        <v>0.8715277777777715</v>
      </c>
      <c r="L463" s="72">
        <f t="shared" si="61"/>
        <v>14.969999999999999</v>
      </c>
      <c r="N463" s="8">
        <f t="shared" si="62"/>
        <v>-28.92</v>
      </c>
    </row>
    <row r="464" spans="1:14" ht="12.75">
      <c r="A464" s="84">
        <f t="shared" si="63"/>
        <v>457</v>
      </c>
      <c r="G464" s="34">
        <f t="shared" si="57"/>
        <v>0</v>
      </c>
      <c r="H464" s="34">
        <f t="shared" si="58"/>
        <v>0</v>
      </c>
      <c r="I464" s="34">
        <f t="shared" si="59"/>
        <v>0</v>
      </c>
      <c r="J464" s="55">
        <f t="shared" si="60"/>
        <v>0</v>
      </c>
      <c r="K464" s="85">
        <f t="shared" si="64"/>
        <v>0.8715277777777715</v>
      </c>
      <c r="L464" s="72">
        <f t="shared" si="61"/>
        <v>14.969999999999999</v>
      </c>
      <c r="N464" s="8">
        <f t="shared" si="62"/>
        <v>-28.92</v>
      </c>
    </row>
    <row r="465" spans="1:14" ht="12.75">
      <c r="A465" s="84">
        <f t="shared" si="63"/>
        <v>458</v>
      </c>
      <c r="G465" s="34">
        <f t="shared" si="57"/>
        <v>0</v>
      </c>
      <c r="H465" s="34">
        <f t="shared" si="58"/>
        <v>0</v>
      </c>
      <c r="I465" s="34">
        <f t="shared" si="59"/>
        <v>0</v>
      </c>
      <c r="J465" s="55">
        <f t="shared" si="60"/>
        <v>0</v>
      </c>
      <c r="K465" s="85">
        <f t="shared" si="64"/>
        <v>0.8715277777777715</v>
      </c>
      <c r="L465" s="72">
        <f t="shared" si="61"/>
        <v>14.969999999999999</v>
      </c>
      <c r="N465" s="8">
        <f t="shared" si="62"/>
        <v>-28.92</v>
      </c>
    </row>
    <row r="466" spans="1:14" ht="12.75">
      <c r="A466" s="84">
        <f t="shared" si="63"/>
        <v>459</v>
      </c>
      <c r="G466" s="34">
        <f t="shared" si="57"/>
        <v>0</v>
      </c>
      <c r="H466" s="34">
        <f t="shared" si="58"/>
        <v>0</v>
      </c>
      <c r="I466" s="34">
        <f t="shared" si="59"/>
        <v>0</v>
      </c>
      <c r="J466" s="55">
        <f t="shared" si="60"/>
        <v>0</v>
      </c>
      <c r="K466" s="85">
        <f t="shared" si="64"/>
        <v>0.8715277777777715</v>
      </c>
      <c r="L466" s="72">
        <f t="shared" si="61"/>
        <v>14.969999999999999</v>
      </c>
      <c r="N466" s="8">
        <f t="shared" si="62"/>
        <v>-28.92</v>
      </c>
    </row>
    <row r="467" spans="1:14" ht="12.75">
      <c r="A467" s="84">
        <f t="shared" si="63"/>
        <v>460</v>
      </c>
      <c r="G467" s="34">
        <f t="shared" si="57"/>
        <v>0</v>
      </c>
      <c r="H467" s="34">
        <f t="shared" si="58"/>
        <v>0</v>
      </c>
      <c r="I467" s="34">
        <f t="shared" si="59"/>
        <v>0</v>
      </c>
      <c r="J467" s="55">
        <f t="shared" si="60"/>
        <v>0</v>
      </c>
      <c r="K467" s="85">
        <f t="shared" si="64"/>
        <v>0.8715277777777715</v>
      </c>
      <c r="L467" s="72">
        <f t="shared" si="61"/>
        <v>14.969999999999999</v>
      </c>
      <c r="N467" s="8">
        <f t="shared" si="62"/>
        <v>-28.92</v>
      </c>
    </row>
    <row r="468" spans="1:14" ht="12.75">
      <c r="A468" s="84">
        <f t="shared" si="63"/>
        <v>461</v>
      </c>
      <c r="G468" s="34">
        <f t="shared" si="57"/>
        <v>0</v>
      </c>
      <c r="H468" s="34">
        <f t="shared" si="58"/>
        <v>0</v>
      </c>
      <c r="I468" s="34">
        <f t="shared" si="59"/>
        <v>0</v>
      </c>
      <c r="J468" s="55">
        <f t="shared" si="60"/>
        <v>0</v>
      </c>
      <c r="K468" s="85">
        <f t="shared" si="64"/>
        <v>0.8715277777777715</v>
      </c>
      <c r="L468" s="72">
        <f t="shared" si="61"/>
        <v>14.969999999999999</v>
      </c>
      <c r="N468" s="8">
        <f t="shared" si="62"/>
        <v>-28.92</v>
      </c>
    </row>
    <row r="469" spans="1:14" ht="12.75">
      <c r="A469" s="84">
        <f t="shared" si="63"/>
        <v>462</v>
      </c>
      <c r="G469" s="34">
        <f t="shared" si="57"/>
        <v>0</v>
      </c>
      <c r="H469" s="34">
        <f t="shared" si="58"/>
        <v>0</v>
      </c>
      <c r="I469" s="34">
        <f t="shared" si="59"/>
        <v>0</v>
      </c>
      <c r="J469" s="55">
        <f t="shared" si="60"/>
        <v>0</v>
      </c>
      <c r="K469" s="85">
        <f t="shared" si="64"/>
        <v>0.8715277777777715</v>
      </c>
      <c r="L469" s="72">
        <f t="shared" si="61"/>
        <v>14.969999999999999</v>
      </c>
      <c r="N469" s="8">
        <f t="shared" si="62"/>
        <v>-28.92</v>
      </c>
    </row>
    <row r="470" spans="1:14" ht="12.75">
      <c r="A470" s="84">
        <f t="shared" si="63"/>
        <v>463</v>
      </c>
      <c r="G470" s="34">
        <f t="shared" si="57"/>
        <v>0</v>
      </c>
      <c r="H470" s="34">
        <f t="shared" si="58"/>
        <v>0</v>
      </c>
      <c r="I470" s="34">
        <f t="shared" si="59"/>
        <v>0</v>
      </c>
      <c r="J470" s="55">
        <f t="shared" si="60"/>
        <v>0</v>
      </c>
      <c r="K470" s="85">
        <f t="shared" si="64"/>
        <v>0.8715277777777715</v>
      </c>
      <c r="L470" s="72">
        <f t="shared" si="61"/>
        <v>14.969999999999999</v>
      </c>
      <c r="N470" s="8">
        <f t="shared" si="62"/>
        <v>-28.92</v>
      </c>
    </row>
    <row r="471" spans="1:14" ht="12.75">
      <c r="A471" s="84">
        <f t="shared" si="63"/>
        <v>464</v>
      </c>
      <c r="G471" s="34">
        <f t="shared" si="57"/>
        <v>0</v>
      </c>
      <c r="H471" s="34">
        <f t="shared" si="58"/>
        <v>0</v>
      </c>
      <c r="I471" s="34">
        <f t="shared" si="59"/>
        <v>0</v>
      </c>
      <c r="J471" s="55">
        <f t="shared" si="60"/>
        <v>0</v>
      </c>
      <c r="K471" s="85">
        <f t="shared" si="64"/>
        <v>0.8715277777777715</v>
      </c>
      <c r="L471" s="72">
        <f t="shared" si="61"/>
        <v>14.969999999999999</v>
      </c>
      <c r="N471" s="8">
        <f t="shared" si="62"/>
        <v>-28.92</v>
      </c>
    </row>
    <row r="472" spans="1:14" ht="12.75">
      <c r="A472" s="84">
        <f t="shared" si="63"/>
        <v>465</v>
      </c>
      <c r="G472" s="34">
        <f t="shared" si="57"/>
        <v>0</v>
      </c>
      <c r="H472" s="34">
        <f t="shared" si="58"/>
        <v>0</v>
      </c>
      <c r="I472" s="34">
        <f t="shared" si="59"/>
        <v>0</v>
      </c>
      <c r="J472" s="55">
        <f t="shared" si="60"/>
        <v>0</v>
      </c>
      <c r="K472" s="85">
        <f t="shared" si="64"/>
        <v>0.8715277777777715</v>
      </c>
      <c r="L472" s="72">
        <f t="shared" si="61"/>
        <v>14.969999999999999</v>
      </c>
      <c r="N472" s="8">
        <f t="shared" si="62"/>
        <v>-28.92</v>
      </c>
    </row>
    <row r="473" spans="1:14" ht="12.75">
      <c r="A473" s="84">
        <f t="shared" si="63"/>
        <v>466</v>
      </c>
      <c r="G473" s="34">
        <f t="shared" si="57"/>
        <v>0</v>
      </c>
      <c r="H473" s="34">
        <f t="shared" si="58"/>
        <v>0</v>
      </c>
      <c r="I473" s="34">
        <f t="shared" si="59"/>
        <v>0</v>
      </c>
      <c r="J473" s="55">
        <f t="shared" si="60"/>
        <v>0</v>
      </c>
      <c r="K473" s="85">
        <f t="shared" si="64"/>
        <v>0.8715277777777715</v>
      </c>
      <c r="L473" s="72">
        <f t="shared" si="61"/>
        <v>14.969999999999999</v>
      </c>
      <c r="N473" s="8">
        <f t="shared" si="62"/>
        <v>-28.92</v>
      </c>
    </row>
    <row r="474" spans="1:14" ht="12.75">
      <c r="A474" s="84">
        <f t="shared" si="63"/>
        <v>467</v>
      </c>
      <c r="G474" s="34">
        <f t="shared" si="57"/>
        <v>0</v>
      </c>
      <c r="H474" s="34">
        <f t="shared" si="58"/>
        <v>0</v>
      </c>
      <c r="I474" s="34">
        <f t="shared" si="59"/>
        <v>0</v>
      </c>
      <c r="J474" s="55">
        <f t="shared" si="60"/>
        <v>0</v>
      </c>
      <c r="K474" s="85">
        <f t="shared" si="64"/>
        <v>0.8715277777777715</v>
      </c>
      <c r="L474" s="72">
        <f t="shared" si="61"/>
        <v>14.969999999999999</v>
      </c>
      <c r="N474" s="8">
        <f t="shared" si="62"/>
        <v>-28.92</v>
      </c>
    </row>
    <row r="475" spans="1:14" ht="12.75">
      <c r="A475" s="84">
        <f t="shared" si="63"/>
        <v>468</v>
      </c>
      <c r="G475" s="34">
        <f t="shared" si="57"/>
        <v>0</v>
      </c>
      <c r="H475" s="34">
        <f t="shared" si="58"/>
        <v>0</v>
      </c>
      <c r="I475" s="34">
        <f t="shared" si="59"/>
        <v>0</v>
      </c>
      <c r="J475" s="55">
        <f t="shared" si="60"/>
        <v>0</v>
      </c>
      <c r="K475" s="85">
        <f t="shared" si="64"/>
        <v>0.8715277777777715</v>
      </c>
      <c r="L475" s="72">
        <f t="shared" si="61"/>
        <v>14.969999999999999</v>
      </c>
      <c r="N475" s="8">
        <f t="shared" si="62"/>
        <v>-28.92</v>
      </c>
    </row>
    <row r="476" spans="1:14" ht="12.75">
      <c r="A476" s="84">
        <f t="shared" si="63"/>
        <v>469</v>
      </c>
      <c r="G476" s="34">
        <f t="shared" si="57"/>
        <v>0</v>
      </c>
      <c r="H476" s="34">
        <f t="shared" si="58"/>
        <v>0</v>
      </c>
      <c r="I476" s="34">
        <f t="shared" si="59"/>
        <v>0</v>
      </c>
      <c r="J476" s="55">
        <f t="shared" si="60"/>
        <v>0</v>
      </c>
      <c r="K476" s="85">
        <f t="shared" si="64"/>
        <v>0.8715277777777715</v>
      </c>
      <c r="L476" s="72">
        <f t="shared" si="61"/>
        <v>14.969999999999999</v>
      </c>
      <c r="N476" s="8">
        <f t="shared" si="62"/>
        <v>-28.92</v>
      </c>
    </row>
    <row r="477" spans="1:14" ht="12.75">
      <c r="A477" s="84">
        <f t="shared" si="63"/>
        <v>470</v>
      </c>
      <c r="G477" s="34">
        <f t="shared" si="57"/>
        <v>0</v>
      </c>
      <c r="H477" s="34">
        <f t="shared" si="58"/>
        <v>0</v>
      </c>
      <c r="I477" s="34">
        <f t="shared" si="59"/>
        <v>0</v>
      </c>
      <c r="J477" s="55">
        <f t="shared" si="60"/>
        <v>0</v>
      </c>
      <c r="K477" s="85">
        <f t="shared" si="64"/>
        <v>0.8715277777777715</v>
      </c>
      <c r="L477" s="72">
        <f t="shared" si="61"/>
        <v>14.969999999999999</v>
      </c>
      <c r="N477" s="8">
        <f t="shared" si="62"/>
        <v>-28.92</v>
      </c>
    </row>
    <row r="478" spans="1:14" ht="12.75">
      <c r="A478" s="84">
        <f t="shared" si="63"/>
        <v>471</v>
      </c>
      <c r="G478" s="34">
        <f t="shared" si="57"/>
        <v>0</v>
      </c>
      <c r="H478" s="34">
        <f t="shared" si="58"/>
        <v>0</v>
      </c>
      <c r="I478" s="34">
        <f t="shared" si="59"/>
        <v>0</v>
      </c>
      <c r="J478" s="55">
        <f t="shared" si="60"/>
        <v>0</v>
      </c>
      <c r="K478" s="85">
        <f t="shared" si="64"/>
        <v>0.8715277777777715</v>
      </c>
      <c r="L478" s="72">
        <f t="shared" si="61"/>
        <v>14.969999999999999</v>
      </c>
      <c r="N478" s="8">
        <f t="shared" si="62"/>
        <v>-28.92</v>
      </c>
    </row>
    <row r="479" spans="1:14" ht="12.75">
      <c r="A479" s="84">
        <f t="shared" si="63"/>
        <v>472</v>
      </c>
      <c r="G479" s="34">
        <f t="shared" si="57"/>
        <v>0</v>
      </c>
      <c r="H479" s="34">
        <f t="shared" si="58"/>
        <v>0</v>
      </c>
      <c r="I479" s="34">
        <f t="shared" si="59"/>
        <v>0</v>
      </c>
      <c r="J479" s="55">
        <f t="shared" si="60"/>
        <v>0</v>
      </c>
      <c r="K479" s="85">
        <f t="shared" si="64"/>
        <v>0.8715277777777715</v>
      </c>
      <c r="L479" s="72">
        <f t="shared" si="61"/>
        <v>14.969999999999999</v>
      </c>
      <c r="N479" s="8">
        <f t="shared" si="62"/>
        <v>-28.92</v>
      </c>
    </row>
    <row r="480" spans="1:14" ht="12.75">
      <c r="A480" s="84">
        <f t="shared" si="63"/>
        <v>473</v>
      </c>
      <c r="G480" s="34">
        <f t="shared" si="57"/>
        <v>0</v>
      </c>
      <c r="H480" s="34">
        <f t="shared" si="58"/>
        <v>0</v>
      </c>
      <c r="I480" s="34">
        <f t="shared" si="59"/>
        <v>0</v>
      </c>
      <c r="J480" s="55">
        <f t="shared" si="60"/>
        <v>0</v>
      </c>
      <c r="K480" s="85">
        <f t="shared" si="64"/>
        <v>0.8715277777777715</v>
      </c>
      <c r="L480" s="72">
        <f t="shared" si="61"/>
        <v>14.969999999999999</v>
      </c>
      <c r="N480" s="8">
        <f t="shared" si="62"/>
        <v>-28.92</v>
      </c>
    </row>
    <row r="481" spans="1:14" ht="12.75">
      <c r="A481" s="84">
        <f t="shared" si="63"/>
        <v>474</v>
      </c>
      <c r="G481" s="34">
        <f t="shared" si="57"/>
        <v>0</v>
      </c>
      <c r="H481" s="34">
        <f t="shared" si="58"/>
        <v>0</v>
      </c>
      <c r="I481" s="34">
        <f t="shared" si="59"/>
        <v>0</v>
      </c>
      <c r="J481" s="55">
        <f t="shared" si="60"/>
        <v>0</v>
      </c>
      <c r="K481" s="85">
        <f t="shared" si="64"/>
        <v>0.8715277777777715</v>
      </c>
      <c r="L481" s="72">
        <f t="shared" si="61"/>
        <v>14.969999999999999</v>
      </c>
      <c r="N481" s="8">
        <f t="shared" si="62"/>
        <v>-28.92</v>
      </c>
    </row>
    <row r="482" spans="1:14" ht="12.75">
      <c r="A482" s="84">
        <f t="shared" si="63"/>
        <v>475</v>
      </c>
      <c r="G482" s="34">
        <f t="shared" si="57"/>
        <v>0</v>
      </c>
      <c r="H482" s="34">
        <f t="shared" si="58"/>
        <v>0</v>
      </c>
      <c r="I482" s="34">
        <f t="shared" si="59"/>
        <v>0</v>
      </c>
      <c r="J482" s="55">
        <f t="shared" si="60"/>
        <v>0</v>
      </c>
      <c r="K482" s="85">
        <f t="shared" si="64"/>
        <v>0.8715277777777715</v>
      </c>
      <c r="L482" s="72">
        <f t="shared" si="61"/>
        <v>14.969999999999999</v>
      </c>
      <c r="N482" s="8">
        <f t="shared" si="62"/>
        <v>-28.92</v>
      </c>
    </row>
    <row r="483" spans="1:14" ht="12.75">
      <c r="A483" s="84">
        <f t="shared" si="63"/>
        <v>476</v>
      </c>
      <c r="G483" s="34">
        <f t="shared" si="57"/>
        <v>0</v>
      </c>
      <c r="H483" s="34">
        <f t="shared" si="58"/>
        <v>0</v>
      </c>
      <c r="I483" s="34">
        <f t="shared" si="59"/>
        <v>0</v>
      </c>
      <c r="J483" s="55">
        <f t="shared" si="60"/>
        <v>0</v>
      </c>
      <c r="K483" s="85">
        <f t="shared" si="64"/>
        <v>0.8715277777777715</v>
      </c>
      <c r="L483" s="72">
        <f t="shared" si="61"/>
        <v>14.969999999999999</v>
      </c>
      <c r="N483" s="8">
        <f t="shared" si="62"/>
        <v>-28.92</v>
      </c>
    </row>
    <row r="484" spans="1:14" ht="12.75">
      <c r="A484" s="84">
        <f t="shared" si="63"/>
        <v>477</v>
      </c>
      <c r="G484" s="34">
        <f t="shared" si="57"/>
        <v>0</v>
      </c>
      <c r="H484" s="34">
        <f t="shared" si="58"/>
        <v>0</v>
      </c>
      <c r="I484" s="34">
        <f t="shared" si="59"/>
        <v>0</v>
      </c>
      <c r="J484" s="55">
        <f t="shared" si="60"/>
        <v>0</v>
      </c>
      <c r="K484" s="85">
        <f t="shared" si="64"/>
        <v>0.8715277777777715</v>
      </c>
      <c r="L484" s="72">
        <f t="shared" si="61"/>
        <v>14.969999999999999</v>
      </c>
      <c r="N484" s="8">
        <f t="shared" si="62"/>
        <v>-28.92</v>
      </c>
    </row>
    <row r="485" spans="1:14" ht="12.75">
      <c r="A485" s="84">
        <f t="shared" si="63"/>
        <v>478</v>
      </c>
      <c r="G485" s="34">
        <f t="shared" si="57"/>
        <v>0</v>
      </c>
      <c r="H485" s="34">
        <f t="shared" si="58"/>
        <v>0</v>
      </c>
      <c r="I485" s="34">
        <f t="shared" si="59"/>
        <v>0</v>
      </c>
      <c r="J485" s="55">
        <f t="shared" si="60"/>
        <v>0</v>
      </c>
      <c r="K485" s="85">
        <f t="shared" si="64"/>
        <v>0.8715277777777715</v>
      </c>
      <c r="L485" s="72">
        <f t="shared" si="61"/>
        <v>14.969999999999999</v>
      </c>
      <c r="N485" s="8">
        <f t="shared" si="62"/>
        <v>-28.92</v>
      </c>
    </row>
    <row r="486" spans="1:14" ht="12.75">
      <c r="A486" s="84">
        <f t="shared" si="63"/>
        <v>479</v>
      </c>
      <c r="G486" s="34">
        <f t="shared" si="57"/>
        <v>0</v>
      </c>
      <c r="H486" s="34">
        <f t="shared" si="58"/>
        <v>0</v>
      </c>
      <c r="I486" s="34">
        <f t="shared" si="59"/>
        <v>0</v>
      </c>
      <c r="J486" s="55">
        <f t="shared" si="60"/>
        <v>0</v>
      </c>
      <c r="K486" s="85">
        <f t="shared" si="64"/>
        <v>0.8715277777777715</v>
      </c>
      <c r="L486" s="72">
        <f t="shared" si="61"/>
        <v>14.969999999999999</v>
      </c>
      <c r="N486" s="8">
        <f t="shared" si="62"/>
        <v>-28.92</v>
      </c>
    </row>
    <row r="487" spans="1:14" ht="12.75">
      <c r="A487" s="84">
        <f t="shared" si="63"/>
        <v>480</v>
      </c>
      <c r="G487" s="34">
        <f t="shared" si="57"/>
        <v>0</v>
      </c>
      <c r="H487" s="34">
        <f t="shared" si="58"/>
        <v>0</v>
      </c>
      <c r="I487" s="34">
        <f t="shared" si="59"/>
        <v>0</v>
      </c>
      <c r="J487" s="55">
        <f t="shared" si="60"/>
        <v>0</v>
      </c>
      <c r="K487" s="85">
        <f t="shared" si="64"/>
        <v>0.8715277777777715</v>
      </c>
      <c r="L487" s="72">
        <f t="shared" si="61"/>
        <v>14.969999999999999</v>
      </c>
      <c r="N487" s="8">
        <f t="shared" si="62"/>
        <v>-28.92</v>
      </c>
    </row>
    <row r="488" spans="1:14" ht="12.75">
      <c r="A488" s="84">
        <f t="shared" si="63"/>
        <v>481</v>
      </c>
      <c r="G488" s="34">
        <f t="shared" si="57"/>
        <v>0</v>
      </c>
      <c r="H488" s="34">
        <f t="shared" si="58"/>
        <v>0</v>
      </c>
      <c r="I488" s="34">
        <f t="shared" si="59"/>
        <v>0</v>
      </c>
      <c r="J488" s="55">
        <f t="shared" si="60"/>
        <v>0</v>
      </c>
      <c r="K488" s="85">
        <f t="shared" si="64"/>
        <v>0.8715277777777715</v>
      </c>
      <c r="L488" s="72">
        <f t="shared" si="61"/>
        <v>14.969999999999999</v>
      </c>
      <c r="N488" s="8">
        <f t="shared" si="62"/>
        <v>-28.92</v>
      </c>
    </row>
    <row r="489" spans="1:14" ht="12.75">
      <c r="A489" s="84">
        <f t="shared" si="63"/>
        <v>482</v>
      </c>
      <c r="G489" s="34">
        <f t="shared" si="57"/>
        <v>0</v>
      </c>
      <c r="H489" s="34">
        <f t="shared" si="58"/>
        <v>0</v>
      </c>
      <c r="I489" s="34">
        <f t="shared" si="59"/>
        <v>0</v>
      </c>
      <c r="J489" s="55">
        <f t="shared" si="60"/>
        <v>0</v>
      </c>
      <c r="K489" s="85">
        <f t="shared" si="64"/>
        <v>0.8715277777777715</v>
      </c>
      <c r="L489" s="72">
        <f t="shared" si="61"/>
        <v>14.969999999999999</v>
      </c>
      <c r="N489" s="8">
        <f t="shared" si="62"/>
        <v>-28.92</v>
      </c>
    </row>
    <row r="490" spans="1:14" ht="12.75">
      <c r="A490" s="84">
        <f t="shared" si="63"/>
        <v>483</v>
      </c>
      <c r="G490" s="34">
        <f t="shared" si="57"/>
        <v>0</v>
      </c>
      <c r="H490" s="34">
        <f t="shared" si="58"/>
        <v>0</v>
      </c>
      <c r="I490" s="34">
        <f t="shared" si="59"/>
        <v>0</v>
      </c>
      <c r="J490" s="55">
        <f t="shared" si="60"/>
        <v>0</v>
      </c>
      <c r="K490" s="85">
        <f t="shared" si="64"/>
        <v>0.8715277777777715</v>
      </c>
      <c r="L490" s="72">
        <f t="shared" si="61"/>
        <v>14.969999999999999</v>
      </c>
      <c r="N490" s="8">
        <f t="shared" si="62"/>
        <v>-28.92</v>
      </c>
    </row>
    <row r="491" spans="1:14" ht="12.75">
      <c r="A491" s="84">
        <f t="shared" si="63"/>
        <v>484</v>
      </c>
      <c r="G491" s="34">
        <f t="shared" si="57"/>
        <v>0</v>
      </c>
      <c r="H491" s="34">
        <f t="shared" si="58"/>
        <v>0</v>
      </c>
      <c r="I491" s="34">
        <f t="shared" si="59"/>
        <v>0</v>
      </c>
      <c r="J491" s="55">
        <f t="shared" si="60"/>
        <v>0</v>
      </c>
      <c r="K491" s="85">
        <f t="shared" si="64"/>
        <v>0.8715277777777715</v>
      </c>
      <c r="L491" s="72">
        <f t="shared" si="61"/>
        <v>14.969999999999999</v>
      </c>
      <c r="N491" s="8">
        <f t="shared" si="62"/>
        <v>-28.92</v>
      </c>
    </row>
    <row r="492" spans="1:14" ht="12.75">
      <c r="A492" s="84">
        <f t="shared" si="63"/>
        <v>485</v>
      </c>
      <c r="G492" s="34">
        <f t="shared" si="57"/>
        <v>0</v>
      </c>
      <c r="H492" s="34">
        <f t="shared" si="58"/>
        <v>0</v>
      </c>
      <c r="I492" s="34">
        <f t="shared" si="59"/>
        <v>0</v>
      </c>
      <c r="J492" s="55">
        <f t="shared" si="60"/>
        <v>0</v>
      </c>
      <c r="K492" s="85">
        <f t="shared" si="64"/>
        <v>0.8715277777777715</v>
      </c>
      <c r="L492" s="72">
        <f t="shared" si="61"/>
        <v>14.969999999999999</v>
      </c>
      <c r="N492" s="8">
        <f t="shared" si="62"/>
        <v>-28.92</v>
      </c>
    </row>
    <row r="493" spans="1:14" ht="12.75">
      <c r="A493" s="84">
        <f t="shared" si="63"/>
        <v>486</v>
      </c>
      <c r="G493" s="34">
        <f t="shared" si="57"/>
        <v>0</v>
      </c>
      <c r="H493" s="34">
        <f t="shared" si="58"/>
        <v>0</v>
      </c>
      <c r="I493" s="34">
        <f t="shared" si="59"/>
        <v>0</v>
      </c>
      <c r="J493" s="55">
        <f t="shared" si="60"/>
        <v>0</v>
      </c>
      <c r="K493" s="85">
        <f t="shared" si="64"/>
        <v>0.8715277777777715</v>
      </c>
      <c r="L493" s="72">
        <f t="shared" si="61"/>
        <v>14.969999999999999</v>
      </c>
      <c r="N493" s="8">
        <f t="shared" si="62"/>
        <v>-28.92</v>
      </c>
    </row>
    <row r="494" spans="1:14" ht="12.75">
      <c r="A494" s="84">
        <f t="shared" si="63"/>
        <v>487</v>
      </c>
      <c r="G494" s="34">
        <f t="shared" si="57"/>
        <v>0</v>
      </c>
      <c r="H494" s="34">
        <f t="shared" si="58"/>
        <v>0</v>
      </c>
      <c r="I494" s="34">
        <f t="shared" si="59"/>
        <v>0</v>
      </c>
      <c r="J494" s="55">
        <f t="shared" si="60"/>
        <v>0</v>
      </c>
      <c r="K494" s="85">
        <f t="shared" si="64"/>
        <v>0.8715277777777715</v>
      </c>
      <c r="L494" s="72">
        <f t="shared" si="61"/>
        <v>14.969999999999999</v>
      </c>
      <c r="N494" s="8">
        <f t="shared" si="62"/>
        <v>-28.92</v>
      </c>
    </row>
    <row r="495" spans="1:14" ht="12.75">
      <c r="A495" s="84">
        <f t="shared" si="63"/>
        <v>488</v>
      </c>
      <c r="G495" s="34">
        <f t="shared" si="57"/>
        <v>0</v>
      </c>
      <c r="H495" s="34">
        <f t="shared" si="58"/>
        <v>0</v>
      </c>
      <c r="I495" s="34">
        <f t="shared" si="59"/>
        <v>0</v>
      </c>
      <c r="J495" s="55">
        <f t="shared" si="60"/>
        <v>0</v>
      </c>
      <c r="K495" s="85">
        <f t="shared" si="64"/>
        <v>0.8715277777777715</v>
      </c>
      <c r="L495" s="72">
        <f t="shared" si="61"/>
        <v>14.969999999999999</v>
      </c>
      <c r="N495" s="8">
        <f t="shared" si="62"/>
        <v>-28.92</v>
      </c>
    </row>
    <row r="496" spans="1:14" ht="12.75">
      <c r="A496" s="84">
        <f t="shared" si="63"/>
        <v>489</v>
      </c>
      <c r="G496" s="34">
        <f t="shared" si="57"/>
        <v>0</v>
      </c>
      <c r="H496" s="34">
        <f t="shared" si="58"/>
        <v>0</v>
      </c>
      <c r="I496" s="34">
        <f t="shared" si="59"/>
        <v>0</v>
      </c>
      <c r="J496" s="55">
        <f t="shared" si="60"/>
        <v>0</v>
      </c>
      <c r="K496" s="85">
        <f t="shared" si="64"/>
        <v>0.8715277777777715</v>
      </c>
      <c r="L496" s="72">
        <f t="shared" si="61"/>
        <v>14.969999999999999</v>
      </c>
      <c r="N496" s="8">
        <f t="shared" si="62"/>
        <v>-28.92</v>
      </c>
    </row>
    <row r="497" spans="1:14" ht="12.75">
      <c r="A497" s="84">
        <f t="shared" si="63"/>
        <v>490</v>
      </c>
      <c r="G497" s="34">
        <f t="shared" si="57"/>
        <v>0</v>
      </c>
      <c r="H497" s="34">
        <f t="shared" si="58"/>
        <v>0</v>
      </c>
      <c r="I497" s="34">
        <f t="shared" si="59"/>
        <v>0</v>
      </c>
      <c r="J497" s="55">
        <f t="shared" si="60"/>
        <v>0</v>
      </c>
      <c r="K497" s="85">
        <f t="shared" si="64"/>
        <v>0.8715277777777715</v>
      </c>
      <c r="L497" s="72">
        <f t="shared" si="61"/>
        <v>14.969999999999999</v>
      </c>
      <c r="N497" s="8">
        <f t="shared" si="62"/>
        <v>-28.92</v>
      </c>
    </row>
    <row r="498" spans="1:14" ht="12.75">
      <c r="A498" s="84">
        <f t="shared" si="63"/>
        <v>491</v>
      </c>
      <c r="G498" s="34">
        <f t="shared" si="57"/>
        <v>0</v>
      </c>
      <c r="H498" s="34">
        <f t="shared" si="58"/>
        <v>0</v>
      </c>
      <c r="I498" s="34">
        <f t="shared" si="59"/>
        <v>0</v>
      </c>
      <c r="J498" s="55">
        <f t="shared" si="60"/>
        <v>0</v>
      </c>
      <c r="K498" s="85">
        <f t="shared" si="64"/>
        <v>0.8715277777777715</v>
      </c>
      <c r="L498" s="72">
        <f t="shared" si="61"/>
        <v>14.969999999999999</v>
      </c>
      <c r="N498" s="8">
        <f t="shared" si="62"/>
        <v>-28.92</v>
      </c>
    </row>
    <row r="499" spans="1:14" ht="12.75">
      <c r="A499" s="84">
        <f t="shared" si="63"/>
        <v>492</v>
      </c>
      <c r="G499" s="34">
        <f t="shared" si="57"/>
        <v>0</v>
      </c>
      <c r="H499" s="34">
        <f t="shared" si="58"/>
        <v>0</v>
      </c>
      <c r="I499" s="34">
        <f t="shared" si="59"/>
        <v>0</v>
      </c>
      <c r="J499" s="55">
        <f t="shared" si="60"/>
        <v>0</v>
      </c>
      <c r="K499" s="85">
        <f t="shared" si="64"/>
        <v>0.8715277777777715</v>
      </c>
      <c r="L499" s="72">
        <f t="shared" si="61"/>
        <v>14.969999999999999</v>
      </c>
      <c r="N499" s="8">
        <f t="shared" si="62"/>
        <v>-28.92</v>
      </c>
    </row>
    <row r="500" spans="1:14" ht="12.75">
      <c r="A500" s="84">
        <f t="shared" si="63"/>
        <v>493</v>
      </c>
      <c r="G500" s="34">
        <f t="shared" si="57"/>
        <v>0</v>
      </c>
      <c r="H500" s="34">
        <f t="shared" si="58"/>
        <v>0</v>
      </c>
      <c r="I500" s="34">
        <f t="shared" si="59"/>
        <v>0</v>
      </c>
      <c r="J500" s="55">
        <f t="shared" si="60"/>
        <v>0</v>
      </c>
      <c r="K500" s="85">
        <f t="shared" si="64"/>
        <v>0.8715277777777715</v>
      </c>
      <c r="L500" s="72">
        <f t="shared" si="61"/>
        <v>14.969999999999999</v>
      </c>
      <c r="N500" s="8">
        <f t="shared" si="62"/>
        <v>-28.92</v>
      </c>
    </row>
    <row r="501" spans="7:14" ht="12.75">
      <c r="G501" s="34">
        <f t="shared" si="57"/>
        <v>0</v>
      </c>
      <c r="H501" s="34">
        <f t="shared" si="58"/>
        <v>0</v>
      </c>
      <c r="I501" s="34">
        <f t="shared" si="59"/>
        <v>0</v>
      </c>
      <c r="J501" s="55">
        <f t="shared" si="60"/>
        <v>0</v>
      </c>
      <c r="K501" s="85">
        <f t="shared" si="64"/>
        <v>0.8715277777777715</v>
      </c>
      <c r="L501" s="72">
        <f aca="true" t="shared" si="65" ref="L501:L519">IF(ISBLANK(E501),L500,N501)</f>
        <v>14.969999999999999</v>
      </c>
      <c r="N501" s="8">
        <f t="shared" si="62"/>
        <v>-28.92</v>
      </c>
    </row>
    <row r="502" spans="7:14" ht="12.75">
      <c r="G502" s="34">
        <f t="shared" si="57"/>
        <v>0</v>
      </c>
      <c r="H502" s="34">
        <f t="shared" si="58"/>
        <v>0</v>
      </c>
      <c r="I502" s="34">
        <f t="shared" si="59"/>
        <v>0</v>
      </c>
      <c r="J502" s="55">
        <f t="shared" si="60"/>
        <v>0</v>
      </c>
      <c r="K502" s="85">
        <f t="shared" si="64"/>
        <v>0.8715277777777715</v>
      </c>
      <c r="L502" s="72">
        <f t="shared" si="65"/>
        <v>14.969999999999999</v>
      </c>
      <c r="N502" s="8">
        <f t="shared" si="62"/>
        <v>-28.92</v>
      </c>
    </row>
    <row r="503" spans="7:14" ht="12.75">
      <c r="G503" s="34">
        <f t="shared" si="57"/>
        <v>0</v>
      </c>
      <c r="H503" s="34">
        <f t="shared" si="58"/>
        <v>0</v>
      </c>
      <c r="I503" s="34">
        <f t="shared" si="59"/>
        <v>0</v>
      </c>
      <c r="J503" s="55">
        <f t="shared" si="60"/>
        <v>0</v>
      </c>
      <c r="K503" s="85">
        <f t="shared" si="64"/>
        <v>0.8715277777777715</v>
      </c>
      <c r="L503" s="72">
        <f t="shared" si="65"/>
        <v>14.969999999999999</v>
      </c>
      <c r="N503" s="8">
        <f t="shared" si="62"/>
        <v>-28.92</v>
      </c>
    </row>
    <row r="504" spans="7:14" ht="12.75">
      <c r="G504" s="34">
        <f t="shared" si="57"/>
        <v>0</v>
      </c>
      <c r="H504" s="34">
        <f t="shared" si="58"/>
        <v>0</v>
      </c>
      <c r="I504" s="34">
        <f t="shared" si="59"/>
        <v>0</v>
      </c>
      <c r="J504" s="55">
        <f t="shared" si="60"/>
        <v>0</v>
      </c>
      <c r="K504" s="85">
        <f t="shared" si="64"/>
        <v>0.8715277777777715</v>
      </c>
      <c r="L504" s="72">
        <f t="shared" si="65"/>
        <v>14.969999999999999</v>
      </c>
      <c r="N504" s="8">
        <f t="shared" si="62"/>
        <v>-28.92</v>
      </c>
    </row>
    <row r="505" spans="7:14" ht="12.75">
      <c r="G505" s="34">
        <f t="shared" si="57"/>
        <v>0</v>
      </c>
      <c r="H505" s="34">
        <f t="shared" si="58"/>
        <v>0</v>
      </c>
      <c r="I505" s="34">
        <f t="shared" si="59"/>
        <v>0</v>
      </c>
      <c r="J505" s="55">
        <f t="shared" si="60"/>
        <v>0</v>
      </c>
      <c r="K505" s="85">
        <f t="shared" si="64"/>
        <v>0.8715277777777715</v>
      </c>
      <c r="L505" s="72">
        <f t="shared" si="65"/>
        <v>14.969999999999999</v>
      </c>
      <c r="N505" s="8">
        <f t="shared" si="62"/>
        <v>-28.92</v>
      </c>
    </row>
    <row r="506" spans="7:14" ht="12.75">
      <c r="G506" s="34">
        <f t="shared" si="57"/>
        <v>0</v>
      </c>
      <c r="H506" s="34">
        <f t="shared" si="58"/>
        <v>0</v>
      </c>
      <c r="I506" s="34">
        <f t="shared" si="59"/>
        <v>0</v>
      </c>
      <c r="J506" s="55">
        <f t="shared" si="60"/>
        <v>0</v>
      </c>
      <c r="K506" s="85">
        <f t="shared" si="64"/>
        <v>0.8715277777777715</v>
      </c>
      <c r="L506" s="72">
        <f t="shared" si="65"/>
        <v>14.969999999999999</v>
      </c>
      <c r="N506" s="8">
        <f t="shared" si="62"/>
        <v>-28.92</v>
      </c>
    </row>
    <row r="507" spans="7:14" ht="12.75">
      <c r="G507" s="34">
        <f t="shared" si="57"/>
        <v>0</v>
      </c>
      <c r="H507" s="34">
        <f t="shared" si="58"/>
        <v>0</v>
      </c>
      <c r="I507" s="34">
        <f t="shared" si="59"/>
        <v>0</v>
      </c>
      <c r="J507" s="55">
        <f t="shared" si="60"/>
        <v>0</v>
      </c>
      <c r="K507" s="85">
        <f t="shared" si="64"/>
        <v>0.8715277777777715</v>
      </c>
      <c r="L507" s="72">
        <f t="shared" si="65"/>
        <v>14.969999999999999</v>
      </c>
      <c r="N507" s="8">
        <f t="shared" si="62"/>
        <v>-28.92</v>
      </c>
    </row>
    <row r="508" spans="7:14" ht="12.75">
      <c r="G508" s="34">
        <f t="shared" si="57"/>
        <v>0</v>
      </c>
      <c r="H508" s="34">
        <f t="shared" si="58"/>
        <v>0</v>
      </c>
      <c r="I508" s="34">
        <f t="shared" si="59"/>
        <v>0</v>
      </c>
      <c r="J508" s="55">
        <f t="shared" si="60"/>
        <v>0</v>
      </c>
      <c r="K508" s="85">
        <f t="shared" si="64"/>
        <v>0.8715277777777715</v>
      </c>
      <c r="L508" s="72">
        <f t="shared" si="65"/>
        <v>14.969999999999999</v>
      </c>
      <c r="N508" s="8">
        <f t="shared" si="62"/>
        <v>-28.92</v>
      </c>
    </row>
    <row r="509" spans="7:14" ht="12.75">
      <c r="G509" s="34">
        <f t="shared" si="57"/>
        <v>0</v>
      </c>
      <c r="H509" s="34">
        <f t="shared" si="58"/>
        <v>0</v>
      </c>
      <c r="I509" s="34">
        <f t="shared" si="59"/>
        <v>0</v>
      </c>
      <c r="J509" s="55">
        <f t="shared" si="60"/>
        <v>0</v>
      </c>
      <c r="K509" s="85">
        <f t="shared" si="64"/>
        <v>0.8715277777777715</v>
      </c>
      <c r="L509" s="72">
        <f t="shared" si="65"/>
        <v>14.969999999999999</v>
      </c>
      <c r="N509" s="8">
        <f t="shared" si="62"/>
        <v>-28.92</v>
      </c>
    </row>
    <row r="510" spans="7:14" ht="12.75">
      <c r="G510" s="34">
        <f t="shared" si="57"/>
        <v>0</v>
      </c>
      <c r="H510" s="34">
        <f t="shared" si="58"/>
        <v>0</v>
      </c>
      <c r="I510" s="34">
        <f t="shared" si="59"/>
        <v>0</v>
      </c>
      <c r="J510" s="55">
        <f t="shared" si="60"/>
        <v>0</v>
      </c>
      <c r="K510" s="85">
        <f t="shared" si="64"/>
        <v>0.8715277777777715</v>
      </c>
      <c r="L510" s="72">
        <f t="shared" si="65"/>
        <v>14.969999999999999</v>
      </c>
      <c r="N510" s="8">
        <f t="shared" si="62"/>
        <v>-28.92</v>
      </c>
    </row>
    <row r="511" spans="7:14" ht="12.75">
      <c r="G511" s="34">
        <f t="shared" si="57"/>
        <v>0</v>
      </c>
      <c r="H511" s="34">
        <f t="shared" si="58"/>
        <v>0</v>
      </c>
      <c r="I511" s="34">
        <f t="shared" si="59"/>
        <v>0</v>
      </c>
      <c r="J511" s="55">
        <f t="shared" si="60"/>
        <v>0</v>
      </c>
      <c r="K511" s="85">
        <f t="shared" si="64"/>
        <v>0.8715277777777715</v>
      </c>
      <c r="L511" s="72">
        <f t="shared" si="65"/>
        <v>14.969999999999999</v>
      </c>
      <c r="N511" s="8">
        <f t="shared" si="62"/>
        <v>-28.92</v>
      </c>
    </row>
    <row r="512" spans="7:14" ht="12.75">
      <c r="G512" s="34">
        <f t="shared" si="57"/>
        <v>0</v>
      </c>
      <c r="H512" s="34">
        <f t="shared" si="58"/>
        <v>0</v>
      </c>
      <c r="I512" s="34">
        <f t="shared" si="59"/>
        <v>0</v>
      </c>
      <c r="J512" s="55">
        <f t="shared" si="60"/>
        <v>0</v>
      </c>
      <c r="K512" s="85">
        <f t="shared" si="64"/>
        <v>0.8715277777777715</v>
      </c>
      <c r="L512" s="72">
        <f t="shared" si="65"/>
        <v>14.969999999999999</v>
      </c>
      <c r="N512" s="8">
        <f t="shared" si="62"/>
        <v>-28.92</v>
      </c>
    </row>
    <row r="513" spans="7:14" ht="12.75">
      <c r="G513" s="34">
        <f t="shared" si="57"/>
        <v>0</v>
      </c>
      <c r="H513" s="34">
        <f t="shared" si="58"/>
        <v>0</v>
      </c>
      <c r="I513" s="34">
        <f t="shared" si="59"/>
        <v>0</v>
      </c>
      <c r="J513" s="55">
        <f t="shared" si="60"/>
        <v>0</v>
      </c>
      <c r="K513" s="85">
        <f t="shared" si="64"/>
        <v>0.8715277777777715</v>
      </c>
      <c r="L513" s="72">
        <f t="shared" si="65"/>
        <v>14.969999999999999</v>
      </c>
      <c r="N513" s="8">
        <f t="shared" si="62"/>
        <v>-28.92</v>
      </c>
    </row>
    <row r="514" spans="7:14" ht="12.75">
      <c r="G514" s="34">
        <f t="shared" si="57"/>
        <v>0</v>
      </c>
      <c r="H514" s="34">
        <f t="shared" si="58"/>
        <v>0</v>
      </c>
      <c r="I514" s="34">
        <f t="shared" si="59"/>
        <v>0</v>
      </c>
      <c r="J514" s="55">
        <f t="shared" si="60"/>
        <v>0</v>
      </c>
      <c r="K514" s="85">
        <f t="shared" si="64"/>
        <v>0.8715277777777715</v>
      </c>
      <c r="L514" s="72">
        <f t="shared" si="65"/>
        <v>14.969999999999999</v>
      </c>
      <c r="N514" s="8">
        <f t="shared" si="62"/>
        <v>-28.92</v>
      </c>
    </row>
    <row r="515" spans="7:14" ht="12.75">
      <c r="G515" s="34">
        <f t="shared" si="57"/>
        <v>0</v>
      </c>
      <c r="H515" s="34">
        <f t="shared" si="58"/>
        <v>0</v>
      </c>
      <c r="I515" s="34">
        <f t="shared" si="59"/>
        <v>0</v>
      </c>
      <c r="J515" s="55">
        <f t="shared" si="60"/>
        <v>0</v>
      </c>
      <c r="K515" s="85">
        <f t="shared" si="64"/>
        <v>0.8715277777777715</v>
      </c>
      <c r="L515" s="72">
        <f t="shared" si="65"/>
        <v>14.969999999999999</v>
      </c>
      <c r="N515" s="8">
        <f t="shared" si="62"/>
        <v>-28.92</v>
      </c>
    </row>
    <row r="516" spans="7:14" ht="12.75">
      <c r="G516" s="34">
        <f t="shared" si="57"/>
        <v>0</v>
      </c>
      <c r="H516" s="34">
        <f t="shared" si="58"/>
        <v>0</v>
      </c>
      <c r="I516" s="34">
        <f t="shared" si="59"/>
        <v>0</v>
      </c>
      <c r="J516" s="55">
        <f t="shared" si="60"/>
        <v>0</v>
      </c>
      <c r="K516" s="85">
        <f t="shared" si="64"/>
        <v>0.8715277777777715</v>
      </c>
      <c r="L516" s="72">
        <f t="shared" si="65"/>
        <v>14.969999999999999</v>
      </c>
      <c r="N516" s="8">
        <f t="shared" si="62"/>
        <v>-28.92</v>
      </c>
    </row>
    <row r="517" spans="7:14" ht="12.75">
      <c r="G517" s="34">
        <f t="shared" si="57"/>
        <v>0</v>
      </c>
      <c r="H517" s="34">
        <f t="shared" si="58"/>
        <v>0</v>
      </c>
      <c r="I517" s="34">
        <f t="shared" si="59"/>
        <v>0</v>
      </c>
      <c r="J517" s="55">
        <f t="shared" si="60"/>
        <v>0</v>
      </c>
      <c r="K517" s="85">
        <f t="shared" si="64"/>
        <v>0.8715277777777715</v>
      </c>
      <c r="L517" s="72">
        <f t="shared" si="65"/>
        <v>14.969999999999999</v>
      </c>
      <c r="N517" s="8">
        <f t="shared" si="62"/>
        <v>-28.92</v>
      </c>
    </row>
    <row r="518" spans="7:14" ht="12.75">
      <c r="G518" s="34">
        <f t="shared" si="57"/>
        <v>0</v>
      </c>
      <c r="H518" s="34">
        <f t="shared" si="58"/>
        <v>0</v>
      </c>
      <c r="I518" s="34">
        <f t="shared" si="59"/>
        <v>0</v>
      </c>
      <c r="J518" s="55">
        <f t="shared" si="60"/>
        <v>0</v>
      </c>
      <c r="K518" s="85">
        <f t="shared" si="64"/>
        <v>0.8715277777777715</v>
      </c>
      <c r="L518" s="72">
        <f t="shared" si="65"/>
        <v>14.969999999999999</v>
      </c>
      <c r="N518" s="8">
        <f t="shared" si="62"/>
        <v>-28.92</v>
      </c>
    </row>
    <row r="519" spans="7:14" ht="12.75">
      <c r="G519" s="34">
        <f t="shared" si="57"/>
        <v>0</v>
      </c>
      <c r="H519" s="34">
        <f t="shared" si="58"/>
        <v>0</v>
      </c>
      <c r="I519" s="34">
        <f t="shared" si="59"/>
        <v>0</v>
      </c>
      <c r="J519" s="55">
        <f t="shared" si="60"/>
        <v>0</v>
      </c>
      <c r="K519" s="85">
        <f t="shared" si="64"/>
        <v>0.8715277777777715</v>
      </c>
      <c r="L519" s="72">
        <f t="shared" si="65"/>
        <v>14.969999999999999</v>
      </c>
      <c r="N519" s="8">
        <f t="shared" si="62"/>
        <v>-28.92</v>
      </c>
    </row>
    <row r="520" spans="7:14" ht="12.75">
      <c r="G520" s="34">
        <f t="shared" si="57"/>
        <v>0</v>
      </c>
      <c r="H520" s="34">
        <f t="shared" si="58"/>
        <v>0</v>
      </c>
      <c r="I520" s="34">
        <f t="shared" si="59"/>
        <v>0</v>
      </c>
      <c r="J520" s="55"/>
      <c r="K520" s="85"/>
      <c r="L520" s="72"/>
      <c r="N520" s="8">
        <f t="shared" si="62"/>
        <v>-28.92</v>
      </c>
    </row>
    <row r="521" spans="7:14" ht="12.75">
      <c r="G521" s="34">
        <f aca="true" t="shared" si="66" ref="G521:G584">INT(B521/R$17)*R$16+MOD(B521,R$19)*R$18</f>
        <v>0</v>
      </c>
      <c r="H521" s="34">
        <f aca="true" t="shared" si="67" ref="H521:H584">INT(C521/S$17)*S$16+MOD(C521,S$19)*S$18</f>
        <v>0</v>
      </c>
      <c r="I521" s="34">
        <f aca="true" t="shared" si="68" ref="I521:I584">INT(D521/T$17)*T$16+MOD(D521,T$19)*T$18</f>
        <v>0</v>
      </c>
      <c r="J521" s="55"/>
      <c r="K521" s="85"/>
      <c r="L521" s="72"/>
      <c r="N521" s="8">
        <f aca="true" t="shared" si="69" ref="N521:N584">(E521-$E$8)*$Q$2</f>
        <v>-28.92</v>
      </c>
    </row>
    <row r="522" spans="7:14" ht="12.75">
      <c r="G522" s="34">
        <f t="shared" si="66"/>
        <v>0</v>
      </c>
      <c r="H522" s="34">
        <f t="shared" si="67"/>
        <v>0</v>
      </c>
      <c r="I522" s="34">
        <f t="shared" si="68"/>
        <v>0</v>
      </c>
      <c r="J522" s="55"/>
      <c r="K522" s="85"/>
      <c r="L522" s="72"/>
      <c r="N522" s="8">
        <f t="shared" si="69"/>
        <v>-28.92</v>
      </c>
    </row>
    <row r="523" spans="7:14" ht="12.75">
      <c r="G523" s="34">
        <f t="shared" si="66"/>
        <v>0</v>
      </c>
      <c r="H523" s="34">
        <f t="shared" si="67"/>
        <v>0</v>
      </c>
      <c r="I523" s="34">
        <f t="shared" si="68"/>
        <v>0</v>
      </c>
      <c r="J523" s="55"/>
      <c r="K523" s="85"/>
      <c r="L523" s="72"/>
      <c r="N523" s="8">
        <f t="shared" si="69"/>
        <v>-28.92</v>
      </c>
    </row>
    <row r="524" spans="7:14" ht="12.75">
      <c r="G524" s="34">
        <f t="shared" si="66"/>
        <v>0</v>
      </c>
      <c r="H524" s="34">
        <f t="shared" si="67"/>
        <v>0</v>
      </c>
      <c r="I524" s="34">
        <f t="shared" si="68"/>
        <v>0</v>
      </c>
      <c r="J524" s="55"/>
      <c r="K524" s="85"/>
      <c r="L524" s="72"/>
      <c r="N524" s="8">
        <f t="shared" si="69"/>
        <v>-28.92</v>
      </c>
    </row>
    <row r="525" spans="7:14" ht="12.75">
      <c r="G525" s="34">
        <f t="shared" si="66"/>
        <v>0</v>
      </c>
      <c r="H525" s="34">
        <f t="shared" si="67"/>
        <v>0</v>
      </c>
      <c r="I525" s="34">
        <f t="shared" si="68"/>
        <v>0</v>
      </c>
      <c r="J525" s="55"/>
      <c r="K525" s="85"/>
      <c r="L525" s="72"/>
      <c r="N525" s="8">
        <f t="shared" si="69"/>
        <v>-28.92</v>
      </c>
    </row>
    <row r="526" spans="7:14" ht="12.75">
      <c r="G526" s="34">
        <f t="shared" si="66"/>
        <v>0</v>
      </c>
      <c r="H526" s="34">
        <f t="shared" si="67"/>
        <v>0</v>
      </c>
      <c r="I526" s="34">
        <f t="shared" si="68"/>
        <v>0</v>
      </c>
      <c r="J526" s="55"/>
      <c r="K526" s="85"/>
      <c r="L526" s="72"/>
      <c r="N526" s="8">
        <f t="shared" si="69"/>
        <v>-28.92</v>
      </c>
    </row>
    <row r="527" spans="7:14" ht="12.75">
      <c r="G527" s="34">
        <f t="shared" si="66"/>
        <v>0</v>
      </c>
      <c r="H527" s="34">
        <f t="shared" si="67"/>
        <v>0</v>
      </c>
      <c r="I527" s="34">
        <f t="shared" si="68"/>
        <v>0</v>
      </c>
      <c r="J527" s="55"/>
      <c r="K527" s="85"/>
      <c r="L527" s="72"/>
      <c r="N527" s="8">
        <f t="shared" si="69"/>
        <v>-28.92</v>
      </c>
    </row>
    <row r="528" spans="7:14" ht="12.75">
      <c r="G528" s="34">
        <f t="shared" si="66"/>
        <v>0</v>
      </c>
      <c r="H528" s="34">
        <f t="shared" si="67"/>
        <v>0</v>
      </c>
      <c r="I528" s="34">
        <f t="shared" si="68"/>
        <v>0</v>
      </c>
      <c r="J528" s="55"/>
      <c r="K528" s="85"/>
      <c r="L528" s="72"/>
      <c r="N528" s="8">
        <f t="shared" si="69"/>
        <v>-28.92</v>
      </c>
    </row>
    <row r="529" spans="7:14" ht="12.75">
      <c r="G529" s="34">
        <f t="shared" si="66"/>
        <v>0</v>
      </c>
      <c r="H529" s="34">
        <f t="shared" si="67"/>
        <v>0</v>
      </c>
      <c r="I529" s="34">
        <f t="shared" si="68"/>
        <v>0</v>
      </c>
      <c r="J529" s="55"/>
      <c r="K529" s="85"/>
      <c r="L529" s="72"/>
      <c r="N529" s="8">
        <f t="shared" si="69"/>
        <v>-28.92</v>
      </c>
    </row>
    <row r="530" spans="7:14" ht="12.75">
      <c r="G530" s="34">
        <f t="shared" si="66"/>
        <v>0</v>
      </c>
      <c r="H530" s="34">
        <f t="shared" si="67"/>
        <v>0</v>
      </c>
      <c r="I530" s="34">
        <f t="shared" si="68"/>
        <v>0</v>
      </c>
      <c r="J530" s="55"/>
      <c r="K530" s="85"/>
      <c r="L530" s="72"/>
      <c r="N530" s="8">
        <f t="shared" si="69"/>
        <v>-28.92</v>
      </c>
    </row>
    <row r="531" spans="7:14" ht="12.75">
      <c r="G531" s="34">
        <f t="shared" si="66"/>
        <v>0</v>
      </c>
      <c r="H531" s="34">
        <f t="shared" si="67"/>
        <v>0</v>
      </c>
      <c r="I531" s="34">
        <f t="shared" si="68"/>
        <v>0</v>
      </c>
      <c r="J531" s="55"/>
      <c r="K531" s="85"/>
      <c r="L531" s="72"/>
      <c r="N531" s="8">
        <f t="shared" si="69"/>
        <v>-28.92</v>
      </c>
    </row>
    <row r="532" spans="7:14" ht="12.75">
      <c r="G532" s="34">
        <f t="shared" si="66"/>
        <v>0</v>
      </c>
      <c r="H532" s="34">
        <f t="shared" si="67"/>
        <v>0</v>
      </c>
      <c r="I532" s="34">
        <f t="shared" si="68"/>
        <v>0</v>
      </c>
      <c r="J532" s="55"/>
      <c r="K532" s="85"/>
      <c r="L532" s="72"/>
      <c r="N532" s="8">
        <f t="shared" si="69"/>
        <v>-28.92</v>
      </c>
    </row>
    <row r="533" spans="7:14" ht="12.75">
      <c r="G533" s="34">
        <f t="shared" si="66"/>
        <v>0</v>
      </c>
      <c r="H533" s="34">
        <f t="shared" si="67"/>
        <v>0</v>
      </c>
      <c r="I533" s="34">
        <f t="shared" si="68"/>
        <v>0</v>
      </c>
      <c r="J533" s="55"/>
      <c r="K533" s="85"/>
      <c r="L533" s="72"/>
      <c r="N533" s="8">
        <f t="shared" si="69"/>
        <v>-28.92</v>
      </c>
    </row>
    <row r="534" spans="7:14" ht="12.75">
      <c r="G534" s="34">
        <f t="shared" si="66"/>
        <v>0</v>
      </c>
      <c r="H534" s="34">
        <f t="shared" si="67"/>
        <v>0</v>
      </c>
      <c r="I534" s="34">
        <f t="shared" si="68"/>
        <v>0</v>
      </c>
      <c r="J534" s="55"/>
      <c r="K534" s="85"/>
      <c r="L534" s="72"/>
      <c r="N534" s="8">
        <f t="shared" si="69"/>
        <v>-28.92</v>
      </c>
    </row>
    <row r="535" spans="7:14" ht="12.75">
      <c r="G535" s="34">
        <f t="shared" si="66"/>
        <v>0</v>
      </c>
      <c r="H535" s="34">
        <f t="shared" si="67"/>
        <v>0</v>
      </c>
      <c r="I535" s="34">
        <f t="shared" si="68"/>
        <v>0</v>
      </c>
      <c r="J535" s="55"/>
      <c r="K535" s="85"/>
      <c r="L535" s="72"/>
      <c r="N535" s="8">
        <f t="shared" si="69"/>
        <v>-28.92</v>
      </c>
    </row>
    <row r="536" spans="7:14" ht="12.75">
      <c r="G536" s="34">
        <f t="shared" si="66"/>
        <v>0</v>
      </c>
      <c r="H536" s="34">
        <f t="shared" si="67"/>
        <v>0</v>
      </c>
      <c r="I536" s="34">
        <f t="shared" si="68"/>
        <v>0</v>
      </c>
      <c r="J536" s="55"/>
      <c r="K536" s="85"/>
      <c r="L536" s="72"/>
      <c r="N536" s="8">
        <f t="shared" si="69"/>
        <v>-28.92</v>
      </c>
    </row>
    <row r="537" spans="7:14" ht="12.75">
      <c r="G537" s="34">
        <f t="shared" si="66"/>
        <v>0</v>
      </c>
      <c r="H537" s="34">
        <f t="shared" si="67"/>
        <v>0</v>
      </c>
      <c r="I537" s="34">
        <f t="shared" si="68"/>
        <v>0</v>
      </c>
      <c r="J537" s="55"/>
      <c r="K537" s="85"/>
      <c r="L537" s="72"/>
      <c r="N537" s="8">
        <f t="shared" si="69"/>
        <v>-28.92</v>
      </c>
    </row>
    <row r="538" spans="7:14" ht="12.75">
      <c r="G538" s="34">
        <f t="shared" si="66"/>
        <v>0</v>
      </c>
      <c r="H538" s="34">
        <f t="shared" si="67"/>
        <v>0</v>
      </c>
      <c r="I538" s="34">
        <f t="shared" si="68"/>
        <v>0</v>
      </c>
      <c r="J538" s="55"/>
      <c r="K538" s="85"/>
      <c r="L538" s="72"/>
      <c r="N538" s="8">
        <f t="shared" si="69"/>
        <v>-28.92</v>
      </c>
    </row>
    <row r="539" spans="7:14" ht="12.75">
      <c r="G539" s="34">
        <f t="shared" si="66"/>
        <v>0</v>
      </c>
      <c r="H539" s="34">
        <f t="shared" si="67"/>
        <v>0</v>
      </c>
      <c r="I539" s="34">
        <f t="shared" si="68"/>
        <v>0</v>
      </c>
      <c r="J539" s="55"/>
      <c r="K539" s="85"/>
      <c r="L539" s="72"/>
      <c r="N539" s="8">
        <f t="shared" si="69"/>
        <v>-28.92</v>
      </c>
    </row>
    <row r="540" spans="7:14" ht="12.75">
      <c r="G540" s="34">
        <f t="shared" si="66"/>
        <v>0</v>
      </c>
      <c r="H540" s="34">
        <f t="shared" si="67"/>
        <v>0</v>
      </c>
      <c r="I540" s="34">
        <f t="shared" si="68"/>
        <v>0</v>
      </c>
      <c r="J540" s="55"/>
      <c r="K540" s="85"/>
      <c r="L540" s="72"/>
      <c r="N540" s="8">
        <f t="shared" si="69"/>
        <v>-28.92</v>
      </c>
    </row>
    <row r="541" spans="7:14" ht="12.75">
      <c r="G541" s="34">
        <f t="shared" si="66"/>
        <v>0</v>
      </c>
      <c r="H541" s="34">
        <f t="shared" si="67"/>
        <v>0</v>
      </c>
      <c r="I541" s="34">
        <f t="shared" si="68"/>
        <v>0</v>
      </c>
      <c r="J541" s="55"/>
      <c r="K541" s="85"/>
      <c r="L541" s="72"/>
      <c r="N541" s="8">
        <f t="shared" si="69"/>
        <v>-28.92</v>
      </c>
    </row>
    <row r="542" spans="7:14" ht="12.75">
      <c r="G542" s="34">
        <f t="shared" si="66"/>
        <v>0</v>
      </c>
      <c r="H542" s="34">
        <f t="shared" si="67"/>
        <v>0</v>
      </c>
      <c r="I542" s="34">
        <f t="shared" si="68"/>
        <v>0</v>
      </c>
      <c r="J542" s="55"/>
      <c r="K542" s="85"/>
      <c r="L542" s="72"/>
      <c r="N542" s="8">
        <f t="shared" si="69"/>
        <v>-28.92</v>
      </c>
    </row>
    <row r="543" spans="7:14" ht="12.75">
      <c r="G543" s="34">
        <f t="shared" si="66"/>
        <v>0</v>
      </c>
      <c r="H543" s="34">
        <f t="shared" si="67"/>
        <v>0</v>
      </c>
      <c r="I543" s="34">
        <f t="shared" si="68"/>
        <v>0</v>
      </c>
      <c r="J543" s="55"/>
      <c r="K543" s="85"/>
      <c r="L543" s="72"/>
      <c r="N543" s="8">
        <f t="shared" si="69"/>
        <v>-28.92</v>
      </c>
    </row>
    <row r="544" spans="7:14" ht="12.75">
      <c r="G544" s="34">
        <f t="shared" si="66"/>
        <v>0</v>
      </c>
      <c r="H544" s="34">
        <f t="shared" si="67"/>
        <v>0</v>
      </c>
      <c r="I544" s="34">
        <f t="shared" si="68"/>
        <v>0</v>
      </c>
      <c r="J544" s="55"/>
      <c r="K544" s="85"/>
      <c r="L544" s="72"/>
      <c r="N544" s="8">
        <f t="shared" si="69"/>
        <v>-28.92</v>
      </c>
    </row>
    <row r="545" spans="7:14" ht="12.75">
      <c r="G545" s="34">
        <f t="shared" si="66"/>
        <v>0</v>
      </c>
      <c r="H545" s="34">
        <f t="shared" si="67"/>
        <v>0</v>
      </c>
      <c r="I545" s="34">
        <f t="shared" si="68"/>
        <v>0</v>
      </c>
      <c r="J545" s="55"/>
      <c r="K545" s="85"/>
      <c r="L545" s="72"/>
      <c r="N545" s="8">
        <f t="shared" si="69"/>
        <v>-28.92</v>
      </c>
    </row>
    <row r="546" spans="7:14" ht="12.75">
      <c r="G546" s="34">
        <f t="shared" si="66"/>
        <v>0</v>
      </c>
      <c r="H546" s="34">
        <f t="shared" si="67"/>
        <v>0</v>
      </c>
      <c r="I546" s="34">
        <f t="shared" si="68"/>
        <v>0</v>
      </c>
      <c r="J546" s="55"/>
      <c r="K546" s="85"/>
      <c r="L546" s="72"/>
      <c r="N546" s="8">
        <f t="shared" si="69"/>
        <v>-28.92</v>
      </c>
    </row>
    <row r="547" spans="7:14" ht="12.75">
      <c r="G547" s="34">
        <f t="shared" si="66"/>
        <v>0</v>
      </c>
      <c r="H547" s="34">
        <f t="shared" si="67"/>
        <v>0</v>
      </c>
      <c r="I547" s="34">
        <f t="shared" si="68"/>
        <v>0</v>
      </c>
      <c r="J547" s="55"/>
      <c r="K547" s="85"/>
      <c r="L547" s="72"/>
      <c r="N547" s="8">
        <f t="shared" si="69"/>
        <v>-28.92</v>
      </c>
    </row>
    <row r="548" spans="7:14" ht="12.75">
      <c r="G548" s="34">
        <f t="shared" si="66"/>
        <v>0</v>
      </c>
      <c r="H548" s="34">
        <f t="shared" si="67"/>
        <v>0</v>
      </c>
      <c r="I548" s="34">
        <f t="shared" si="68"/>
        <v>0</v>
      </c>
      <c r="J548" s="55"/>
      <c r="K548" s="85"/>
      <c r="L548" s="72"/>
      <c r="N548" s="8">
        <f t="shared" si="69"/>
        <v>-28.92</v>
      </c>
    </row>
    <row r="549" spans="7:14" ht="12.75">
      <c r="G549" s="34">
        <f t="shared" si="66"/>
        <v>0</v>
      </c>
      <c r="H549" s="34">
        <f t="shared" si="67"/>
        <v>0</v>
      </c>
      <c r="I549" s="34">
        <f t="shared" si="68"/>
        <v>0</v>
      </c>
      <c r="J549" s="55"/>
      <c r="K549" s="85"/>
      <c r="L549" s="72"/>
      <c r="N549" s="8">
        <f t="shared" si="69"/>
        <v>-28.92</v>
      </c>
    </row>
    <row r="550" spans="7:14" ht="12.75">
      <c r="G550" s="34">
        <f t="shared" si="66"/>
        <v>0</v>
      </c>
      <c r="H550" s="34">
        <f t="shared" si="67"/>
        <v>0</v>
      </c>
      <c r="I550" s="34">
        <f t="shared" si="68"/>
        <v>0</v>
      </c>
      <c r="J550" s="55"/>
      <c r="K550" s="85"/>
      <c r="L550" s="72"/>
      <c r="N550" s="8">
        <f t="shared" si="69"/>
        <v>-28.92</v>
      </c>
    </row>
    <row r="551" spans="7:14" ht="12.75">
      <c r="G551" s="34">
        <f t="shared" si="66"/>
        <v>0</v>
      </c>
      <c r="H551" s="34">
        <f t="shared" si="67"/>
        <v>0</v>
      </c>
      <c r="I551" s="34">
        <f t="shared" si="68"/>
        <v>0</v>
      </c>
      <c r="J551" s="55"/>
      <c r="K551" s="85"/>
      <c r="L551" s="72"/>
      <c r="N551" s="8">
        <f t="shared" si="69"/>
        <v>-28.92</v>
      </c>
    </row>
    <row r="552" spans="7:14" ht="12.75">
      <c r="G552" s="34">
        <f t="shared" si="66"/>
        <v>0</v>
      </c>
      <c r="H552" s="34">
        <f t="shared" si="67"/>
        <v>0</v>
      </c>
      <c r="I552" s="34">
        <f t="shared" si="68"/>
        <v>0</v>
      </c>
      <c r="J552" s="55"/>
      <c r="K552" s="85"/>
      <c r="L552" s="72"/>
      <c r="N552" s="8">
        <f t="shared" si="69"/>
        <v>-28.92</v>
      </c>
    </row>
    <row r="553" spans="7:14" ht="12.75">
      <c r="G553" s="34">
        <f t="shared" si="66"/>
        <v>0</v>
      </c>
      <c r="H553" s="34">
        <f t="shared" si="67"/>
        <v>0</v>
      </c>
      <c r="I553" s="34">
        <f t="shared" si="68"/>
        <v>0</v>
      </c>
      <c r="J553" s="55"/>
      <c r="K553" s="85"/>
      <c r="L553" s="72"/>
      <c r="N553" s="8">
        <f t="shared" si="69"/>
        <v>-28.92</v>
      </c>
    </row>
    <row r="554" spans="7:14" ht="12.75">
      <c r="G554" s="34">
        <f t="shared" si="66"/>
        <v>0</v>
      </c>
      <c r="H554" s="34">
        <f t="shared" si="67"/>
        <v>0</v>
      </c>
      <c r="I554" s="34">
        <f t="shared" si="68"/>
        <v>0</v>
      </c>
      <c r="J554" s="55"/>
      <c r="K554" s="85"/>
      <c r="L554" s="72"/>
      <c r="N554" s="8">
        <f t="shared" si="69"/>
        <v>-28.92</v>
      </c>
    </row>
    <row r="555" spans="7:14" ht="12.75">
      <c r="G555" s="34">
        <f t="shared" si="66"/>
        <v>0</v>
      </c>
      <c r="H555" s="34">
        <f t="shared" si="67"/>
        <v>0</v>
      </c>
      <c r="I555" s="34">
        <f t="shared" si="68"/>
        <v>0</v>
      </c>
      <c r="J555" s="55"/>
      <c r="K555" s="85"/>
      <c r="L555" s="72"/>
      <c r="N555" s="8">
        <f t="shared" si="69"/>
        <v>-28.92</v>
      </c>
    </row>
    <row r="556" spans="7:14" ht="12.75">
      <c r="G556" s="34">
        <f t="shared" si="66"/>
        <v>0</v>
      </c>
      <c r="H556" s="34">
        <f t="shared" si="67"/>
        <v>0</v>
      </c>
      <c r="I556" s="34">
        <f t="shared" si="68"/>
        <v>0</v>
      </c>
      <c r="J556" s="55"/>
      <c r="K556" s="85"/>
      <c r="L556" s="72"/>
      <c r="N556" s="8">
        <f t="shared" si="69"/>
        <v>-28.92</v>
      </c>
    </row>
    <row r="557" spans="7:14" ht="12.75">
      <c r="G557" s="34">
        <f t="shared" si="66"/>
        <v>0</v>
      </c>
      <c r="H557" s="34">
        <f t="shared" si="67"/>
        <v>0</v>
      </c>
      <c r="I557" s="34">
        <f t="shared" si="68"/>
        <v>0</v>
      </c>
      <c r="J557" s="55"/>
      <c r="K557" s="85"/>
      <c r="L557" s="72"/>
      <c r="N557" s="8">
        <f t="shared" si="69"/>
        <v>-28.92</v>
      </c>
    </row>
    <row r="558" spans="7:14" ht="12.75">
      <c r="G558" s="34">
        <f t="shared" si="66"/>
        <v>0</v>
      </c>
      <c r="H558" s="34">
        <f t="shared" si="67"/>
        <v>0</v>
      </c>
      <c r="I558" s="34">
        <f t="shared" si="68"/>
        <v>0</v>
      </c>
      <c r="J558" s="55"/>
      <c r="K558" s="85"/>
      <c r="L558" s="72"/>
      <c r="N558" s="8">
        <f t="shared" si="69"/>
        <v>-28.92</v>
      </c>
    </row>
    <row r="559" spans="7:14" ht="12.75">
      <c r="G559" s="34">
        <f t="shared" si="66"/>
        <v>0</v>
      </c>
      <c r="H559" s="34">
        <f t="shared" si="67"/>
        <v>0</v>
      </c>
      <c r="I559" s="34">
        <f t="shared" si="68"/>
        <v>0</v>
      </c>
      <c r="J559" s="55"/>
      <c r="K559" s="85"/>
      <c r="L559" s="72"/>
      <c r="N559" s="8">
        <f t="shared" si="69"/>
        <v>-28.92</v>
      </c>
    </row>
    <row r="560" spans="7:14" ht="12.75">
      <c r="G560" s="34">
        <f t="shared" si="66"/>
        <v>0</v>
      </c>
      <c r="H560" s="34">
        <f t="shared" si="67"/>
        <v>0</v>
      </c>
      <c r="I560" s="34">
        <f t="shared" si="68"/>
        <v>0</v>
      </c>
      <c r="J560" s="55"/>
      <c r="K560" s="85"/>
      <c r="L560" s="72"/>
      <c r="N560" s="8">
        <f t="shared" si="69"/>
        <v>-28.92</v>
      </c>
    </row>
    <row r="561" spans="7:14" ht="12.75">
      <c r="G561" s="34">
        <f t="shared" si="66"/>
        <v>0</v>
      </c>
      <c r="H561" s="34">
        <f t="shared" si="67"/>
        <v>0</v>
      </c>
      <c r="I561" s="34">
        <f t="shared" si="68"/>
        <v>0</v>
      </c>
      <c r="J561" s="55"/>
      <c r="K561" s="85"/>
      <c r="L561" s="72"/>
      <c r="N561" s="8">
        <f t="shared" si="69"/>
        <v>-28.92</v>
      </c>
    </row>
    <row r="562" spans="7:14" ht="12.75">
      <c r="G562" s="34">
        <f t="shared" si="66"/>
        <v>0</v>
      </c>
      <c r="H562" s="34">
        <f t="shared" si="67"/>
        <v>0</v>
      </c>
      <c r="I562" s="34">
        <f t="shared" si="68"/>
        <v>0</v>
      </c>
      <c r="J562" s="55"/>
      <c r="K562" s="85"/>
      <c r="L562" s="72"/>
      <c r="N562" s="8">
        <f t="shared" si="69"/>
        <v>-28.92</v>
      </c>
    </row>
    <row r="563" spans="7:14" ht="12.75">
      <c r="G563" s="34">
        <f t="shared" si="66"/>
        <v>0</v>
      </c>
      <c r="H563" s="34">
        <f t="shared" si="67"/>
        <v>0</v>
      </c>
      <c r="I563" s="34">
        <f t="shared" si="68"/>
        <v>0</v>
      </c>
      <c r="J563" s="55"/>
      <c r="K563" s="85"/>
      <c r="L563" s="72"/>
      <c r="N563" s="8">
        <f t="shared" si="69"/>
        <v>-28.92</v>
      </c>
    </row>
    <row r="564" spans="7:14" ht="12.75">
      <c r="G564" s="34">
        <f t="shared" si="66"/>
        <v>0</v>
      </c>
      <c r="H564" s="34">
        <f t="shared" si="67"/>
        <v>0</v>
      </c>
      <c r="I564" s="34">
        <f t="shared" si="68"/>
        <v>0</v>
      </c>
      <c r="J564" s="55"/>
      <c r="K564" s="85"/>
      <c r="L564" s="72"/>
      <c r="N564" s="8">
        <f t="shared" si="69"/>
        <v>-28.92</v>
      </c>
    </row>
    <row r="565" spans="7:14" ht="12.75">
      <c r="G565" s="34">
        <f t="shared" si="66"/>
        <v>0</v>
      </c>
      <c r="H565" s="34">
        <f t="shared" si="67"/>
        <v>0</v>
      </c>
      <c r="I565" s="34">
        <f t="shared" si="68"/>
        <v>0</v>
      </c>
      <c r="J565" s="55"/>
      <c r="K565" s="85"/>
      <c r="L565" s="72"/>
      <c r="N565" s="8">
        <f t="shared" si="69"/>
        <v>-28.92</v>
      </c>
    </row>
    <row r="566" spans="7:14" ht="12.75">
      <c r="G566" s="34">
        <f t="shared" si="66"/>
        <v>0</v>
      </c>
      <c r="H566" s="34">
        <f t="shared" si="67"/>
        <v>0</v>
      </c>
      <c r="I566" s="34">
        <f t="shared" si="68"/>
        <v>0</v>
      </c>
      <c r="J566" s="55"/>
      <c r="K566" s="85"/>
      <c r="L566" s="72"/>
      <c r="N566" s="8">
        <f t="shared" si="69"/>
        <v>-28.92</v>
      </c>
    </row>
    <row r="567" spans="7:14" ht="12.75">
      <c r="G567" s="34">
        <f t="shared" si="66"/>
        <v>0</v>
      </c>
      <c r="H567" s="34">
        <f t="shared" si="67"/>
        <v>0</v>
      </c>
      <c r="I567" s="34">
        <f t="shared" si="68"/>
        <v>0</v>
      </c>
      <c r="J567" s="55"/>
      <c r="K567" s="85"/>
      <c r="L567" s="72"/>
      <c r="N567" s="8">
        <f t="shared" si="69"/>
        <v>-28.92</v>
      </c>
    </row>
    <row r="568" spans="7:14" ht="12.75">
      <c r="G568" s="34">
        <f t="shared" si="66"/>
        <v>0</v>
      </c>
      <c r="H568" s="34">
        <f t="shared" si="67"/>
        <v>0</v>
      </c>
      <c r="I568" s="34">
        <f t="shared" si="68"/>
        <v>0</v>
      </c>
      <c r="J568" s="55"/>
      <c r="K568" s="85"/>
      <c r="L568" s="72"/>
      <c r="N568" s="8">
        <f t="shared" si="69"/>
        <v>-28.92</v>
      </c>
    </row>
    <row r="569" spans="7:14" ht="12.75">
      <c r="G569" s="34">
        <f t="shared" si="66"/>
        <v>0</v>
      </c>
      <c r="H569" s="34">
        <f t="shared" si="67"/>
        <v>0</v>
      </c>
      <c r="I569" s="34">
        <f t="shared" si="68"/>
        <v>0</v>
      </c>
      <c r="J569" s="55"/>
      <c r="K569" s="85"/>
      <c r="L569" s="72"/>
      <c r="N569" s="8">
        <f t="shared" si="69"/>
        <v>-28.92</v>
      </c>
    </row>
    <row r="570" spans="7:14" ht="12.75">
      <c r="G570" s="34">
        <f t="shared" si="66"/>
        <v>0</v>
      </c>
      <c r="H570" s="34">
        <f t="shared" si="67"/>
        <v>0</v>
      </c>
      <c r="I570" s="34">
        <f t="shared" si="68"/>
        <v>0</v>
      </c>
      <c r="J570" s="55"/>
      <c r="K570" s="85"/>
      <c r="L570" s="72"/>
      <c r="N570" s="8">
        <f t="shared" si="69"/>
        <v>-28.92</v>
      </c>
    </row>
    <row r="571" spans="7:14" ht="12.75">
      <c r="G571" s="34">
        <f t="shared" si="66"/>
        <v>0</v>
      </c>
      <c r="H571" s="34">
        <f t="shared" si="67"/>
        <v>0</v>
      </c>
      <c r="I571" s="34">
        <f t="shared" si="68"/>
        <v>0</v>
      </c>
      <c r="J571" s="55"/>
      <c r="K571" s="85"/>
      <c r="L571" s="72"/>
      <c r="N571" s="8">
        <f t="shared" si="69"/>
        <v>-28.92</v>
      </c>
    </row>
    <row r="572" spans="7:14" ht="12.75">
      <c r="G572" s="34">
        <f t="shared" si="66"/>
        <v>0</v>
      </c>
      <c r="H572" s="34">
        <f t="shared" si="67"/>
        <v>0</v>
      </c>
      <c r="I572" s="34">
        <f t="shared" si="68"/>
        <v>0</v>
      </c>
      <c r="J572" s="55"/>
      <c r="K572" s="85"/>
      <c r="L572" s="72"/>
      <c r="N572" s="8">
        <f t="shared" si="69"/>
        <v>-28.92</v>
      </c>
    </row>
    <row r="573" spans="7:14" ht="12.75">
      <c r="G573" s="34">
        <f t="shared" si="66"/>
        <v>0</v>
      </c>
      <c r="H573" s="34">
        <f t="shared" si="67"/>
        <v>0</v>
      </c>
      <c r="I573" s="34">
        <f t="shared" si="68"/>
        <v>0</v>
      </c>
      <c r="J573" s="55"/>
      <c r="K573" s="85"/>
      <c r="L573" s="72"/>
      <c r="N573" s="8">
        <f t="shared" si="69"/>
        <v>-28.92</v>
      </c>
    </row>
    <row r="574" spans="7:14" ht="12.75">
      <c r="G574" s="34">
        <f t="shared" si="66"/>
        <v>0</v>
      </c>
      <c r="H574" s="34">
        <f t="shared" si="67"/>
        <v>0</v>
      </c>
      <c r="I574" s="34">
        <f t="shared" si="68"/>
        <v>0</v>
      </c>
      <c r="J574" s="55"/>
      <c r="K574" s="85"/>
      <c r="L574" s="72"/>
      <c r="N574" s="8">
        <f t="shared" si="69"/>
        <v>-28.92</v>
      </c>
    </row>
    <row r="575" spans="7:14" ht="12.75">
      <c r="G575" s="34">
        <f t="shared" si="66"/>
        <v>0</v>
      </c>
      <c r="H575" s="34">
        <f t="shared" si="67"/>
        <v>0</v>
      </c>
      <c r="I575" s="34">
        <f t="shared" si="68"/>
        <v>0</v>
      </c>
      <c r="J575" s="55"/>
      <c r="K575" s="85"/>
      <c r="L575" s="72"/>
      <c r="N575" s="8">
        <f t="shared" si="69"/>
        <v>-28.92</v>
      </c>
    </row>
    <row r="576" spans="7:14" ht="12.75">
      <c r="G576" s="34">
        <f t="shared" si="66"/>
        <v>0</v>
      </c>
      <c r="H576" s="34">
        <f t="shared" si="67"/>
        <v>0</v>
      </c>
      <c r="I576" s="34">
        <f t="shared" si="68"/>
        <v>0</v>
      </c>
      <c r="J576" s="55"/>
      <c r="K576" s="85"/>
      <c r="L576" s="72"/>
      <c r="N576" s="8">
        <f t="shared" si="69"/>
        <v>-28.92</v>
      </c>
    </row>
    <row r="577" spans="7:14" ht="12.75">
      <c r="G577" s="34">
        <f t="shared" si="66"/>
        <v>0</v>
      </c>
      <c r="H577" s="34">
        <f t="shared" si="67"/>
        <v>0</v>
      </c>
      <c r="I577" s="34">
        <f t="shared" si="68"/>
        <v>0</v>
      </c>
      <c r="J577" s="55"/>
      <c r="K577" s="85"/>
      <c r="L577" s="72"/>
      <c r="N577" s="8">
        <f t="shared" si="69"/>
        <v>-28.92</v>
      </c>
    </row>
    <row r="578" spans="7:14" ht="12.75">
      <c r="G578" s="34">
        <f t="shared" si="66"/>
        <v>0</v>
      </c>
      <c r="H578" s="34">
        <f t="shared" si="67"/>
        <v>0</v>
      </c>
      <c r="I578" s="34">
        <f t="shared" si="68"/>
        <v>0</v>
      </c>
      <c r="J578" s="55"/>
      <c r="K578" s="85"/>
      <c r="L578" s="72"/>
      <c r="N578" s="8">
        <f t="shared" si="69"/>
        <v>-28.92</v>
      </c>
    </row>
    <row r="579" spans="7:14" ht="12.75">
      <c r="G579" s="34">
        <f t="shared" si="66"/>
        <v>0</v>
      </c>
      <c r="H579" s="34">
        <f t="shared" si="67"/>
        <v>0</v>
      </c>
      <c r="I579" s="34">
        <f t="shared" si="68"/>
        <v>0</v>
      </c>
      <c r="J579" s="55"/>
      <c r="K579" s="85"/>
      <c r="L579" s="72"/>
      <c r="N579" s="8">
        <f t="shared" si="69"/>
        <v>-28.92</v>
      </c>
    </row>
    <row r="580" spans="7:14" ht="12.75">
      <c r="G580" s="34">
        <f t="shared" si="66"/>
        <v>0</v>
      </c>
      <c r="H580" s="34">
        <f t="shared" si="67"/>
        <v>0</v>
      </c>
      <c r="I580" s="34">
        <f t="shared" si="68"/>
        <v>0</v>
      </c>
      <c r="J580" s="55"/>
      <c r="K580" s="85"/>
      <c r="L580" s="72"/>
      <c r="N580" s="8">
        <f t="shared" si="69"/>
        <v>-28.92</v>
      </c>
    </row>
    <row r="581" spans="7:14" ht="12.75">
      <c r="G581" s="34">
        <f t="shared" si="66"/>
        <v>0</v>
      </c>
      <c r="H581" s="34">
        <f t="shared" si="67"/>
        <v>0</v>
      </c>
      <c r="I581" s="34">
        <f t="shared" si="68"/>
        <v>0</v>
      </c>
      <c r="J581" s="55"/>
      <c r="K581" s="85"/>
      <c r="L581" s="72"/>
      <c r="N581" s="8">
        <f t="shared" si="69"/>
        <v>-28.92</v>
      </c>
    </row>
    <row r="582" spans="7:14" ht="12.75">
      <c r="G582" s="34">
        <f t="shared" si="66"/>
        <v>0</v>
      </c>
      <c r="H582" s="34">
        <f t="shared" si="67"/>
        <v>0</v>
      </c>
      <c r="I582" s="34">
        <f t="shared" si="68"/>
        <v>0</v>
      </c>
      <c r="J582" s="55"/>
      <c r="K582" s="85"/>
      <c r="L582" s="72"/>
      <c r="N582" s="8">
        <f t="shared" si="69"/>
        <v>-28.92</v>
      </c>
    </row>
    <row r="583" spans="7:14" ht="12.75">
      <c r="G583" s="34">
        <f t="shared" si="66"/>
        <v>0</v>
      </c>
      <c r="H583" s="34">
        <f t="shared" si="67"/>
        <v>0</v>
      </c>
      <c r="I583" s="34">
        <f t="shared" si="68"/>
        <v>0</v>
      </c>
      <c r="J583" s="55"/>
      <c r="K583" s="85"/>
      <c r="L583" s="72"/>
      <c r="N583" s="8">
        <f t="shared" si="69"/>
        <v>-28.92</v>
      </c>
    </row>
    <row r="584" spans="7:14" ht="12.75">
      <c r="G584" s="34">
        <f t="shared" si="66"/>
        <v>0</v>
      </c>
      <c r="H584" s="34">
        <f t="shared" si="67"/>
        <v>0</v>
      </c>
      <c r="I584" s="34">
        <f t="shared" si="68"/>
        <v>0</v>
      </c>
      <c r="J584" s="55"/>
      <c r="K584" s="85"/>
      <c r="L584" s="72"/>
      <c r="N584" s="8">
        <f t="shared" si="69"/>
        <v>-28.92</v>
      </c>
    </row>
    <row r="585" spans="7:14" ht="12.75">
      <c r="G585" s="34">
        <f aca="true" t="shared" si="70" ref="G585:G648">INT(B585/R$17)*R$16+MOD(B585,R$19)*R$18</f>
        <v>0</v>
      </c>
      <c r="H585" s="34">
        <f aca="true" t="shared" si="71" ref="H585:H648">INT(C585/S$17)*S$16+MOD(C585,S$19)*S$18</f>
        <v>0</v>
      </c>
      <c r="I585" s="34">
        <f aca="true" t="shared" si="72" ref="I585:I648">INT(D585/T$17)*T$16+MOD(D585,T$19)*T$18</f>
        <v>0</v>
      </c>
      <c r="J585" s="55"/>
      <c r="K585" s="85"/>
      <c r="L585" s="72"/>
      <c r="N585" s="8">
        <f aca="true" t="shared" si="73" ref="N585:N648">(E585-$E$8)*$Q$2</f>
        <v>-28.92</v>
      </c>
    </row>
    <row r="586" spans="7:14" ht="12.75">
      <c r="G586" s="34">
        <f t="shared" si="70"/>
        <v>0</v>
      </c>
      <c r="H586" s="34">
        <f t="shared" si="71"/>
        <v>0</v>
      </c>
      <c r="I586" s="34">
        <f t="shared" si="72"/>
        <v>0</v>
      </c>
      <c r="J586" s="55"/>
      <c r="K586" s="85"/>
      <c r="L586" s="72"/>
      <c r="N586" s="8">
        <f t="shared" si="73"/>
        <v>-28.92</v>
      </c>
    </row>
    <row r="587" spans="7:14" ht="12.75">
      <c r="G587" s="34">
        <f t="shared" si="70"/>
        <v>0</v>
      </c>
      <c r="H587" s="34">
        <f t="shared" si="71"/>
        <v>0</v>
      </c>
      <c r="I587" s="34">
        <f t="shared" si="72"/>
        <v>0</v>
      </c>
      <c r="J587" s="55"/>
      <c r="K587" s="85"/>
      <c r="L587" s="72"/>
      <c r="N587" s="8">
        <f t="shared" si="73"/>
        <v>-28.92</v>
      </c>
    </row>
    <row r="588" spans="7:14" ht="12.75">
      <c r="G588" s="34">
        <f t="shared" si="70"/>
        <v>0</v>
      </c>
      <c r="H588" s="34">
        <f t="shared" si="71"/>
        <v>0</v>
      </c>
      <c r="I588" s="34">
        <f t="shared" si="72"/>
        <v>0</v>
      </c>
      <c r="J588" s="55"/>
      <c r="K588" s="85"/>
      <c r="L588" s="72"/>
      <c r="N588" s="8">
        <f t="shared" si="73"/>
        <v>-28.92</v>
      </c>
    </row>
    <row r="589" spans="7:14" ht="12.75">
      <c r="G589" s="34">
        <f t="shared" si="70"/>
        <v>0</v>
      </c>
      <c r="H589" s="34">
        <f t="shared" si="71"/>
        <v>0</v>
      </c>
      <c r="I589" s="34">
        <f t="shared" si="72"/>
        <v>0</v>
      </c>
      <c r="J589" s="55"/>
      <c r="K589" s="85"/>
      <c r="L589" s="72"/>
      <c r="N589" s="8">
        <f t="shared" si="73"/>
        <v>-28.92</v>
      </c>
    </row>
    <row r="590" spans="7:14" ht="12.75">
      <c r="G590" s="34">
        <f t="shared" si="70"/>
        <v>0</v>
      </c>
      <c r="H590" s="34">
        <f t="shared" si="71"/>
        <v>0</v>
      </c>
      <c r="I590" s="34">
        <f t="shared" si="72"/>
        <v>0</v>
      </c>
      <c r="J590" s="55"/>
      <c r="K590" s="85"/>
      <c r="L590" s="72"/>
      <c r="N590" s="8">
        <f t="shared" si="73"/>
        <v>-28.92</v>
      </c>
    </row>
    <row r="591" spans="7:14" ht="12.75">
      <c r="G591" s="34">
        <f t="shared" si="70"/>
        <v>0</v>
      </c>
      <c r="H591" s="34">
        <f t="shared" si="71"/>
        <v>0</v>
      </c>
      <c r="I591" s="34">
        <f t="shared" si="72"/>
        <v>0</v>
      </c>
      <c r="J591" s="55"/>
      <c r="K591" s="85"/>
      <c r="L591" s="72"/>
      <c r="N591" s="8">
        <f t="shared" si="73"/>
        <v>-28.92</v>
      </c>
    </row>
    <row r="592" spans="7:14" ht="12.75">
      <c r="G592" s="34">
        <f t="shared" si="70"/>
        <v>0</v>
      </c>
      <c r="H592" s="34">
        <f t="shared" si="71"/>
        <v>0</v>
      </c>
      <c r="I592" s="34">
        <f t="shared" si="72"/>
        <v>0</v>
      </c>
      <c r="J592" s="55"/>
      <c r="K592" s="85"/>
      <c r="L592" s="72"/>
      <c r="N592" s="8">
        <f t="shared" si="73"/>
        <v>-28.92</v>
      </c>
    </row>
    <row r="593" spans="7:14" ht="12.75">
      <c r="G593" s="34">
        <f t="shared" si="70"/>
        <v>0</v>
      </c>
      <c r="H593" s="34">
        <f t="shared" si="71"/>
        <v>0</v>
      </c>
      <c r="I593" s="34">
        <f t="shared" si="72"/>
        <v>0</v>
      </c>
      <c r="J593" s="55"/>
      <c r="K593" s="85"/>
      <c r="L593" s="72"/>
      <c r="N593" s="8">
        <f t="shared" si="73"/>
        <v>-28.92</v>
      </c>
    </row>
    <row r="594" spans="7:14" ht="12.75">
      <c r="G594" s="34">
        <f t="shared" si="70"/>
        <v>0</v>
      </c>
      <c r="H594" s="34">
        <f t="shared" si="71"/>
        <v>0</v>
      </c>
      <c r="I594" s="34">
        <f t="shared" si="72"/>
        <v>0</v>
      </c>
      <c r="J594" s="55"/>
      <c r="K594" s="85"/>
      <c r="L594" s="72"/>
      <c r="N594" s="8">
        <f t="shared" si="73"/>
        <v>-28.92</v>
      </c>
    </row>
    <row r="595" spans="7:14" ht="12.75">
      <c r="G595" s="34">
        <f t="shared" si="70"/>
        <v>0</v>
      </c>
      <c r="H595" s="34">
        <f t="shared" si="71"/>
        <v>0</v>
      </c>
      <c r="I595" s="34">
        <f t="shared" si="72"/>
        <v>0</v>
      </c>
      <c r="J595" s="55"/>
      <c r="K595" s="85"/>
      <c r="L595" s="72"/>
      <c r="N595" s="8">
        <f t="shared" si="73"/>
        <v>-28.92</v>
      </c>
    </row>
    <row r="596" spans="7:14" ht="12.75">
      <c r="G596" s="34">
        <f t="shared" si="70"/>
        <v>0</v>
      </c>
      <c r="H596" s="34">
        <f t="shared" si="71"/>
        <v>0</v>
      </c>
      <c r="I596" s="34">
        <f t="shared" si="72"/>
        <v>0</v>
      </c>
      <c r="J596" s="55"/>
      <c r="K596" s="85"/>
      <c r="L596" s="72"/>
      <c r="N596" s="8">
        <f t="shared" si="73"/>
        <v>-28.92</v>
      </c>
    </row>
    <row r="597" spans="7:14" ht="12.75">
      <c r="G597" s="34">
        <f t="shared" si="70"/>
        <v>0</v>
      </c>
      <c r="H597" s="34">
        <f t="shared" si="71"/>
        <v>0</v>
      </c>
      <c r="I597" s="34">
        <f t="shared" si="72"/>
        <v>0</v>
      </c>
      <c r="J597" s="55"/>
      <c r="K597" s="85"/>
      <c r="L597" s="72"/>
      <c r="N597" s="8">
        <f t="shared" si="73"/>
        <v>-28.92</v>
      </c>
    </row>
    <row r="598" spans="7:14" ht="12.75">
      <c r="G598" s="34">
        <f t="shared" si="70"/>
        <v>0</v>
      </c>
      <c r="H598" s="34">
        <f t="shared" si="71"/>
        <v>0</v>
      </c>
      <c r="I598" s="34">
        <f t="shared" si="72"/>
        <v>0</v>
      </c>
      <c r="J598" s="55"/>
      <c r="K598" s="85"/>
      <c r="L598" s="72"/>
      <c r="N598" s="8">
        <f t="shared" si="73"/>
        <v>-28.92</v>
      </c>
    </row>
    <row r="599" spans="7:14" ht="12.75">
      <c r="G599" s="34">
        <f t="shared" si="70"/>
        <v>0</v>
      </c>
      <c r="H599" s="34">
        <f t="shared" si="71"/>
        <v>0</v>
      </c>
      <c r="I599" s="34">
        <f t="shared" si="72"/>
        <v>0</v>
      </c>
      <c r="J599" s="55"/>
      <c r="K599" s="85"/>
      <c r="L599" s="72"/>
      <c r="N599" s="8">
        <f t="shared" si="73"/>
        <v>-28.92</v>
      </c>
    </row>
    <row r="600" spans="7:14" ht="12.75">
      <c r="G600" s="34">
        <f t="shared" si="70"/>
        <v>0</v>
      </c>
      <c r="H600" s="34">
        <f t="shared" si="71"/>
        <v>0</v>
      </c>
      <c r="I600" s="34">
        <f t="shared" si="72"/>
        <v>0</v>
      </c>
      <c r="J600" s="55"/>
      <c r="K600" s="85"/>
      <c r="L600" s="72"/>
      <c r="N600" s="8">
        <f t="shared" si="73"/>
        <v>-28.92</v>
      </c>
    </row>
    <row r="601" spans="7:14" ht="12.75">
      <c r="G601" s="34">
        <f t="shared" si="70"/>
        <v>0</v>
      </c>
      <c r="H601" s="34">
        <f t="shared" si="71"/>
        <v>0</v>
      </c>
      <c r="I601" s="34">
        <f t="shared" si="72"/>
        <v>0</v>
      </c>
      <c r="J601" s="55"/>
      <c r="K601" s="85"/>
      <c r="L601" s="72"/>
      <c r="N601" s="8">
        <f t="shared" si="73"/>
        <v>-28.92</v>
      </c>
    </row>
    <row r="602" spans="7:14" ht="12.75">
      <c r="G602" s="34">
        <f t="shared" si="70"/>
        <v>0</v>
      </c>
      <c r="H602" s="34">
        <f t="shared" si="71"/>
        <v>0</v>
      </c>
      <c r="I602" s="34">
        <f t="shared" si="72"/>
        <v>0</v>
      </c>
      <c r="J602" s="55"/>
      <c r="K602" s="85"/>
      <c r="L602" s="72"/>
      <c r="N602" s="8">
        <f t="shared" si="73"/>
        <v>-28.92</v>
      </c>
    </row>
    <row r="603" spans="7:14" ht="12.75">
      <c r="G603" s="34">
        <f t="shared" si="70"/>
        <v>0</v>
      </c>
      <c r="H603" s="34">
        <f t="shared" si="71"/>
        <v>0</v>
      </c>
      <c r="I603" s="34">
        <f t="shared" si="72"/>
        <v>0</v>
      </c>
      <c r="J603" s="55"/>
      <c r="K603" s="85"/>
      <c r="L603" s="72"/>
      <c r="N603" s="8">
        <f t="shared" si="73"/>
        <v>-28.92</v>
      </c>
    </row>
    <row r="604" spans="7:14" ht="12.75">
      <c r="G604" s="34">
        <f t="shared" si="70"/>
        <v>0</v>
      </c>
      <c r="H604" s="34">
        <f t="shared" si="71"/>
        <v>0</v>
      </c>
      <c r="I604" s="34">
        <f t="shared" si="72"/>
        <v>0</v>
      </c>
      <c r="J604" s="55"/>
      <c r="K604" s="85"/>
      <c r="L604" s="72"/>
      <c r="N604" s="8">
        <f t="shared" si="73"/>
        <v>-28.92</v>
      </c>
    </row>
    <row r="605" spans="7:14" ht="12.75">
      <c r="G605" s="34">
        <f t="shared" si="70"/>
        <v>0</v>
      </c>
      <c r="H605" s="34">
        <f t="shared" si="71"/>
        <v>0</v>
      </c>
      <c r="I605" s="34">
        <f t="shared" si="72"/>
        <v>0</v>
      </c>
      <c r="J605" s="55"/>
      <c r="K605" s="85"/>
      <c r="L605" s="72"/>
      <c r="N605" s="8">
        <f t="shared" si="73"/>
        <v>-28.92</v>
      </c>
    </row>
    <row r="606" spans="7:14" ht="12.75">
      <c r="G606" s="34">
        <f t="shared" si="70"/>
        <v>0</v>
      </c>
      <c r="H606" s="34">
        <f t="shared" si="71"/>
        <v>0</v>
      </c>
      <c r="I606" s="34">
        <f t="shared" si="72"/>
        <v>0</v>
      </c>
      <c r="J606" s="55"/>
      <c r="K606" s="85"/>
      <c r="L606" s="72"/>
      <c r="N606" s="8">
        <f t="shared" si="73"/>
        <v>-28.92</v>
      </c>
    </row>
    <row r="607" spans="7:14" ht="12.75">
      <c r="G607" s="34">
        <f t="shared" si="70"/>
        <v>0</v>
      </c>
      <c r="H607" s="34">
        <f t="shared" si="71"/>
        <v>0</v>
      </c>
      <c r="I607" s="34">
        <f t="shared" si="72"/>
        <v>0</v>
      </c>
      <c r="J607" s="55"/>
      <c r="K607" s="85"/>
      <c r="L607" s="72"/>
      <c r="N607" s="8">
        <f t="shared" si="73"/>
        <v>-28.92</v>
      </c>
    </row>
    <row r="608" spans="7:14" ht="12.75">
      <c r="G608" s="34">
        <f t="shared" si="70"/>
        <v>0</v>
      </c>
      <c r="H608" s="34">
        <f t="shared" si="71"/>
        <v>0</v>
      </c>
      <c r="I608" s="34">
        <f t="shared" si="72"/>
        <v>0</v>
      </c>
      <c r="J608" s="55"/>
      <c r="K608" s="85"/>
      <c r="L608" s="72"/>
      <c r="N608" s="8">
        <f t="shared" si="73"/>
        <v>-28.92</v>
      </c>
    </row>
    <row r="609" spans="7:14" ht="12.75">
      <c r="G609" s="34">
        <f t="shared" si="70"/>
        <v>0</v>
      </c>
      <c r="H609" s="34">
        <f t="shared" si="71"/>
        <v>0</v>
      </c>
      <c r="I609" s="34">
        <f t="shared" si="72"/>
        <v>0</v>
      </c>
      <c r="J609" s="55"/>
      <c r="K609" s="85"/>
      <c r="L609" s="72"/>
      <c r="N609" s="8">
        <f t="shared" si="73"/>
        <v>-28.92</v>
      </c>
    </row>
    <row r="610" spans="7:14" ht="12.75">
      <c r="G610" s="34">
        <f t="shared" si="70"/>
        <v>0</v>
      </c>
      <c r="H610" s="34">
        <f t="shared" si="71"/>
        <v>0</v>
      </c>
      <c r="I610" s="34">
        <f t="shared" si="72"/>
        <v>0</v>
      </c>
      <c r="J610" s="55"/>
      <c r="K610" s="85"/>
      <c r="L610" s="72"/>
      <c r="N610" s="8">
        <f t="shared" si="73"/>
        <v>-28.92</v>
      </c>
    </row>
    <row r="611" spans="7:14" ht="12.75">
      <c r="G611" s="34">
        <f t="shared" si="70"/>
        <v>0</v>
      </c>
      <c r="H611" s="34">
        <f t="shared" si="71"/>
        <v>0</v>
      </c>
      <c r="I611" s="34">
        <f t="shared" si="72"/>
        <v>0</v>
      </c>
      <c r="J611" s="55"/>
      <c r="K611" s="85"/>
      <c r="L611" s="72"/>
      <c r="N611" s="8">
        <f t="shared" si="73"/>
        <v>-28.92</v>
      </c>
    </row>
    <row r="612" spans="7:14" ht="12.75">
      <c r="G612" s="34">
        <f t="shared" si="70"/>
        <v>0</v>
      </c>
      <c r="H612" s="34">
        <f t="shared" si="71"/>
        <v>0</v>
      </c>
      <c r="I612" s="34">
        <f t="shared" si="72"/>
        <v>0</v>
      </c>
      <c r="J612" s="55"/>
      <c r="K612" s="85"/>
      <c r="L612" s="72"/>
      <c r="N612" s="8">
        <f t="shared" si="73"/>
        <v>-28.92</v>
      </c>
    </row>
    <row r="613" spans="7:14" ht="12.75">
      <c r="G613" s="34">
        <f t="shared" si="70"/>
        <v>0</v>
      </c>
      <c r="H613" s="34">
        <f t="shared" si="71"/>
        <v>0</v>
      </c>
      <c r="I613" s="34">
        <f t="shared" si="72"/>
        <v>0</v>
      </c>
      <c r="J613" s="55"/>
      <c r="K613" s="85"/>
      <c r="L613" s="72"/>
      <c r="N613" s="8">
        <f t="shared" si="73"/>
        <v>-28.92</v>
      </c>
    </row>
    <row r="614" spans="7:14" ht="12.75">
      <c r="G614" s="34">
        <f t="shared" si="70"/>
        <v>0</v>
      </c>
      <c r="H614" s="34">
        <f t="shared" si="71"/>
        <v>0</v>
      </c>
      <c r="I614" s="34">
        <f t="shared" si="72"/>
        <v>0</v>
      </c>
      <c r="J614" s="55"/>
      <c r="K614" s="85"/>
      <c r="L614" s="72"/>
      <c r="N614" s="8">
        <f t="shared" si="73"/>
        <v>-28.92</v>
      </c>
    </row>
    <row r="615" spans="7:14" ht="12.75">
      <c r="G615" s="34">
        <f t="shared" si="70"/>
        <v>0</v>
      </c>
      <c r="H615" s="34">
        <f t="shared" si="71"/>
        <v>0</v>
      </c>
      <c r="I615" s="34">
        <f t="shared" si="72"/>
        <v>0</v>
      </c>
      <c r="J615" s="55"/>
      <c r="K615" s="85"/>
      <c r="L615" s="72"/>
      <c r="N615" s="8">
        <f t="shared" si="73"/>
        <v>-28.92</v>
      </c>
    </row>
    <row r="616" spans="7:14" ht="12.75">
      <c r="G616" s="34">
        <f t="shared" si="70"/>
        <v>0</v>
      </c>
      <c r="H616" s="34">
        <f t="shared" si="71"/>
        <v>0</v>
      </c>
      <c r="I616" s="34">
        <f t="shared" si="72"/>
        <v>0</v>
      </c>
      <c r="J616" s="55"/>
      <c r="K616" s="85"/>
      <c r="L616" s="72"/>
      <c r="N616" s="8">
        <f t="shared" si="73"/>
        <v>-28.92</v>
      </c>
    </row>
    <row r="617" spans="7:14" ht="12.75">
      <c r="G617" s="34">
        <f t="shared" si="70"/>
        <v>0</v>
      </c>
      <c r="H617" s="34">
        <f t="shared" si="71"/>
        <v>0</v>
      </c>
      <c r="I617" s="34">
        <f t="shared" si="72"/>
        <v>0</v>
      </c>
      <c r="J617" s="55"/>
      <c r="K617" s="85"/>
      <c r="L617" s="72"/>
      <c r="N617" s="8">
        <f t="shared" si="73"/>
        <v>-28.92</v>
      </c>
    </row>
    <row r="618" spans="7:14" ht="12.75">
      <c r="G618" s="34">
        <f t="shared" si="70"/>
        <v>0</v>
      </c>
      <c r="H618" s="34">
        <f t="shared" si="71"/>
        <v>0</v>
      </c>
      <c r="I618" s="34">
        <f t="shared" si="72"/>
        <v>0</v>
      </c>
      <c r="J618" s="55"/>
      <c r="K618" s="85"/>
      <c r="L618" s="72"/>
      <c r="N618" s="8">
        <f t="shared" si="73"/>
        <v>-28.92</v>
      </c>
    </row>
    <row r="619" spans="7:14" ht="12.75">
      <c r="G619" s="34">
        <f t="shared" si="70"/>
        <v>0</v>
      </c>
      <c r="H619" s="34">
        <f t="shared" si="71"/>
        <v>0</v>
      </c>
      <c r="I619" s="34">
        <f t="shared" si="72"/>
        <v>0</v>
      </c>
      <c r="J619" s="55"/>
      <c r="K619" s="85"/>
      <c r="L619" s="72"/>
      <c r="N619" s="8">
        <f t="shared" si="73"/>
        <v>-28.92</v>
      </c>
    </row>
    <row r="620" spans="7:14" ht="12.75">
      <c r="G620" s="34">
        <f t="shared" si="70"/>
        <v>0</v>
      </c>
      <c r="H620" s="34">
        <f t="shared" si="71"/>
        <v>0</v>
      </c>
      <c r="I620" s="34">
        <f t="shared" si="72"/>
        <v>0</v>
      </c>
      <c r="J620" s="55"/>
      <c r="K620" s="85"/>
      <c r="L620" s="72"/>
      <c r="N620" s="8">
        <f t="shared" si="73"/>
        <v>-28.92</v>
      </c>
    </row>
    <row r="621" spans="7:14" ht="12.75">
      <c r="G621" s="34">
        <f t="shared" si="70"/>
        <v>0</v>
      </c>
      <c r="H621" s="34">
        <f t="shared" si="71"/>
        <v>0</v>
      </c>
      <c r="I621" s="34">
        <f t="shared" si="72"/>
        <v>0</v>
      </c>
      <c r="J621" s="55"/>
      <c r="K621" s="85"/>
      <c r="L621" s="72"/>
      <c r="N621" s="8">
        <f t="shared" si="73"/>
        <v>-28.92</v>
      </c>
    </row>
    <row r="622" spans="7:14" ht="12.75">
      <c r="G622" s="34">
        <f t="shared" si="70"/>
        <v>0</v>
      </c>
      <c r="H622" s="34">
        <f t="shared" si="71"/>
        <v>0</v>
      </c>
      <c r="I622" s="34">
        <f t="shared" si="72"/>
        <v>0</v>
      </c>
      <c r="J622" s="55"/>
      <c r="K622" s="85"/>
      <c r="L622" s="72"/>
      <c r="N622" s="8">
        <f t="shared" si="73"/>
        <v>-28.92</v>
      </c>
    </row>
    <row r="623" spans="7:14" ht="12.75">
      <c r="G623" s="34">
        <f t="shared" si="70"/>
        <v>0</v>
      </c>
      <c r="H623" s="34">
        <f t="shared" si="71"/>
        <v>0</v>
      </c>
      <c r="I623" s="34">
        <f t="shared" si="72"/>
        <v>0</v>
      </c>
      <c r="J623" s="55"/>
      <c r="K623" s="85"/>
      <c r="L623" s="72"/>
      <c r="N623" s="8">
        <f t="shared" si="73"/>
        <v>-28.92</v>
      </c>
    </row>
    <row r="624" spans="7:14" ht="12.75">
      <c r="G624" s="34">
        <f t="shared" si="70"/>
        <v>0</v>
      </c>
      <c r="H624" s="34">
        <f t="shared" si="71"/>
        <v>0</v>
      </c>
      <c r="I624" s="34">
        <f t="shared" si="72"/>
        <v>0</v>
      </c>
      <c r="J624" s="55"/>
      <c r="K624" s="85"/>
      <c r="L624" s="72"/>
      <c r="N624" s="8">
        <f t="shared" si="73"/>
        <v>-28.92</v>
      </c>
    </row>
    <row r="625" spans="7:14" ht="12.75">
      <c r="G625" s="34">
        <f t="shared" si="70"/>
        <v>0</v>
      </c>
      <c r="H625" s="34">
        <f t="shared" si="71"/>
        <v>0</v>
      </c>
      <c r="I625" s="34">
        <f t="shared" si="72"/>
        <v>0</v>
      </c>
      <c r="J625" s="55"/>
      <c r="K625" s="85"/>
      <c r="L625" s="72"/>
      <c r="N625" s="8">
        <f t="shared" si="73"/>
        <v>-28.92</v>
      </c>
    </row>
    <row r="626" spans="7:14" ht="12.75">
      <c r="G626" s="34">
        <f t="shared" si="70"/>
        <v>0</v>
      </c>
      <c r="H626" s="34">
        <f t="shared" si="71"/>
        <v>0</v>
      </c>
      <c r="I626" s="34">
        <f t="shared" si="72"/>
        <v>0</v>
      </c>
      <c r="J626" s="55"/>
      <c r="K626" s="85"/>
      <c r="L626" s="72"/>
      <c r="N626" s="8">
        <f t="shared" si="73"/>
        <v>-28.92</v>
      </c>
    </row>
    <row r="627" spans="7:14" ht="12.75">
      <c r="G627" s="34">
        <f t="shared" si="70"/>
        <v>0</v>
      </c>
      <c r="H627" s="34">
        <f t="shared" si="71"/>
        <v>0</v>
      </c>
      <c r="I627" s="34">
        <f t="shared" si="72"/>
        <v>0</v>
      </c>
      <c r="J627" s="55"/>
      <c r="K627" s="85"/>
      <c r="L627" s="72"/>
      <c r="N627" s="8">
        <f t="shared" si="73"/>
        <v>-28.92</v>
      </c>
    </row>
    <row r="628" spans="7:14" ht="12.75">
      <c r="G628" s="34">
        <f t="shared" si="70"/>
        <v>0</v>
      </c>
      <c r="H628" s="34">
        <f t="shared" si="71"/>
        <v>0</v>
      </c>
      <c r="I628" s="34">
        <f t="shared" si="72"/>
        <v>0</v>
      </c>
      <c r="J628" s="55"/>
      <c r="K628" s="85"/>
      <c r="L628" s="72"/>
      <c r="N628" s="8">
        <f t="shared" si="73"/>
        <v>-28.92</v>
      </c>
    </row>
    <row r="629" spans="7:14" ht="12.75">
      <c r="G629" s="34">
        <f t="shared" si="70"/>
        <v>0</v>
      </c>
      <c r="H629" s="34">
        <f t="shared" si="71"/>
        <v>0</v>
      </c>
      <c r="I629" s="34">
        <f t="shared" si="72"/>
        <v>0</v>
      </c>
      <c r="J629" s="55"/>
      <c r="K629" s="85"/>
      <c r="L629" s="72"/>
      <c r="N629" s="8">
        <f t="shared" si="73"/>
        <v>-28.92</v>
      </c>
    </row>
    <row r="630" spans="7:14" ht="12.75">
      <c r="G630" s="34">
        <f t="shared" si="70"/>
        <v>0</v>
      </c>
      <c r="H630" s="34">
        <f t="shared" si="71"/>
        <v>0</v>
      </c>
      <c r="I630" s="34">
        <f t="shared" si="72"/>
        <v>0</v>
      </c>
      <c r="J630" s="55"/>
      <c r="K630" s="85"/>
      <c r="L630" s="72"/>
      <c r="N630" s="8">
        <f t="shared" si="73"/>
        <v>-28.92</v>
      </c>
    </row>
    <row r="631" spans="7:14" ht="12.75">
      <c r="G631" s="34">
        <f t="shared" si="70"/>
        <v>0</v>
      </c>
      <c r="H631" s="34">
        <f t="shared" si="71"/>
        <v>0</v>
      </c>
      <c r="I631" s="34">
        <f t="shared" si="72"/>
        <v>0</v>
      </c>
      <c r="J631" s="55"/>
      <c r="K631" s="85"/>
      <c r="L631" s="72"/>
      <c r="N631" s="8">
        <f t="shared" si="73"/>
        <v>-28.92</v>
      </c>
    </row>
    <row r="632" spans="7:14" ht="12.75">
      <c r="G632" s="34">
        <f t="shared" si="70"/>
        <v>0</v>
      </c>
      <c r="H632" s="34">
        <f t="shared" si="71"/>
        <v>0</v>
      </c>
      <c r="I632" s="34">
        <f t="shared" si="72"/>
        <v>0</v>
      </c>
      <c r="J632" s="55"/>
      <c r="K632" s="85"/>
      <c r="L632" s="72"/>
      <c r="N632" s="8">
        <f t="shared" si="73"/>
        <v>-28.92</v>
      </c>
    </row>
    <row r="633" spans="7:14" ht="12.75">
      <c r="G633" s="34">
        <f t="shared" si="70"/>
        <v>0</v>
      </c>
      <c r="H633" s="34">
        <f t="shared" si="71"/>
        <v>0</v>
      </c>
      <c r="I633" s="34">
        <f t="shared" si="72"/>
        <v>0</v>
      </c>
      <c r="J633" s="55"/>
      <c r="K633" s="85"/>
      <c r="L633" s="72"/>
      <c r="N633" s="8">
        <f t="shared" si="73"/>
        <v>-28.92</v>
      </c>
    </row>
    <row r="634" spans="7:14" ht="12.75">
      <c r="G634" s="34">
        <f t="shared" si="70"/>
        <v>0</v>
      </c>
      <c r="H634" s="34">
        <f t="shared" si="71"/>
        <v>0</v>
      </c>
      <c r="I634" s="34">
        <f t="shared" si="72"/>
        <v>0</v>
      </c>
      <c r="J634" s="55"/>
      <c r="K634" s="85"/>
      <c r="L634" s="72"/>
      <c r="N634" s="8">
        <f t="shared" si="73"/>
        <v>-28.92</v>
      </c>
    </row>
    <row r="635" spans="7:14" ht="12.75">
      <c r="G635" s="34">
        <f t="shared" si="70"/>
        <v>0</v>
      </c>
      <c r="H635" s="34">
        <f t="shared" si="71"/>
        <v>0</v>
      </c>
      <c r="I635" s="34">
        <f t="shared" si="72"/>
        <v>0</v>
      </c>
      <c r="J635" s="55"/>
      <c r="K635" s="85"/>
      <c r="L635" s="72"/>
      <c r="N635" s="8">
        <f t="shared" si="73"/>
        <v>-28.92</v>
      </c>
    </row>
    <row r="636" spans="7:14" ht="12.75">
      <c r="G636" s="34">
        <f t="shared" si="70"/>
        <v>0</v>
      </c>
      <c r="H636" s="34">
        <f t="shared" si="71"/>
        <v>0</v>
      </c>
      <c r="I636" s="34">
        <f t="shared" si="72"/>
        <v>0</v>
      </c>
      <c r="J636" s="55"/>
      <c r="K636" s="85"/>
      <c r="L636" s="72"/>
      <c r="N636" s="8">
        <f t="shared" si="73"/>
        <v>-28.92</v>
      </c>
    </row>
    <row r="637" spans="7:14" ht="12.75">
      <c r="G637" s="34">
        <f t="shared" si="70"/>
        <v>0</v>
      </c>
      <c r="H637" s="34">
        <f t="shared" si="71"/>
        <v>0</v>
      </c>
      <c r="I637" s="34">
        <f t="shared" si="72"/>
        <v>0</v>
      </c>
      <c r="J637" s="55"/>
      <c r="K637" s="85"/>
      <c r="L637" s="72"/>
      <c r="N637" s="8">
        <f t="shared" si="73"/>
        <v>-28.92</v>
      </c>
    </row>
    <row r="638" spans="7:14" ht="12.75">
      <c r="G638" s="34">
        <f t="shared" si="70"/>
        <v>0</v>
      </c>
      <c r="H638" s="34">
        <f t="shared" si="71"/>
        <v>0</v>
      </c>
      <c r="I638" s="34">
        <f t="shared" si="72"/>
        <v>0</v>
      </c>
      <c r="J638" s="55"/>
      <c r="K638" s="85"/>
      <c r="L638" s="72"/>
      <c r="N638" s="8">
        <f t="shared" si="73"/>
        <v>-28.92</v>
      </c>
    </row>
    <row r="639" spans="7:14" ht="12.75">
      <c r="G639" s="34">
        <f t="shared" si="70"/>
        <v>0</v>
      </c>
      <c r="H639" s="34">
        <f t="shared" si="71"/>
        <v>0</v>
      </c>
      <c r="I639" s="34">
        <f t="shared" si="72"/>
        <v>0</v>
      </c>
      <c r="J639" s="55"/>
      <c r="K639" s="85"/>
      <c r="L639" s="72"/>
      <c r="N639" s="8">
        <f t="shared" si="73"/>
        <v>-28.92</v>
      </c>
    </row>
    <row r="640" spans="7:14" ht="12.75">
      <c r="G640" s="34">
        <f t="shared" si="70"/>
        <v>0</v>
      </c>
      <c r="H640" s="34">
        <f t="shared" si="71"/>
        <v>0</v>
      </c>
      <c r="I640" s="34">
        <f t="shared" si="72"/>
        <v>0</v>
      </c>
      <c r="J640" s="55"/>
      <c r="K640" s="85"/>
      <c r="L640" s="72"/>
      <c r="N640" s="8">
        <f t="shared" si="73"/>
        <v>-28.92</v>
      </c>
    </row>
    <row r="641" spans="7:14" ht="12.75">
      <c r="G641" s="34">
        <f t="shared" si="70"/>
        <v>0</v>
      </c>
      <c r="H641" s="34">
        <f t="shared" si="71"/>
        <v>0</v>
      </c>
      <c r="I641" s="34">
        <f t="shared" si="72"/>
        <v>0</v>
      </c>
      <c r="J641" s="55"/>
      <c r="K641" s="85"/>
      <c r="L641" s="72"/>
      <c r="N641" s="8">
        <f t="shared" si="73"/>
        <v>-28.92</v>
      </c>
    </row>
    <row r="642" spans="7:14" ht="12.75">
      <c r="G642" s="34">
        <f t="shared" si="70"/>
        <v>0</v>
      </c>
      <c r="H642" s="34">
        <f t="shared" si="71"/>
        <v>0</v>
      </c>
      <c r="I642" s="34">
        <f t="shared" si="72"/>
        <v>0</v>
      </c>
      <c r="J642" s="55"/>
      <c r="K642" s="85"/>
      <c r="L642" s="72"/>
      <c r="N642" s="8">
        <f t="shared" si="73"/>
        <v>-28.92</v>
      </c>
    </row>
    <row r="643" spans="7:14" ht="12.75">
      <c r="G643" s="34">
        <f t="shared" si="70"/>
        <v>0</v>
      </c>
      <c r="H643" s="34">
        <f t="shared" si="71"/>
        <v>0</v>
      </c>
      <c r="I643" s="34">
        <f t="shared" si="72"/>
        <v>0</v>
      </c>
      <c r="J643" s="55"/>
      <c r="K643" s="85"/>
      <c r="L643" s="72"/>
      <c r="N643" s="8">
        <f t="shared" si="73"/>
        <v>-28.92</v>
      </c>
    </row>
    <row r="644" spans="7:14" ht="12.75">
      <c r="G644" s="34">
        <f t="shared" si="70"/>
        <v>0</v>
      </c>
      <c r="H644" s="34">
        <f t="shared" si="71"/>
        <v>0</v>
      </c>
      <c r="I644" s="34">
        <f t="shared" si="72"/>
        <v>0</v>
      </c>
      <c r="J644" s="55"/>
      <c r="K644" s="85"/>
      <c r="L644" s="72"/>
      <c r="N644" s="8">
        <f t="shared" si="73"/>
        <v>-28.92</v>
      </c>
    </row>
    <row r="645" spans="7:14" ht="12.75">
      <c r="G645" s="34">
        <f t="shared" si="70"/>
        <v>0</v>
      </c>
      <c r="H645" s="34">
        <f t="shared" si="71"/>
        <v>0</v>
      </c>
      <c r="I645" s="34">
        <f t="shared" si="72"/>
        <v>0</v>
      </c>
      <c r="J645" s="55"/>
      <c r="K645" s="85"/>
      <c r="L645" s="72"/>
      <c r="N645" s="8">
        <f t="shared" si="73"/>
        <v>-28.92</v>
      </c>
    </row>
    <row r="646" spans="7:14" ht="12.75">
      <c r="G646" s="34">
        <f t="shared" si="70"/>
        <v>0</v>
      </c>
      <c r="H646" s="34">
        <f t="shared" si="71"/>
        <v>0</v>
      </c>
      <c r="I646" s="34">
        <f t="shared" si="72"/>
        <v>0</v>
      </c>
      <c r="J646" s="55"/>
      <c r="K646" s="85"/>
      <c r="L646" s="72"/>
      <c r="N646" s="8">
        <f t="shared" si="73"/>
        <v>-28.92</v>
      </c>
    </row>
    <row r="647" spans="7:14" ht="12.75">
      <c r="G647" s="34">
        <f t="shared" si="70"/>
        <v>0</v>
      </c>
      <c r="H647" s="34">
        <f t="shared" si="71"/>
        <v>0</v>
      </c>
      <c r="I647" s="34">
        <f t="shared" si="72"/>
        <v>0</v>
      </c>
      <c r="J647" s="55"/>
      <c r="K647" s="85"/>
      <c r="L647" s="72"/>
      <c r="N647" s="8">
        <f t="shared" si="73"/>
        <v>-28.92</v>
      </c>
    </row>
    <row r="648" spans="7:14" ht="12.75">
      <c r="G648" s="34">
        <f t="shared" si="70"/>
        <v>0</v>
      </c>
      <c r="H648" s="34">
        <f t="shared" si="71"/>
        <v>0</v>
      </c>
      <c r="I648" s="34">
        <f t="shared" si="72"/>
        <v>0</v>
      </c>
      <c r="J648" s="55"/>
      <c r="K648" s="85"/>
      <c r="L648" s="72"/>
      <c r="N648" s="8">
        <f t="shared" si="73"/>
        <v>-28.92</v>
      </c>
    </row>
    <row r="649" spans="7:14" ht="12.75">
      <c r="G649" s="34">
        <f aca="true" t="shared" si="74" ref="G649:G712">INT(B649/R$17)*R$16+MOD(B649,R$19)*R$18</f>
        <v>0</v>
      </c>
      <c r="H649" s="34">
        <f aca="true" t="shared" si="75" ref="H649:H712">INT(C649/S$17)*S$16+MOD(C649,S$19)*S$18</f>
        <v>0</v>
      </c>
      <c r="I649" s="34">
        <f aca="true" t="shared" si="76" ref="I649:I712">INT(D649/T$17)*T$16+MOD(D649,T$19)*T$18</f>
        <v>0</v>
      </c>
      <c r="J649" s="55"/>
      <c r="K649" s="85"/>
      <c r="L649" s="72"/>
      <c r="N649" s="8">
        <f aca="true" t="shared" si="77" ref="N649:N712">(E649-$E$8)*$Q$2</f>
        <v>-28.92</v>
      </c>
    </row>
    <row r="650" spans="7:14" ht="12.75">
      <c r="G650" s="34">
        <f t="shared" si="74"/>
        <v>0</v>
      </c>
      <c r="H650" s="34">
        <f t="shared" si="75"/>
        <v>0</v>
      </c>
      <c r="I650" s="34">
        <f t="shared" si="76"/>
        <v>0</v>
      </c>
      <c r="J650" s="55"/>
      <c r="K650" s="85"/>
      <c r="L650" s="72"/>
      <c r="N650" s="8">
        <f t="shared" si="77"/>
        <v>-28.92</v>
      </c>
    </row>
    <row r="651" spans="7:14" ht="12.75">
      <c r="G651" s="34">
        <f t="shared" si="74"/>
        <v>0</v>
      </c>
      <c r="H651" s="34">
        <f t="shared" si="75"/>
        <v>0</v>
      </c>
      <c r="I651" s="34">
        <f t="shared" si="76"/>
        <v>0</v>
      </c>
      <c r="J651" s="55"/>
      <c r="K651" s="85"/>
      <c r="L651" s="72"/>
      <c r="N651" s="8">
        <f t="shared" si="77"/>
        <v>-28.92</v>
      </c>
    </row>
    <row r="652" spans="7:14" ht="12.75">
      <c r="G652" s="34">
        <f t="shared" si="74"/>
        <v>0</v>
      </c>
      <c r="H652" s="34">
        <f t="shared" si="75"/>
        <v>0</v>
      </c>
      <c r="I652" s="34">
        <f t="shared" si="76"/>
        <v>0</v>
      </c>
      <c r="J652" s="55"/>
      <c r="K652" s="85"/>
      <c r="L652" s="72"/>
      <c r="N652" s="8">
        <f t="shared" si="77"/>
        <v>-28.92</v>
      </c>
    </row>
    <row r="653" spans="7:14" ht="12.75">
      <c r="G653" s="34">
        <f t="shared" si="74"/>
        <v>0</v>
      </c>
      <c r="H653" s="34">
        <f t="shared" si="75"/>
        <v>0</v>
      </c>
      <c r="I653" s="34">
        <f t="shared" si="76"/>
        <v>0</v>
      </c>
      <c r="J653" s="55"/>
      <c r="K653" s="85"/>
      <c r="L653" s="72"/>
      <c r="N653" s="8">
        <f t="shared" si="77"/>
        <v>-28.92</v>
      </c>
    </row>
    <row r="654" spans="7:14" ht="12.75">
      <c r="G654" s="34">
        <f t="shared" si="74"/>
        <v>0</v>
      </c>
      <c r="H654" s="34">
        <f t="shared" si="75"/>
        <v>0</v>
      </c>
      <c r="I654" s="34">
        <f t="shared" si="76"/>
        <v>0</v>
      </c>
      <c r="J654" s="55"/>
      <c r="K654" s="85"/>
      <c r="L654" s="72"/>
      <c r="N654" s="8">
        <f t="shared" si="77"/>
        <v>-28.92</v>
      </c>
    </row>
    <row r="655" spans="7:14" ht="12.75">
      <c r="G655" s="34">
        <f t="shared" si="74"/>
        <v>0</v>
      </c>
      <c r="H655" s="34">
        <f t="shared" si="75"/>
        <v>0</v>
      </c>
      <c r="I655" s="34">
        <f t="shared" si="76"/>
        <v>0</v>
      </c>
      <c r="J655" s="55"/>
      <c r="K655" s="85"/>
      <c r="L655" s="72"/>
      <c r="N655" s="8">
        <f t="shared" si="77"/>
        <v>-28.92</v>
      </c>
    </row>
    <row r="656" spans="7:14" ht="12.75">
      <c r="G656" s="34">
        <f t="shared" si="74"/>
        <v>0</v>
      </c>
      <c r="H656" s="34">
        <f t="shared" si="75"/>
        <v>0</v>
      </c>
      <c r="I656" s="34">
        <f t="shared" si="76"/>
        <v>0</v>
      </c>
      <c r="J656" s="55"/>
      <c r="K656" s="85"/>
      <c r="L656" s="72"/>
      <c r="N656" s="8">
        <f t="shared" si="77"/>
        <v>-28.92</v>
      </c>
    </row>
    <row r="657" spans="7:14" ht="12.75">
      <c r="G657" s="34">
        <f t="shared" si="74"/>
        <v>0</v>
      </c>
      <c r="H657" s="34">
        <f t="shared" si="75"/>
        <v>0</v>
      </c>
      <c r="I657" s="34">
        <f t="shared" si="76"/>
        <v>0</v>
      </c>
      <c r="J657" s="55"/>
      <c r="K657" s="85"/>
      <c r="L657" s="72"/>
      <c r="N657" s="8">
        <f t="shared" si="77"/>
        <v>-28.92</v>
      </c>
    </row>
    <row r="658" spans="7:14" ht="12.75">
      <c r="G658" s="34">
        <f t="shared" si="74"/>
        <v>0</v>
      </c>
      <c r="H658" s="34">
        <f t="shared" si="75"/>
        <v>0</v>
      </c>
      <c r="I658" s="34">
        <f t="shared" si="76"/>
        <v>0</v>
      </c>
      <c r="J658" s="55"/>
      <c r="K658" s="85"/>
      <c r="L658" s="72"/>
      <c r="N658" s="8">
        <f t="shared" si="77"/>
        <v>-28.92</v>
      </c>
    </row>
    <row r="659" spans="7:14" ht="12.75">
      <c r="G659" s="34">
        <f t="shared" si="74"/>
        <v>0</v>
      </c>
      <c r="H659" s="34">
        <f t="shared" si="75"/>
        <v>0</v>
      </c>
      <c r="I659" s="34">
        <f t="shared" si="76"/>
        <v>0</v>
      </c>
      <c r="J659" s="55"/>
      <c r="K659" s="85"/>
      <c r="L659" s="72"/>
      <c r="N659" s="8">
        <f t="shared" si="77"/>
        <v>-28.92</v>
      </c>
    </row>
    <row r="660" spans="7:14" ht="12.75">
      <c r="G660" s="34">
        <f t="shared" si="74"/>
        <v>0</v>
      </c>
      <c r="H660" s="34">
        <f t="shared" si="75"/>
        <v>0</v>
      </c>
      <c r="I660" s="34">
        <f t="shared" si="76"/>
        <v>0</v>
      </c>
      <c r="J660" s="55"/>
      <c r="K660" s="85"/>
      <c r="L660" s="72"/>
      <c r="N660" s="8">
        <f t="shared" si="77"/>
        <v>-28.92</v>
      </c>
    </row>
    <row r="661" spans="7:14" ht="12.75">
      <c r="G661" s="34">
        <f t="shared" si="74"/>
        <v>0</v>
      </c>
      <c r="H661" s="34">
        <f t="shared" si="75"/>
        <v>0</v>
      </c>
      <c r="I661" s="34">
        <f t="shared" si="76"/>
        <v>0</v>
      </c>
      <c r="J661" s="55"/>
      <c r="K661" s="85"/>
      <c r="L661" s="72"/>
      <c r="N661" s="8">
        <f t="shared" si="77"/>
        <v>-28.92</v>
      </c>
    </row>
    <row r="662" spans="7:14" ht="12.75">
      <c r="G662" s="34">
        <f t="shared" si="74"/>
        <v>0</v>
      </c>
      <c r="H662" s="34">
        <f t="shared" si="75"/>
        <v>0</v>
      </c>
      <c r="I662" s="34">
        <f t="shared" si="76"/>
        <v>0</v>
      </c>
      <c r="J662" s="55"/>
      <c r="K662" s="85"/>
      <c r="L662" s="72"/>
      <c r="N662" s="8">
        <f t="shared" si="77"/>
        <v>-28.92</v>
      </c>
    </row>
    <row r="663" spans="7:14" ht="12.75">
      <c r="G663" s="34">
        <f t="shared" si="74"/>
        <v>0</v>
      </c>
      <c r="H663" s="34">
        <f t="shared" si="75"/>
        <v>0</v>
      </c>
      <c r="I663" s="34">
        <f t="shared" si="76"/>
        <v>0</v>
      </c>
      <c r="J663" s="55"/>
      <c r="K663" s="85"/>
      <c r="L663" s="72"/>
      <c r="N663" s="8">
        <f t="shared" si="77"/>
        <v>-28.92</v>
      </c>
    </row>
    <row r="664" spans="7:14" ht="12.75">
      <c r="G664" s="34">
        <f t="shared" si="74"/>
        <v>0</v>
      </c>
      <c r="H664" s="34">
        <f t="shared" si="75"/>
        <v>0</v>
      </c>
      <c r="I664" s="34">
        <f t="shared" si="76"/>
        <v>0</v>
      </c>
      <c r="J664" s="55"/>
      <c r="K664" s="85"/>
      <c r="L664" s="72"/>
      <c r="N664" s="8">
        <f t="shared" si="77"/>
        <v>-28.92</v>
      </c>
    </row>
    <row r="665" spans="7:14" ht="12.75">
      <c r="G665" s="34">
        <f t="shared" si="74"/>
        <v>0</v>
      </c>
      <c r="H665" s="34">
        <f t="shared" si="75"/>
        <v>0</v>
      </c>
      <c r="I665" s="34">
        <f t="shared" si="76"/>
        <v>0</v>
      </c>
      <c r="J665" s="55"/>
      <c r="K665" s="85"/>
      <c r="L665" s="72"/>
      <c r="N665" s="8">
        <f t="shared" si="77"/>
        <v>-28.92</v>
      </c>
    </row>
    <row r="666" spans="7:14" ht="12.75">
      <c r="G666" s="34">
        <f t="shared" si="74"/>
        <v>0</v>
      </c>
      <c r="H666" s="34">
        <f t="shared" si="75"/>
        <v>0</v>
      </c>
      <c r="I666" s="34">
        <f t="shared" si="76"/>
        <v>0</v>
      </c>
      <c r="J666" s="55"/>
      <c r="K666" s="85"/>
      <c r="L666" s="72"/>
      <c r="N666" s="8">
        <f t="shared" si="77"/>
        <v>-28.92</v>
      </c>
    </row>
    <row r="667" spans="7:14" ht="12.75">
      <c r="G667" s="34">
        <f t="shared" si="74"/>
        <v>0</v>
      </c>
      <c r="H667" s="34">
        <f t="shared" si="75"/>
        <v>0</v>
      </c>
      <c r="I667" s="34">
        <f t="shared" si="76"/>
        <v>0</v>
      </c>
      <c r="J667" s="55"/>
      <c r="K667" s="85"/>
      <c r="L667" s="72"/>
      <c r="N667" s="8">
        <f t="shared" si="77"/>
        <v>-28.92</v>
      </c>
    </row>
    <row r="668" spans="7:14" ht="12.75">
      <c r="G668" s="34">
        <f t="shared" si="74"/>
        <v>0</v>
      </c>
      <c r="H668" s="34">
        <f t="shared" si="75"/>
        <v>0</v>
      </c>
      <c r="I668" s="34">
        <f t="shared" si="76"/>
        <v>0</v>
      </c>
      <c r="J668" s="55"/>
      <c r="K668" s="85"/>
      <c r="L668" s="72"/>
      <c r="N668" s="8">
        <f t="shared" si="77"/>
        <v>-28.92</v>
      </c>
    </row>
    <row r="669" spans="7:14" ht="12.75">
      <c r="G669" s="34">
        <f t="shared" si="74"/>
        <v>0</v>
      </c>
      <c r="H669" s="34">
        <f t="shared" si="75"/>
        <v>0</v>
      </c>
      <c r="I669" s="34">
        <f t="shared" si="76"/>
        <v>0</v>
      </c>
      <c r="J669" s="55"/>
      <c r="K669" s="85"/>
      <c r="L669" s="72"/>
      <c r="N669" s="8">
        <f t="shared" si="77"/>
        <v>-28.92</v>
      </c>
    </row>
    <row r="670" spans="7:14" ht="12.75">
      <c r="G670" s="34">
        <f t="shared" si="74"/>
        <v>0</v>
      </c>
      <c r="H670" s="34">
        <f t="shared" si="75"/>
        <v>0</v>
      </c>
      <c r="I670" s="34">
        <f t="shared" si="76"/>
        <v>0</v>
      </c>
      <c r="J670" s="55"/>
      <c r="K670" s="85"/>
      <c r="L670" s="72"/>
      <c r="N670" s="8">
        <f t="shared" si="77"/>
        <v>-28.92</v>
      </c>
    </row>
    <row r="671" spans="7:14" ht="12.75">
      <c r="G671" s="34">
        <f t="shared" si="74"/>
        <v>0</v>
      </c>
      <c r="H671" s="34">
        <f t="shared" si="75"/>
        <v>0</v>
      </c>
      <c r="I671" s="34">
        <f t="shared" si="76"/>
        <v>0</v>
      </c>
      <c r="J671" s="55"/>
      <c r="K671" s="85"/>
      <c r="L671" s="72"/>
      <c r="N671" s="8">
        <f t="shared" si="77"/>
        <v>-28.92</v>
      </c>
    </row>
    <row r="672" spans="7:14" ht="12.75">
      <c r="G672" s="34">
        <f t="shared" si="74"/>
        <v>0</v>
      </c>
      <c r="H672" s="34">
        <f t="shared" si="75"/>
        <v>0</v>
      </c>
      <c r="I672" s="34">
        <f t="shared" si="76"/>
        <v>0</v>
      </c>
      <c r="J672" s="55"/>
      <c r="K672" s="85"/>
      <c r="L672" s="72"/>
      <c r="N672" s="8">
        <f t="shared" si="77"/>
        <v>-28.92</v>
      </c>
    </row>
    <row r="673" spans="7:14" ht="12.75">
      <c r="G673" s="34">
        <f t="shared" si="74"/>
        <v>0</v>
      </c>
      <c r="H673" s="34">
        <f t="shared" si="75"/>
        <v>0</v>
      </c>
      <c r="I673" s="34">
        <f t="shared" si="76"/>
        <v>0</v>
      </c>
      <c r="J673" s="55"/>
      <c r="K673" s="85"/>
      <c r="L673" s="72"/>
      <c r="N673" s="8">
        <f t="shared" si="77"/>
        <v>-28.92</v>
      </c>
    </row>
    <row r="674" spans="7:14" ht="12.75">
      <c r="G674" s="34">
        <f t="shared" si="74"/>
        <v>0</v>
      </c>
      <c r="H674" s="34">
        <f t="shared" si="75"/>
        <v>0</v>
      </c>
      <c r="I674" s="34">
        <f t="shared" si="76"/>
        <v>0</v>
      </c>
      <c r="J674" s="55"/>
      <c r="K674" s="85"/>
      <c r="L674" s="72"/>
      <c r="N674" s="8">
        <f t="shared" si="77"/>
        <v>-28.92</v>
      </c>
    </row>
    <row r="675" spans="7:14" ht="12.75">
      <c r="G675" s="34">
        <f t="shared" si="74"/>
        <v>0</v>
      </c>
      <c r="H675" s="34">
        <f t="shared" si="75"/>
        <v>0</v>
      </c>
      <c r="I675" s="34">
        <f t="shared" si="76"/>
        <v>0</v>
      </c>
      <c r="J675" s="55"/>
      <c r="K675" s="85"/>
      <c r="L675" s="72"/>
      <c r="N675" s="8">
        <f t="shared" si="77"/>
        <v>-28.92</v>
      </c>
    </row>
    <row r="676" spans="7:14" ht="12.75">
      <c r="G676" s="34">
        <f t="shared" si="74"/>
        <v>0</v>
      </c>
      <c r="H676" s="34">
        <f t="shared" si="75"/>
        <v>0</v>
      </c>
      <c r="I676" s="34">
        <f t="shared" si="76"/>
        <v>0</v>
      </c>
      <c r="J676" s="55"/>
      <c r="K676" s="85"/>
      <c r="L676" s="72"/>
      <c r="N676" s="8">
        <f t="shared" si="77"/>
        <v>-28.92</v>
      </c>
    </row>
    <row r="677" spans="7:14" ht="12.75">
      <c r="G677" s="34">
        <f t="shared" si="74"/>
        <v>0</v>
      </c>
      <c r="H677" s="34">
        <f t="shared" si="75"/>
        <v>0</v>
      </c>
      <c r="I677" s="34">
        <f t="shared" si="76"/>
        <v>0</v>
      </c>
      <c r="J677" s="55"/>
      <c r="K677" s="85"/>
      <c r="L677" s="72"/>
      <c r="N677" s="8">
        <f t="shared" si="77"/>
        <v>-28.92</v>
      </c>
    </row>
    <row r="678" spans="7:14" ht="12.75">
      <c r="G678" s="34">
        <f t="shared" si="74"/>
        <v>0</v>
      </c>
      <c r="H678" s="34">
        <f t="shared" si="75"/>
        <v>0</v>
      </c>
      <c r="I678" s="34">
        <f t="shared" si="76"/>
        <v>0</v>
      </c>
      <c r="J678" s="55"/>
      <c r="K678" s="85"/>
      <c r="L678" s="72"/>
      <c r="N678" s="8">
        <f t="shared" si="77"/>
        <v>-28.92</v>
      </c>
    </row>
    <row r="679" spans="7:14" ht="12.75">
      <c r="G679" s="34">
        <f t="shared" si="74"/>
        <v>0</v>
      </c>
      <c r="H679" s="34">
        <f t="shared" si="75"/>
        <v>0</v>
      </c>
      <c r="I679" s="34">
        <f t="shared" si="76"/>
        <v>0</v>
      </c>
      <c r="J679" s="55"/>
      <c r="K679" s="85"/>
      <c r="L679" s="72"/>
      <c r="N679" s="8">
        <f t="shared" si="77"/>
        <v>-28.92</v>
      </c>
    </row>
    <row r="680" spans="7:14" ht="12.75">
      <c r="G680" s="34">
        <f t="shared" si="74"/>
        <v>0</v>
      </c>
      <c r="H680" s="34">
        <f t="shared" si="75"/>
        <v>0</v>
      </c>
      <c r="I680" s="34">
        <f t="shared" si="76"/>
        <v>0</v>
      </c>
      <c r="J680" s="55"/>
      <c r="K680" s="85"/>
      <c r="L680" s="72"/>
      <c r="N680" s="8">
        <f t="shared" si="77"/>
        <v>-28.92</v>
      </c>
    </row>
    <row r="681" spans="7:14" ht="12.75">
      <c r="G681" s="34">
        <f t="shared" si="74"/>
        <v>0</v>
      </c>
      <c r="H681" s="34">
        <f t="shared" si="75"/>
        <v>0</v>
      </c>
      <c r="I681" s="34">
        <f t="shared" si="76"/>
        <v>0</v>
      </c>
      <c r="J681" s="55"/>
      <c r="K681" s="85"/>
      <c r="L681" s="72"/>
      <c r="N681" s="8">
        <f t="shared" si="77"/>
        <v>-28.92</v>
      </c>
    </row>
    <row r="682" spans="7:14" ht="12.75">
      <c r="G682" s="34">
        <f t="shared" si="74"/>
        <v>0</v>
      </c>
      <c r="H682" s="34">
        <f t="shared" si="75"/>
        <v>0</v>
      </c>
      <c r="I682" s="34">
        <f t="shared" si="76"/>
        <v>0</v>
      </c>
      <c r="J682" s="55"/>
      <c r="K682" s="85"/>
      <c r="L682" s="72"/>
      <c r="N682" s="8">
        <f t="shared" si="77"/>
        <v>-28.92</v>
      </c>
    </row>
    <row r="683" spans="7:14" ht="12.75">
      <c r="G683" s="34">
        <f t="shared" si="74"/>
        <v>0</v>
      </c>
      <c r="H683" s="34">
        <f t="shared" si="75"/>
        <v>0</v>
      </c>
      <c r="I683" s="34">
        <f t="shared" si="76"/>
        <v>0</v>
      </c>
      <c r="J683" s="55"/>
      <c r="K683" s="85"/>
      <c r="L683" s="72"/>
      <c r="N683" s="8">
        <f t="shared" si="77"/>
        <v>-28.92</v>
      </c>
    </row>
    <row r="684" spans="7:14" ht="12.75">
      <c r="G684" s="34">
        <f t="shared" si="74"/>
        <v>0</v>
      </c>
      <c r="H684" s="34">
        <f t="shared" si="75"/>
        <v>0</v>
      </c>
      <c r="I684" s="34">
        <f t="shared" si="76"/>
        <v>0</v>
      </c>
      <c r="J684" s="55"/>
      <c r="K684" s="85"/>
      <c r="L684" s="72"/>
      <c r="N684" s="8">
        <f t="shared" si="77"/>
        <v>-28.92</v>
      </c>
    </row>
    <row r="685" spans="7:14" ht="12.75">
      <c r="G685" s="34">
        <f t="shared" si="74"/>
        <v>0</v>
      </c>
      <c r="H685" s="34">
        <f t="shared" si="75"/>
        <v>0</v>
      </c>
      <c r="I685" s="34">
        <f t="shared" si="76"/>
        <v>0</v>
      </c>
      <c r="J685" s="55"/>
      <c r="K685" s="85"/>
      <c r="L685" s="72"/>
      <c r="N685" s="8">
        <f t="shared" si="77"/>
        <v>-28.92</v>
      </c>
    </row>
    <row r="686" spans="7:14" ht="12.75">
      <c r="G686" s="34">
        <f t="shared" si="74"/>
        <v>0</v>
      </c>
      <c r="H686" s="34">
        <f t="shared" si="75"/>
        <v>0</v>
      </c>
      <c r="I686" s="34">
        <f t="shared" si="76"/>
        <v>0</v>
      </c>
      <c r="J686" s="55"/>
      <c r="K686" s="85"/>
      <c r="L686" s="72"/>
      <c r="N686" s="8">
        <f t="shared" si="77"/>
        <v>-28.92</v>
      </c>
    </row>
    <row r="687" spans="7:14" ht="12.75">
      <c r="G687" s="34">
        <f t="shared" si="74"/>
        <v>0</v>
      </c>
      <c r="H687" s="34">
        <f t="shared" si="75"/>
        <v>0</v>
      </c>
      <c r="I687" s="34">
        <f t="shared" si="76"/>
        <v>0</v>
      </c>
      <c r="J687" s="55"/>
      <c r="K687" s="85"/>
      <c r="L687" s="72"/>
      <c r="N687" s="8">
        <f t="shared" si="77"/>
        <v>-28.92</v>
      </c>
    </row>
    <row r="688" spans="7:14" ht="12.75">
      <c r="G688" s="34">
        <f t="shared" si="74"/>
        <v>0</v>
      </c>
      <c r="H688" s="34">
        <f t="shared" si="75"/>
        <v>0</v>
      </c>
      <c r="I688" s="34">
        <f t="shared" si="76"/>
        <v>0</v>
      </c>
      <c r="J688" s="55"/>
      <c r="K688" s="85"/>
      <c r="L688" s="72"/>
      <c r="N688" s="8">
        <f t="shared" si="77"/>
        <v>-28.92</v>
      </c>
    </row>
    <row r="689" spans="7:14" ht="12.75">
      <c r="G689" s="34">
        <f t="shared" si="74"/>
        <v>0</v>
      </c>
      <c r="H689" s="34">
        <f t="shared" si="75"/>
        <v>0</v>
      </c>
      <c r="I689" s="34">
        <f t="shared" si="76"/>
        <v>0</v>
      </c>
      <c r="J689" s="55"/>
      <c r="K689" s="85"/>
      <c r="L689" s="72"/>
      <c r="N689" s="8">
        <f t="shared" si="77"/>
        <v>-28.92</v>
      </c>
    </row>
    <row r="690" spans="7:14" ht="12.75">
      <c r="G690" s="34">
        <f t="shared" si="74"/>
        <v>0</v>
      </c>
      <c r="H690" s="34">
        <f t="shared" si="75"/>
        <v>0</v>
      </c>
      <c r="I690" s="34">
        <f t="shared" si="76"/>
        <v>0</v>
      </c>
      <c r="J690" s="55"/>
      <c r="K690" s="85"/>
      <c r="L690" s="72"/>
      <c r="N690" s="8">
        <f t="shared" si="77"/>
        <v>-28.92</v>
      </c>
    </row>
    <row r="691" spans="7:14" ht="12.75">
      <c r="G691" s="34">
        <f t="shared" si="74"/>
        <v>0</v>
      </c>
      <c r="H691" s="34">
        <f t="shared" si="75"/>
        <v>0</v>
      </c>
      <c r="I691" s="34">
        <f t="shared" si="76"/>
        <v>0</v>
      </c>
      <c r="J691" s="55"/>
      <c r="K691" s="85"/>
      <c r="L691" s="72"/>
      <c r="N691" s="8">
        <f t="shared" si="77"/>
        <v>-28.92</v>
      </c>
    </row>
    <row r="692" spans="7:14" ht="12.75">
      <c r="G692" s="34">
        <f t="shared" si="74"/>
        <v>0</v>
      </c>
      <c r="H692" s="34">
        <f t="shared" si="75"/>
        <v>0</v>
      </c>
      <c r="I692" s="34">
        <f t="shared" si="76"/>
        <v>0</v>
      </c>
      <c r="J692" s="55"/>
      <c r="K692" s="85"/>
      <c r="L692" s="72"/>
      <c r="N692" s="8">
        <f t="shared" si="77"/>
        <v>-28.92</v>
      </c>
    </row>
    <row r="693" spans="7:14" ht="12.75">
      <c r="G693" s="34">
        <f t="shared" si="74"/>
        <v>0</v>
      </c>
      <c r="H693" s="34">
        <f t="shared" si="75"/>
        <v>0</v>
      </c>
      <c r="I693" s="34">
        <f t="shared" si="76"/>
        <v>0</v>
      </c>
      <c r="J693" s="55"/>
      <c r="K693" s="85"/>
      <c r="L693" s="72"/>
      <c r="N693" s="8">
        <f t="shared" si="77"/>
        <v>-28.92</v>
      </c>
    </row>
    <row r="694" spans="7:14" ht="12.75">
      <c r="G694" s="34">
        <f t="shared" si="74"/>
        <v>0</v>
      </c>
      <c r="H694" s="34">
        <f t="shared" si="75"/>
        <v>0</v>
      </c>
      <c r="I694" s="34">
        <f t="shared" si="76"/>
        <v>0</v>
      </c>
      <c r="J694" s="55"/>
      <c r="K694" s="85"/>
      <c r="L694" s="72"/>
      <c r="N694" s="8">
        <f t="shared" si="77"/>
        <v>-28.92</v>
      </c>
    </row>
    <row r="695" spans="7:14" ht="12.75">
      <c r="G695" s="34">
        <f t="shared" si="74"/>
        <v>0</v>
      </c>
      <c r="H695" s="34">
        <f t="shared" si="75"/>
        <v>0</v>
      </c>
      <c r="I695" s="34">
        <f t="shared" si="76"/>
        <v>0</v>
      </c>
      <c r="J695" s="55"/>
      <c r="K695" s="85"/>
      <c r="L695" s="72"/>
      <c r="N695" s="8">
        <f t="shared" si="77"/>
        <v>-28.92</v>
      </c>
    </row>
    <row r="696" spans="7:14" ht="12.75">
      <c r="G696" s="34">
        <f t="shared" si="74"/>
        <v>0</v>
      </c>
      <c r="H696" s="34">
        <f t="shared" si="75"/>
        <v>0</v>
      </c>
      <c r="I696" s="34">
        <f t="shared" si="76"/>
        <v>0</v>
      </c>
      <c r="J696" s="55"/>
      <c r="K696" s="85"/>
      <c r="L696" s="72"/>
      <c r="N696" s="8">
        <f t="shared" si="77"/>
        <v>-28.92</v>
      </c>
    </row>
    <row r="697" spans="7:14" ht="12.75">
      <c r="G697" s="34">
        <f t="shared" si="74"/>
        <v>0</v>
      </c>
      <c r="H697" s="34">
        <f t="shared" si="75"/>
        <v>0</v>
      </c>
      <c r="I697" s="34">
        <f t="shared" si="76"/>
        <v>0</v>
      </c>
      <c r="J697" s="55"/>
      <c r="K697" s="85"/>
      <c r="L697" s="72"/>
      <c r="N697" s="8">
        <f t="shared" si="77"/>
        <v>-28.92</v>
      </c>
    </row>
    <row r="698" spans="7:14" ht="12.75">
      <c r="G698" s="34">
        <f t="shared" si="74"/>
        <v>0</v>
      </c>
      <c r="H698" s="34">
        <f t="shared" si="75"/>
        <v>0</v>
      </c>
      <c r="I698" s="34">
        <f t="shared" si="76"/>
        <v>0</v>
      </c>
      <c r="J698" s="55"/>
      <c r="K698" s="85"/>
      <c r="L698" s="72"/>
      <c r="N698" s="8">
        <f t="shared" si="77"/>
        <v>-28.92</v>
      </c>
    </row>
    <row r="699" spans="7:14" ht="12.75">
      <c r="G699" s="34">
        <f t="shared" si="74"/>
        <v>0</v>
      </c>
      <c r="H699" s="34">
        <f t="shared" si="75"/>
        <v>0</v>
      </c>
      <c r="I699" s="34">
        <f t="shared" si="76"/>
        <v>0</v>
      </c>
      <c r="J699" s="55"/>
      <c r="K699" s="85"/>
      <c r="L699" s="72"/>
      <c r="N699" s="8">
        <f t="shared" si="77"/>
        <v>-28.92</v>
      </c>
    </row>
    <row r="700" spans="7:14" ht="12.75">
      <c r="G700" s="34">
        <f t="shared" si="74"/>
        <v>0</v>
      </c>
      <c r="H700" s="34">
        <f t="shared" si="75"/>
        <v>0</v>
      </c>
      <c r="I700" s="34">
        <f t="shared" si="76"/>
        <v>0</v>
      </c>
      <c r="J700" s="55"/>
      <c r="K700" s="85"/>
      <c r="L700" s="72"/>
      <c r="N700" s="8">
        <f t="shared" si="77"/>
        <v>-28.92</v>
      </c>
    </row>
    <row r="701" spans="7:14" ht="12.75">
      <c r="G701" s="34">
        <f t="shared" si="74"/>
        <v>0</v>
      </c>
      <c r="H701" s="34">
        <f t="shared" si="75"/>
        <v>0</v>
      </c>
      <c r="I701" s="34">
        <f t="shared" si="76"/>
        <v>0</v>
      </c>
      <c r="J701" s="55"/>
      <c r="K701" s="85"/>
      <c r="L701" s="72"/>
      <c r="N701" s="8">
        <f t="shared" si="77"/>
        <v>-28.92</v>
      </c>
    </row>
    <row r="702" spans="7:14" ht="12.75">
      <c r="G702" s="34">
        <f t="shared" si="74"/>
        <v>0</v>
      </c>
      <c r="H702" s="34">
        <f t="shared" si="75"/>
        <v>0</v>
      </c>
      <c r="I702" s="34">
        <f t="shared" si="76"/>
        <v>0</v>
      </c>
      <c r="J702" s="55"/>
      <c r="K702" s="85"/>
      <c r="L702" s="72"/>
      <c r="N702" s="8">
        <f t="shared" si="77"/>
        <v>-28.92</v>
      </c>
    </row>
    <row r="703" spans="7:14" ht="12.75">
      <c r="G703" s="34">
        <f t="shared" si="74"/>
        <v>0</v>
      </c>
      <c r="H703" s="34">
        <f t="shared" si="75"/>
        <v>0</v>
      </c>
      <c r="I703" s="34">
        <f t="shared" si="76"/>
        <v>0</v>
      </c>
      <c r="J703" s="55"/>
      <c r="K703" s="85"/>
      <c r="L703" s="72"/>
      <c r="N703" s="8">
        <f t="shared" si="77"/>
        <v>-28.92</v>
      </c>
    </row>
    <row r="704" spans="7:14" ht="12.75">
      <c r="G704" s="34">
        <f t="shared" si="74"/>
        <v>0</v>
      </c>
      <c r="H704" s="34">
        <f t="shared" si="75"/>
        <v>0</v>
      </c>
      <c r="I704" s="34">
        <f t="shared" si="76"/>
        <v>0</v>
      </c>
      <c r="J704" s="55"/>
      <c r="K704" s="85"/>
      <c r="L704" s="72"/>
      <c r="N704" s="8">
        <f t="shared" si="77"/>
        <v>-28.92</v>
      </c>
    </row>
    <row r="705" spans="7:14" ht="12.75">
      <c r="G705" s="34">
        <f t="shared" si="74"/>
        <v>0</v>
      </c>
      <c r="H705" s="34">
        <f t="shared" si="75"/>
        <v>0</v>
      </c>
      <c r="I705" s="34">
        <f t="shared" si="76"/>
        <v>0</v>
      </c>
      <c r="J705" s="55"/>
      <c r="K705" s="85"/>
      <c r="L705" s="72"/>
      <c r="N705" s="8">
        <f t="shared" si="77"/>
        <v>-28.92</v>
      </c>
    </row>
    <row r="706" spans="7:14" ht="12.75">
      <c r="G706" s="34">
        <f t="shared" si="74"/>
        <v>0</v>
      </c>
      <c r="H706" s="34">
        <f t="shared" si="75"/>
        <v>0</v>
      </c>
      <c r="I706" s="34">
        <f t="shared" si="76"/>
        <v>0</v>
      </c>
      <c r="J706" s="55"/>
      <c r="K706" s="85"/>
      <c r="L706" s="72"/>
      <c r="N706" s="8">
        <f t="shared" si="77"/>
        <v>-28.92</v>
      </c>
    </row>
    <row r="707" spans="7:14" ht="12.75">
      <c r="G707" s="34">
        <f t="shared" si="74"/>
        <v>0</v>
      </c>
      <c r="H707" s="34">
        <f t="shared" si="75"/>
        <v>0</v>
      </c>
      <c r="I707" s="34">
        <f t="shared" si="76"/>
        <v>0</v>
      </c>
      <c r="J707" s="55"/>
      <c r="K707" s="85"/>
      <c r="L707" s="72"/>
      <c r="N707" s="8">
        <f t="shared" si="77"/>
        <v>-28.92</v>
      </c>
    </row>
    <row r="708" spans="7:14" ht="12.75">
      <c r="G708" s="34">
        <f t="shared" si="74"/>
        <v>0</v>
      </c>
      <c r="H708" s="34">
        <f t="shared" si="75"/>
        <v>0</v>
      </c>
      <c r="I708" s="34">
        <f t="shared" si="76"/>
        <v>0</v>
      </c>
      <c r="J708" s="55"/>
      <c r="K708" s="85"/>
      <c r="L708" s="72"/>
      <c r="N708" s="8">
        <f t="shared" si="77"/>
        <v>-28.92</v>
      </c>
    </row>
    <row r="709" spans="7:14" ht="12.75">
      <c r="G709" s="34">
        <f t="shared" si="74"/>
        <v>0</v>
      </c>
      <c r="H709" s="34">
        <f t="shared" si="75"/>
        <v>0</v>
      </c>
      <c r="I709" s="34">
        <f t="shared" si="76"/>
        <v>0</v>
      </c>
      <c r="J709" s="55"/>
      <c r="K709" s="85"/>
      <c r="L709" s="72"/>
      <c r="N709" s="8">
        <f t="shared" si="77"/>
        <v>-28.92</v>
      </c>
    </row>
    <row r="710" spans="7:14" ht="12.75">
      <c r="G710" s="34">
        <f t="shared" si="74"/>
        <v>0</v>
      </c>
      <c r="H710" s="34">
        <f t="shared" si="75"/>
        <v>0</v>
      </c>
      <c r="I710" s="34">
        <f t="shared" si="76"/>
        <v>0</v>
      </c>
      <c r="J710" s="55"/>
      <c r="K710" s="85"/>
      <c r="L710" s="72"/>
      <c r="N710" s="8">
        <f t="shared" si="77"/>
        <v>-28.92</v>
      </c>
    </row>
    <row r="711" spans="7:14" ht="12.75">
      <c r="G711" s="34">
        <f t="shared" si="74"/>
        <v>0</v>
      </c>
      <c r="H711" s="34">
        <f t="shared" si="75"/>
        <v>0</v>
      </c>
      <c r="I711" s="34">
        <f t="shared" si="76"/>
        <v>0</v>
      </c>
      <c r="J711" s="55"/>
      <c r="K711" s="85"/>
      <c r="L711" s="72"/>
      <c r="N711" s="8">
        <f t="shared" si="77"/>
        <v>-28.92</v>
      </c>
    </row>
    <row r="712" spans="7:14" ht="12.75">
      <c r="G712" s="34">
        <f t="shared" si="74"/>
        <v>0</v>
      </c>
      <c r="H712" s="34">
        <f t="shared" si="75"/>
        <v>0</v>
      </c>
      <c r="I712" s="34">
        <f t="shared" si="76"/>
        <v>0</v>
      </c>
      <c r="J712" s="55"/>
      <c r="K712" s="85"/>
      <c r="L712" s="72"/>
      <c r="N712" s="8">
        <f t="shared" si="77"/>
        <v>-28.92</v>
      </c>
    </row>
    <row r="713" spans="7:14" ht="12.75">
      <c r="G713" s="34">
        <f aca="true" t="shared" si="78" ref="G713:G776">INT(B713/R$17)*R$16+MOD(B713,R$19)*R$18</f>
        <v>0</v>
      </c>
      <c r="H713" s="34">
        <f aca="true" t="shared" si="79" ref="H713:H776">INT(C713/S$17)*S$16+MOD(C713,S$19)*S$18</f>
        <v>0</v>
      </c>
      <c r="I713" s="34">
        <f aca="true" t="shared" si="80" ref="I713:I776">INT(D713/T$17)*T$16+MOD(D713,T$19)*T$18</f>
        <v>0</v>
      </c>
      <c r="J713" s="55"/>
      <c r="K713" s="85"/>
      <c r="L713" s="72"/>
      <c r="N713" s="8">
        <f aca="true" t="shared" si="81" ref="N713:N776">(E713-$E$8)*$Q$2</f>
        <v>-28.92</v>
      </c>
    </row>
    <row r="714" spans="7:14" ht="12.75">
      <c r="G714" s="34">
        <f t="shared" si="78"/>
        <v>0</v>
      </c>
      <c r="H714" s="34">
        <f t="shared" si="79"/>
        <v>0</v>
      </c>
      <c r="I714" s="34">
        <f t="shared" si="80"/>
        <v>0</v>
      </c>
      <c r="J714" s="55"/>
      <c r="K714" s="85"/>
      <c r="L714" s="72"/>
      <c r="N714" s="8">
        <f t="shared" si="81"/>
        <v>-28.92</v>
      </c>
    </row>
    <row r="715" spans="7:14" ht="12.75">
      <c r="G715" s="34">
        <f t="shared" si="78"/>
        <v>0</v>
      </c>
      <c r="H715" s="34">
        <f t="shared" si="79"/>
        <v>0</v>
      </c>
      <c r="I715" s="34">
        <f t="shared" si="80"/>
        <v>0</v>
      </c>
      <c r="J715" s="55"/>
      <c r="K715" s="85"/>
      <c r="L715" s="72"/>
      <c r="N715" s="8">
        <f t="shared" si="81"/>
        <v>-28.92</v>
      </c>
    </row>
    <row r="716" spans="7:14" ht="12.75">
      <c r="G716" s="34">
        <f t="shared" si="78"/>
        <v>0</v>
      </c>
      <c r="H716" s="34">
        <f t="shared" si="79"/>
        <v>0</v>
      </c>
      <c r="I716" s="34">
        <f t="shared" si="80"/>
        <v>0</v>
      </c>
      <c r="J716" s="55"/>
      <c r="K716" s="85"/>
      <c r="L716" s="72"/>
      <c r="N716" s="8">
        <f t="shared" si="81"/>
        <v>-28.92</v>
      </c>
    </row>
    <row r="717" spans="7:14" ht="12.75">
      <c r="G717" s="34">
        <f t="shared" si="78"/>
        <v>0</v>
      </c>
      <c r="H717" s="34">
        <f t="shared" si="79"/>
        <v>0</v>
      </c>
      <c r="I717" s="34">
        <f t="shared" si="80"/>
        <v>0</v>
      </c>
      <c r="J717" s="55"/>
      <c r="K717" s="85"/>
      <c r="L717" s="72"/>
      <c r="N717" s="8">
        <f t="shared" si="81"/>
        <v>-28.92</v>
      </c>
    </row>
    <row r="718" spans="7:14" ht="12.75">
      <c r="G718" s="34">
        <f t="shared" si="78"/>
        <v>0</v>
      </c>
      <c r="H718" s="34">
        <f t="shared" si="79"/>
        <v>0</v>
      </c>
      <c r="I718" s="34">
        <f t="shared" si="80"/>
        <v>0</v>
      </c>
      <c r="J718" s="55"/>
      <c r="K718" s="85"/>
      <c r="L718" s="72"/>
      <c r="N718" s="8">
        <f t="shared" si="81"/>
        <v>-28.92</v>
      </c>
    </row>
    <row r="719" spans="7:14" ht="12.75">
      <c r="G719" s="34">
        <f t="shared" si="78"/>
        <v>0</v>
      </c>
      <c r="H719" s="34">
        <f t="shared" si="79"/>
        <v>0</v>
      </c>
      <c r="I719" s="34">
        <f t="shared" si="80"/>
        <v>0</v>
      </c>
      <c r="J719" s="55"/>
      <c r="K719" s="85"/>
      <c r="L719" s="72"/>
      <c r="N719" s="8">
        <f t="shared" si="81"/>
        <v>-28.92</v>
      </c>
    </row>
    <row r="720" spans="7:14" ht="12.75">
      <c r="G720" s="34">
        <f t="shared" si="78"/>
        <v>0</v>
      </c>
      <c r="H720" s="34">
        <f t="shared" si="79"/>
        <v>0</v>
      </c>
      <c r="I720" s="34">
        <f t="shared" si="80"/>
        <v>0</v>
      </c>
      <c r="J720" s="55"/>
      <c r="K720" s="85"/>
      <c r="L720" s="72"/>
      <c r="N720" s="8">
        <f t="shared" si="81"/>
        <v>-28.92</v>
      </c>
    </row>
    <row r="721" spans="7:14" ht="12.75">
      <c r="G721" s="34">
        <f t="shared" si="78"/>
        <v>0</v>
      </c>
      <c r="H721" s="34">
        <f t="shared" si="79"/>
        <v>0</v>
      </c>
      <c r="I721" s="34">
        <f t="shared" si="80"/>
        <v>0</v>
      </c>
      <c r="J721" s="55"/>
      <c r="K721" s="85"/>
      <c r="L721" s="72"/>
      <c r="N721" s="8">
        <f t="shared" si="81"/>
        <v>-28.92</v>
      </c>
    </row>
    <row r="722" spans="7:14" ht="12.75">
      <c r="G722" s="34">
        <f t="shared" si="78"/>
        <v>0</v>
      </c>
      <c r="H722" s="34">
        <f t="shared" si="79"/>
        <v>0</v>
      </c>
      <c r="I722" s="34">
        <f t="shared" si="80"/>
        <v>0</v>
      </c>
      <c r="J722" s="55"/>
      <c r="K722" s="85"/>
      <c r="L722" s="72"/>
      <c r="N722" s="8">
        <f t="shared" si="81"/>
        <v>-28.92</v>
      </c>
    </row>
    <row r="723" spans="7:14" ht="12.75">
      <c r="G723" s="34">
        <f t="shared" si="78"/>
        <v>0</v>
      </c>
      <c r="H723" s="34">
        <f t="shared" si="79"/>
        <v>0</v>
      </c>
      <c r="I723" s="34">
        <f t="shared" si="80"/>
        <v>0</v>
      </c>
      <c r="J723" s="55"/>
      <c r="K723" s="85"/>
      <c r="L723" s="72"/>
      <c r="N723" s="8">
        <f t="shared" si="81"/>
        <v>-28.92</v>
      </c>
    </row>
    <row r="724" spans="7:14" ht="12.75">
      <c r="G724" s="34">
        <f t="shared" si="78"/>
        <v>0</v>
      </c>
      <c r="H724" s="34">
        <f t="shared" si="79"/>
        <v>0</v>
      </c>
      <c r="I724" s="34">
        <f t="shared" si="80"/>
        <v>0</v>
      </c>
      <c r="J724" s="55"/>
      <c r="K724" s="85"/>
      <c r="L724" s="72"/>
      <c r="N724" s="8">
        <f t="shared" si="81"/>
        <v>-28.92</v>
      </c>
    </row>
    <row r="725" spans="7:14" ht="12.75">
      <c r="G725" s="34">
        <f t="shared" si="78"/>
        <v>0</v>
      </c>
      <c r="H725" s="34">
        <f t="shared" si="79"/>
        <v>0</v>
      </c>
      <c r="I725" s="34">
        <f t="shared" si="80"/>
        <v>0</v>
      </c>
      <c r="J725" s="55"/>
      <c r="K725" s="85"/>
      <c r="L725" s="72"/>
      <c r="N725" s="8">
        <f t="shared" si="81"/>
        <v>-28.92</v>
      </c>
    </row>
    <row r="726" spans="7:14" ht="12.75">
      <c r="G726" s="34">
        <f t="shared" si="78"/>
        <v>0</v>
      </c>
      <c r="H726" s="34">
        <f t="shared" si="79"/>
        <v>0</v>
      </c>
      <c r="I726" s="34">
        <f t="shared" si="80"/>
        <v>0</v>
      </c>
      <c r="J726" s="55"/>
      <c r="K726" s="85"/>
      <c r="L726" s="72"/>
      <c r="N726" s="8">
        <f t="shared" si="81"/>
        <v>-28.92</v>
      </c>
    </row>
    <row r="727" spans="7:14" ht="12.75">
      <c r="G727" s="34">
        <f t="shared" si="78"/>
        <v>0</v>
      </c>
      <c r="H727" s="34">
        <f t="shared" si="79"/>
        <v>0</v>
      </c>
      <c r="I727" s="34">
        <f t="shared" si="80"/>
        <v>0</v>
      </c>
      <c r="J727" s="55"/>
      <c r="K727" s="85"/>
      <c r="L727" s="72"/>
      <c r="N727" s="8">
        <f t="shared" si="81"/>
        <v>-28.92</v>
      </c>
    </row>
    <row r="728" spans="7:14" ht="12.75">
      <c r="G728" s="34">
        <f t="shared" si="78"/>
        <v>0</v>
      </c>
      <c r="H728" s="34">
        <f t="shared" si="79"/>
        <v>0</v>
      </c>
      <c r="I728" s="34">
        <f t="shared" si="80"/>
        <v>0</v>
      </c>
      <c r="J728" s="55"/>
      <c r="K728" s="85"/>
      <c r="L728" s="72"/>
      <c r="N728" s="8">
        <f t="shared" si="81"/>
        <v>-28.92</v>
      </c>
    </row>
    <row r="729" spans="7:14" ht="12.75">
      <c r="G729" s="34">
        <f t="shared" si="78"/>
        <v>0</v>
      </c>
      <c r="H729" s="34">
        <f t="shared" si="79"/>
        <v>0</v>
      </c>
      <c r="I729" s="34">
        <f t="shared" si="80"/>
        <v>0</v>
      </c>
      <c r="J729" s="55"/>
      <c r="K729" s="85"/>
      <c r="L729" s="72"/>
      <c r="N729" s="8">
        <f t="shared" si="81"/>
        <v>-28.92</v>
      </c>
    </row>
    <row r="730" spans="7:14" ht="12.75">
      <c r="G730" s="34">
        <f t="shared" si="78"/>
        <v>0</v>
      </c>
      <c r="H730" s="34">
        <f t="shared" si="79"/>
        <v>0</v>
      </c>
      <c r="I730" s="34">
        <f t="shared" si="80"/>
        <v>0</v>
      </c>
      <c r="J730" s="55"/>
      <c r="K730" s="85"/>
      <c r="L730" s="72"/>
      <c r="N730" s="8">
        <f t="shared" si="81"/>
        <v>-28.92</v>
      </c>
    </row>
    <row r="731" spans="7:14" ht="12.75">
      <c r="G731" s="34">
        <f t="shared" si="78"/>
        <v>0</v>
      </c>
      <c r="H731" s="34">
        <f t="shared" si="79"/>
        <v>0</v>
      </c>
      <c r="I731" s="34">
        <f t="shared" si="80"/>
        <v>0</v>
      </c>
      <c r="J731" s="55"/>
      <c r="K731" s="85"/>
      <c r="L731" s="72"/>
      <c r="N731" s="8">
        <f t="shared" si="81"/>
        <v>-28.92</v>
      </c>
    </row>
    <row r="732" spans="7:14" ht="12.75">
      <c r="G732" s="34">
        <f t="shared" si="78"/>
        <v>0</v>
      </c>
      <c r="H732" s="34">
        <f t="shared" si="79"/>
        <v>0</v>
      </c>
      <c r="I732" s="34">
        <f t="shared" si="80"/>
        <v>0</v>
      </c>
      <c r="J732" s="55"/>
      <c r="K732" s="85"/>
      <c r="L732" s="72"/>
      <c r="N732" s="8">
        <f t="shared" si="81"/>
        <v>-28.92</v>
      </c>
    </row>
    <row r="733" spans="7:14" ht="12.75">
      <c r="G733" s="34">
        <f t="shared" si="78"/>
        <v>0</v>
      </c>
      <c r="H733" s="34">
        <f t="shared" si="79"/>
        <v>0</v>
      </c>
      <c r="I733" s="34">
        <f t="shared" si="80"/>
        <v>0</v>
      </c>
      <c r="J733" s="55"/>
      <c r="K733" s="85"/>
      <c r="L733" s="72"/>
      <c r="N733" s="8">
        <f t="shared" si="81"/>
        <v>-28.92</v>
      </c>
    </row>
    <row r="734" spans="7:14" ht="12.75">
      <c r="G734" s="34">
        <f t="shared" si="78"/>
        <v>0</v>
      </c>
      <c r="H734" s="34">
        <f t="shared" si="79"/>
        <v>0</v>
      </c>
      <c r="I734" s="34">
        <f t="shared" si="80"/>
        <v>0</v>
      </c>
      <c r="J734" s="55"/>
      <c r="K734" s="85"/>
      <c r="L734" s="72"/>
      <c r="N734" s="8">
        <f t="shared" si="81"/>
        <v>-28.92</v>
      </c>
    </row>
    <row r="735" spans="7:14" ht="12.75">
      <c r="G735" s="34">
        <f t="shared" si="78"/>
        <v>0</v>
      </c>
      <c r="H735" s="34">
        <f t="shared" si="79"/>
        <v>0</v>
      </c>
      <c r="I735" s="34">
        <f t="shared" si="80"/>
        <v>0</v>
      </c>
      <c r="J735" s="55"/>
      <c r="K735" s="85"/>
      <c r="L735" s="72"/>
      <c r="N735" s="8">
        <f t="shared" si="81"/>
        <v>-28.92</v>
      </c>
    </row>
    <row r="736" spans="7:14" ht="12.75">
      <c r="G736" s="34">
        <f t="shared" si="78"/>
        <v>0</v>
      </c>
      <c r="H736" s="34">
        <f t="shared" si="79"/>
        <v>0</v>
      </c>
      <c r="I736" s="34">
        <f t="shared" si="80"/>
        <v>0</v>
      </c>
      <c r="J736" s="55"/>
      <c r="K736" s="85"/>
      <c r="L736" s="72"/>
      <c r="N736" s="8">
        <f t="shared" si="81"/>
        <v>-28.92</v>
      </c>
    </row>
    <row r="737" spans="7:14" ht="12.75">
      <c r="G737" s="34">
        <f t="shared" si="78"/>
        <v>0</v>
      </c>
      <c r="H737" s="34">
        <f t="shared" si="79"/>
        <v>0</v>
      </c>
      <c r="I737" s="34">
        <f t="shared" si="80"/>
        <v>0</v>
      </c>
      <c r="J737" s="55"/>
      <c r="K737" s="85"/>
      <c r="L737" s="72"/>
      <c r="N737" s="8">
        <f t="shared" si="81"/>
        <v>-28.92</v>
      </c>
    </row>
    <row r="738" spans="7:14" ht="12.75">
      <c r="G738" s="34">
        <f t="shared" si="78"/>
        <v>0</v>
      </c>
      <c r="H738" s="34">
        <f t="shared" si="79"/>
        <v>0</v>
      </c>
      <c r="I738" s="34">
        <f t="shared" si="80"/>
        <v>0</v>
      </c>
      <c r="J738" s="55"/>
      <c r="K738" s="85"/>
      <c r="L738" s="72"/>
      <c r="N738" s="8">
        <f t="shared" si="81"/>
        <v>-28.92</v>
      </c>
    </row>
    <row r="739" spans="7:14" ht="12.75">
      <c r="G739" s="34">
        <f t="shared" si="78"/>
        <v>0</v>
      </c>
      <c r="H739" s="34">
        <f t="shared" si="79"/>
        <v>0</v>
      </c>
      <c r="I739" s="34">
        <f t="shared" si="80"/>
        <v>0</v>
      </c>
      <c r="J739" s="55"/>
      <c r="K739" s="85"/>
      <c r="L739" s="72"/>
      <c r="N739" s="8">
        <f t="shared" si="81"/>
        <v>-28.92</v>
      </c>
    </row>
    <row r="740" spans="7:14" ht="12.75">
      <c r="G740" s="34">
        <f t="shared" si="78"/>
        <v>0</v>
      </c>
      <c r="H740" s="34">
        <f t="shared" si="79"/>
        <v>0</v>
      </c>
      <c r="I740" s="34">
        <f t="shared" si="80"/>
        <v>0</v>
      </c>
      <c r="J740" s="55"/>
      <c r="K740" s="85"/>
      <c r="L740" s="72"/>
      <c r="N740" s="8">
        <f t="shared" si="81"/>
        <v>-28.92</v>
      </c>
    </row>
    <row r="741" spans="7:14" ht="12.75">
      <c r="G741" s="34">
        <f t="shared" si="78"/>
        <v>0</v>
      </c>
      <c r="H741" s="34">
        <f t="shared" si="79"/>
        <v>0</v>
      </c>
      <c r="I741" s="34">
        <f t="shared" si="80"/>
        <v>0</v>
      </c>
      <c r="J741" s="55"/>
      <c r="K741" s="85"/>
      <c r="L741" s="72"/>
      <c r="N741" s="8">
        <f t="shared" si="81"/>
        <v>-28.92</v>
      </c>
    </row>
    <row r="742" spans="7:14" ht="12.75">
      <c r="G742" s="34">
        <f t="shared" si="78"/>
        <v>0</v>
      </c>
      <c r="H742" s="34">
        <f t="shared" si="79"/>
        <v>0</v>
      </c>
      <c r="I742" s="34">
        <f t="shared" si="80"/>
        <v>0</v>
      </c>
      <c r="J742" s="55"/>
      <c r="K742" s="85"/>
      <c r="L742" s="72"/>
      <c r="N742" s="8">
        <f t="shared" si="81"/>
        <v>-28.92</v>
      </c>
    </row>
    <row r="743" spans="7:14" ht="12.75">
      <c r="G743" s="34">
        <f t="shared" si="78"/>
        <v>0</v>
      </c>
      <c r="H743" s="34">
        <f t="shared" si="79"/>
        <v>0</v>
      </c>
      <c r="I743" s="34">
        <f t="shared" si="80"/>
        <v>0</v>
      </c>
      <c r="J743" s="55"/>
      <c r="K743" s="85"/>
      <c r="L743" s="72"/>
      <c r="N743" s="8">
        <f t="shared" si="81"/>
        <v>-28.92</v>
      </c>
    </row>
    <row r="744" spans="7:14" ht="12.75">
      <c r="G744" s="34">
        <f t="shared" si="78"/>
        <v>0</v>
      </c>
      <c r="H744" s="34">
        <f t="shared" si="79"/>
        <v>0</v>
      </c>
      <c r="I744" s="34">
        <f t="shared" si="80"/>
        <v>0</v>
      </c>
      <c r="J744" s="55"/>
      <c r="K744" s="85"/>
      <c r="L744" s="72"/>
      <c r="N744" s="8">
        <f t="shared" si="81"/>
        <v>-28.92</v>
      </c>
    </row>
    <row r="745" spans="7:14" ht="12.75">
      <c r="G745" s="34">
        <f t="shared" si="78"/>
        <v>0</v>
      </c>
      <c r="H745" s="34">
        <f t="shared" si="79"/>
        <v>0</v>
      </c>
      <c r="I745" s="34">
        <f t="shared" si="80"/>
        <v>0</v>
      </c>
      <c r="J745" s="55"/>
      <c r="K745" s="85"/>
      <c r="L745" s="72"/>
      <c r="N745" s="8">
        <f t="shared" si="81"/>
        <v>-28.92</v>
      </c>
    </row>
    <row r="746" spans="7:14" ht="12.75">
      <c r="G746" s="34">
        <f t="shared" si="78"/>
        <v>0</v>
      </c>
      <c r="H746" s="34">
        <f t="shared" si="79"/>
        <v>0</v>
      </c>
      <c r="I746" s="34">
        <f t="shared" si="80"/>
        <v>0</v>
      </c>
      <c r="J746" s="55"/>
      <c r="K746" s="85"/>
      <c r="L746" s="72"/>
      <c r="N746" s="8">
        <f t="shared" si="81"/>
        <v>-28.92</v>
      </c>
    </row>
    <row r="747" spans="7:14" ht="12.75">
      <c r="G747" s="34">
        <f t="shared" si="78"/>
        <v>0</v>
      </c>
      <c r="H747" s="34">
        <f t="shared" si="79"/>
        <v>0</v>
      </c>
      <c r="I747" s="34">
        <f t="shared" si="80"/>
        <v>0</v>
      </c>
      <c r="J747" s="55"/>
      <c r="K747" s="85"/>
      <c r="L747" s="72"/>
      <c r="N747" s="8">
        <f t="shared" si="81"/>
        <v>-28.92</v>
      </c>
    </row>
    <row r="748" spans="7:14" ht="12.75">
      <c r="G748" s="34">
        <f t="shared" si="78"/>
        <v>0</v>
      </c>
      <c r="H748" s="34">
        <f t="shared" si="79"/>
        <v>0</v>
      </c>
      <c r="I748" s="34">
        <f t="shared" si="80"/>
        <v>0</v>
      </c>
      <c r="J748" s="55"/>
      <c r="K748" s="85"/>
      <c r="L748" s="72"/>
      <c r="N748" s="8">
        <f t="shared" si="81"/>
        <v>-28.92</v>
      </c>
    </row>
    <row r="749" spans="7:14" ht="12.75">
      <c r="G749" s="34">
        <f t="shared" si="78"/>
        <v>0</v>
      </c>
      <c r="H749" s="34">
        <f t="shared" si="79"/>
        <v>0</v>
      </c>
      <c r="I749" s="34">
        <f t="shared" si="80"/>
        <v>0</v>
      </c>
      <c r="J749" s="55"/>
      <c r="K749" s="85"/>
      <c r="L749" s="72"/>
      <c r="N749" s="8">
        <f t="shared" si="81"/>
        <v>-28.92</v>
      </c>
    </row>
    <row r="750" spans="7:14" ht="12.75">
      <c r="G750" s="34">
        <f t="shared" si="78"/>
        <v>0</v>
      </c>
      <c r="H750" s="34">
        <f t="shared" si="79"/>
        <v>0</v>
      </c>
      <c r="I750" s="34">
        <f t="shared" si="80"/>
        <v>0</v>
      </c>
      <c r="J750" s="55"/>
      <c r="K750" s="85"/>
      <c r="L750" s="72"/>
      <c r="N750" s="8">
        <f t="shared" si="81"/>
        <v>-28.92</v>
      </c>
    </row>
    <row r="751" spans="7:14" ht="12.75">
      <c r="G751" s="34">
        <f t="shared" si="78"/>
        <v>0</v>
      </c>
      <c r="H751" s="34">
        <f t="shared" si="79"/>
        <v>0</v>
      </c>
      <c r="I751" s="34">
        <f t="shared" si="80"/>
        <v>0</v>
      </c>
      <c r="J751" s="55"/>
      <c r="K751" s="85"/>
      <c r="L751" s="72"/>
      <c r="N751" s="8">
        <f t="shared" si="81"/>
        <v>-28.92</v>
      </c>
    </row>
    <row r="752" spans="7:14" ht="12.75">
      <c r="G752" s="34">
        <f t="shared" si="78"/>
        <v>0</v>
      </c>
      <c r="H752" s="34">
        <f t="shared" si="79"/>
        <v>0</v>
      </c>
      <c r="I752" s="34">
        <f t="shared" si="80"/>
        <v>0</v>
      </c>
      <c r="J752" s="55"/>
      <c r="K752" s="85"/>
      <c r="L752" s="72"/>
      <c r="N752" s="8">
        <f t="shared" si="81"/>
        <v>-28.92</v>
      </c>
    </row>
    <row r="753" spans="7:14" ht="12.75">
      <c r="G753" s="34">
        <f t="shared" si="78"/>
        <v>0</v>
      </c>
      <c r="H753" s="34">
        <f t="shared" si="79"/>
        <v>0</v>
      </c>
      <c r="I753" s="34">
        <f t="shared" si="80"/>
        <v>0</v>
      </c>
      <c r="J753" s="55"/>
      <c r="K753" s="85"/>
      <c r="L753" s="72"/>
      <c r="N753" s="8">
        <f t="shared" si="81"/>
        <v>-28.92</v>
      </c>
    </row>
    <row r="754" spans="7:14" ht="12.75">
      <c r="G754" s="34">
        <f t="shared" si="78"/>
        <v>0</v>
      </c>
      <c r="H754" s="34">
        <f t="shared" si="79"/>
        <v>0</v>
      </c>
      <c r="I754" s="34">
        <f t="shared" si="80"/>
        <v>0</v>
      </c>
      <c r="J754" s="55"/>
      <c r="K754" s="85"/>
      <c r="L754" s="72"/>
      <c r="N754" s="8">
        <f t="shared" si="81"/>
        <v>-28.92</v>
      </c>
    </row>
    <row r="755" spans="7:14" ht="12.75">
      <c r="G755" s="34">
        <f t="shared" si="78"/>
        <v>0</v>
      </c>
      <c r="H755" s="34">
        <f t="shared" si="79"/>
        <v>0</v>
      </c>
      <c r="I755" s="34">
        <f t="shared" si="80"/>
        <v>0</v>
      </c>
      <c r="J755" s="55"/>
      <c r="K755" s="85"/>
      <c r="L755" s="72"/>
      <c r="N755" s="8">
        <f t="shared" si="81"/>
        <v>-28.92</v>
      </c>
    </row>
    <row r="756" spans="7:14" ht="12.75">
      <c r="G756" s="34">
        <f t="shared" si="78"/>
        <v>0</v>
      </c>
      <c r="H756" s="34">
        <f t="shared" si="79"/>
        <v>0</v>
      </c>
      <c r="I756" s="34">
        <f t="shared" si="80"/>
        <v>0</v>
      </c>
      <c r="J756" s="55"/>
      <c r="K756" s="85"/>
      <c r="L756" s="72"/>
      <c r="N756" s="8">
        <f t="shared" si="81"/>
        <v>-28.92</v>
      </c>
    </row>
    <row r="757" spans="7:14" ht="12.75">
      <c r="G757" s="34">
        <f t="shared" si="78"/>
        <v>0</v>
      </c>
      <c r="H757" s="34">
        <f t="shared" si="79"/>
        <v>0</v>
      </c>
      <c r="I757" s="34">
        <f t="shared" si="80"/>
        <v>0</v>
      </c>
      <c r="J757" s="55"/>
      <c r="K757" s="85"/>
      <c r="L757" s="72"/>
      <c r="N757" s="8">
        <f t="shared" si="81"/>
        <v>-28.92</v>
      </c>
    </row>
    <row r="758" spans="7:14" ht="12.75">
      <c r="G758" s="34">
        <f t="shared" si="78"/>
        <v>0</v>
      </c>
      <c r="H758" s="34">
        <f t="shared" si="79"/>
        <v>0</v>
      </c>
      <c r="I758" s="34">
        <f t="shared" si="80"/>
        <v>0</v>
      </c>
      <c r="J758" s="55"/>
      <c r="K758" s="85"/>
      <c r="L758" s="72"/>
      <c r="N758" s="8">
        <f t="shared" si="81"/>
        <v>-28.92</v>
      </c>
    </row>
    <row r="759" spans="7:14" ht="12.75">
      <c r="G759" s="34">
        <f t="shared" si="78"/>
        <v>0</v>
      </c>
      <c r="H759" s="34">
        <f t="shared" si="79"/>
        <v>0</v>
      </c>
      <c r="I759" s="34">
        <f t="shared" si="80"/>
        <v>0</v>
      </c>
      <c r="J759" s="55"/>
      <c r="K759" s="85"/>
      <c r="L759" s="72"/>
      <c r="N759" s="8">
        <f t="shared" si="81"/>
        <v>-28.92</v>
      </c>
    </row>
    <row r="760" spans="7:14" ht="12.75">
      <c r="G760" s="34">
        <f t="shared" si="78"/>
        <v>0</v>
      </c>
      <c r="H760" s="34">
        <f t="shared" si="79"/>
        <v>0</v>
      </c>
      <c r="I760" s="34">
        <f t="shared" si="80"/>
        <v>0</v>
      </c>
      <c r="J760" s="55"/>
      <c r="K760" s="85"/>
      <c r="L760" s="72"/>
      <c r="N760" s="8">
        <f t="shared" si="81"/>
        <v>-28.92</v>
      </c>
    </row>
    <row r="761" spans="7:14" ht="12.75">
      <c r="G761" s="34">
        <f t="shared" si="78"/>
        <v>0</v>
      </c>
      <c r="H761" s="34">
        <f t="shared" si="79"/>
        <v>0</v>
      </c>
      <c r="I761" s="34">
        <f t="shared" si="80"/>
        <v>0</v>
      </c>
      <c r="J761" s="55"/>
      <c r="K761" s="85"/>
      <c r="L761" s="72"/>
      <c r="N761" s="8">
        <f t="shared" si="81"/>
        <v>-28.92</v>
      </c>
    </row>
    <row r="762" spans="7:14" ht="12.75">
      <c r="G762" s="34">
        <f t="shared" si="78"/>
        <v>0</v>
      </c>
      <c r="H762" s="34">
        <f t="shared" si="79"/>
        <v>0</v>
      </c>
      <c r="I762" s="34">
        <f t="shared" si="80"/>
        <v>0</v>
      </c>
      <c r="J762" s="55"/>
      <c r="K762" s="85"/>
      <c r="L762" s="72"/>
      <c r="N762" s="8">
        <f t="shared" si="81"/>
        <v>-28.92</v>
      </c>
    </row>
    <row r="763" spans="7:14" ht="12.75">
      <c r="G763" s="34">
        <f t="shared" si="78"/>
        <v>0</v>
      </c>
      <c r="H763" s="34">
        <f t="shared" si="79"/>
        <v>0</v>
      </c>
      <c r="I763" s="34">
        <f t="shared" si="80"/>
        <v>0</v>
      </c>
      <c r="J763" s="55"/>
      <c r="K763" s="85"/>
      <c r="L763" s="72"/>
      <c r="N763" s="8">
        <f t="shared" si="81"/>
        <v>-28.92</v>
      </c>
    </row>
    <row r="764" spans="7:14" ht="12.75">
      <c r="G764" s="34">
        <f t="shared" si="78"/>
        <v>0</v>
      </c>
      <c r="H764" s="34">
        <f t="shared" si="79"/>
        <v>0</v>
      </c>
      <c r="I764" s="34">
        <f t="shared" si="80"/>
        <v>0</v>
      </c>
      <c r="J764" s="55"/>
      <c r="K764" s="85"/>
      <c r="L764" s="72"/>
      <c r="N764" s="8">
        <f t="shared" si="81"/>
        <v>-28.92</v>
      </c>
    </row>
    <row r="765" spans="7:14" ht="12.75">
      <c r="G765" s="34">
        <f t="shared" si="78"/>
        <v>0</v>
      </c>
      <c r="H765" s="34">
        <f t="shared" si="79"/>
        <v>0</v>
      </c>
      <c r="I765" s="34">
        <f t="shared" si="80"/>
        <v>0</v>
      </c>
      <c r="J765" s="55"/>
      <c r="K765" s="85"/>
      <c r="L765" s="72"/>
      <c r="N765" s="8">
        <f t="shared" si="81"/>
        <v>-28.92</v>
      </c>
    </row>
    <row r="766" spans="7:14" ht="12.75">
      <c r="G766" s="34">
        <f t="shared" si="78"/>
        <v>0</v>
      </c>
      <c r="H766" s="34">
        <f t="shared" si="79"/>
        <v>0</v>
      </c>
      <c r="I766" s="34">
        <f t="shared" si="80"/>
        <v>0</v>
      </c>
      <c r="J766" s="55"/>
      <c r="K766" s="85"/>
      <c r="L766" s="72"/>
      <c r="N766" s="8">
        <f t="shared" si="81"/>
        <v>-28.92</v>
      </c>
    </row>
    <row r="767" spans="7:14" ht="12.75">
      <c r="G767" s="34">
        <f t="shared" si="78"/>
        <v>0</v>
      </c>
      <c r="H767" s="34">
        <f t="shared" si="79"/>
        <v>0</v>
      </c>
      <c r="I767" s="34">
        <f t="shared" si="80"/>
        <v>0</v>
      </c>
      <c r="J767" s="55"/>
      <c r="K767" s="85"/>
      <c r="L767" s="72"/>
      <c r="N767" s="8">
        <f t="shared" si="81"/>
        <v>-28.92</v>
      </c>
    </row>
    <row r="768" spans="7:14" ht="12.75">
      <c r="G768" s="34">
        <f t="shared" si="78"/>
        <v>0</v>
      </c>
      <c r="H768" s="34">
        <f t="shared" si="79"/>
        <v>0</v>
      </c>
      <c r="I768" s="34">
        <f t="shared" si="80"/>
        <v>0</v>
      </c>
      <c r="J768" s="55"/>
      <c r="K768" s="85"/>
      <c r="L768" s="72"/>
      <c r="N768" s="8">
        <f t="shared" si="81"/>
        <v>-28.92</v>
      </c>
    </row>
    <row r="769" spans="7:14" ht="12.75">
      <c r="G769" s="34">
        <f t="shared" si="78"/>
        <v>0</v>
      </c>
      <c r="H769" s="34">
        <f t="shared" si="79"/>
        <v>0</v>
      </c>
      <c r="I769" s="34">
        <f t="shared" si="80"/>
        <v>0</v>
      </c>
      <c r="J769" s="55"/>
      <c r="K769" s="85"/>
      <c r="L769" s="72"/>
      <c r="N769" s="8">
        <f t="shared" si="81"/>
        <v>-28.92</v>
      </c>
    </row>
    <row r="770" spans="7:14" ht="12.75">
      <c r="G770" s="34">
        <f t="shared" si="78"/>
        <v>0</v>
      </c>
      <c r="H770" s="34">
        <f t="shared" si="79"/>
        <v>0</v>
      </c>
      <c r="I770" s="34">
        <f t="shared" si="80"/>
        <v>0</v>
      </c>
      <c r="J770" s="55"/>
      <c r="K770" s="85"/>
      <c r="L770" s="72"/>
      <c r="N770" s="8">
        <f t="shared" si="81"/>
        <v>-28.92</v>
      </c>
    </row>
    <row r="771" spans="7:14" ht="12.75">
      <c r="G771" s="34">
        <f t="shared" si="78"/>
        <v>0</v>
      </c>
      <c r="H771" s="34">
        <f t="shared" si="79"/>
        <v>0</v>
      </c>
      <c r="I771" s="34">
        <f t="shared" si="80"/>
        <v>0</v>
      </c>
      <c r="J771" s="55"/>
      <c r="K771" s="85"/>
      <c r="L771" s="72"/>
      <c r="N771" s="8">
        <f t="shared" si="81"/>
        <v>-28.92</v>
      </c>
    </row>
    <row r="772" spans="7:14" ht="12.75">
      <c r="G772" s="34">
        <f t="shared" si="78"/>
        <v>0</v>
      </c>
      <c r="H772" s="34">
        <f t="shared" si="79"/>
        <v>0</v>
      </c>
      <c r="I772" s="34">
        <f t="shared" si="80"/>
        <v>0</v>
      </c>
      <c r="J772" s="55"/>
      <c r="K772" s="85"/>
      <c r="L772" s="72"/>
      <c r="N772" s="8">
        <f t="shared" si="81"/>
        <v>-28.92</v>
      </c>
    </row>
    <row r="773" spans="7:14" ht="12.75">
      <c r="G773" s="34">
        <f t="shared" si="78"/>
        <v>0</v>
      </c>
      <c r="H773" s="34">
        <f t="shared" si="79"/>
        <v>0</v>
      </c>
      <c r="I773" s="34">
        <f t="shared" si="80"/>
        <v>0</v>
      </c>
      <c r="J773" s="55"/>
      <c r="K773" s="85"/>
      <c r="L773" s="72"/>
      <c r="N773" s="8">
        <f t="shared" si="81"/>
        <v>-28.92</v>
      </c>
    </row>
    <row r="774" spans="7:14" ht="12.75">
      <c r="G774" s="34">
        <f t="shared" si="78"/>
        <v>0</v>
      </c>
      <c r="H774" s="34">
        <f t="shared" si="79"/>
        <v>0</v>
      </c>
      <c r="I774" s="34">
        <f t="shared" si="80"/>
        <v>0</v>
      </c>
      <c r="J774" s="55"/>
      <c r="K774" s="85"/>
      <c r="L774" s="72"/>
      <c r="N774" s="8">
        <f t="shared" si="81"/>
        <v>-28.92</v>
      </c>
    </row>
    <row r="775" spans="7:14" ht="12.75">
      <c r="G775" s="34">
        <f t="shared" si="78"/>
        <v>0</v>
      </c>
      <c r="H775" s="34">
        <f t="shared" si="79"/>
        <v>0</v>
      </c>
      <c r="I775" s="34">
        <f t="shared" si="80"/>
        <v>0</v>
      </c>
      <c r="J775" s="55"/>
      <c r="K775" s="85"/>
      <c r="L775" s="72"/>
      <c r="N775" s="8">
        <f t="shared" si="81"/>
        <v>-28.92</v>
      </c>
    </row>
    <row r="776" spans="7:14" ht="12.75">
      <c r="G776" s="34">
        <f t="shared" si="78"/>
        <v>0</v>
      </c>
      <c r="H776" s="34">
        <f t="shared" si="79"/>
        <v>0</v>
      </c>
      <c r="I776" s="34">
        <f t="shared" si="80"/>
        <v>0</v>
      </c>
      <c r="J776" s="55"/>
      <c r="K776" s="85"/>
      <c r="L776" s="72"/>
      <c r="N776" s="8">
        <f t="shared" si="81"/>
        <v>-28.92</v>
      </c>
    </row>
    <row r="777" spans="7:14" ht="12.75">
      <c r="G777" s="34">
        <f aca="true" t="shared" si="82" ref="G777:G840">INT(B777/R$17)*R$16+MOD(B777,R$19)*R$18</f>
        <v>0</v>
      </c>
      <c r="H777" s="34">
        <f aca="true" t="shared" si="83" ref="H777:H840">INT(C777/S$17)*S$16+MOD(C777,S$19)*S$18</f>
        <v>0</v>
      </c>
      <c r="I777" s="34">
        <f aca="true" t="shared" si="84" ref="I777:I840">INT(D777/T$17)*T$16+MOD(D777,T$19)*T$18</f>
        <v>0</v>
      </c>
      <c r="J777" s="55"/>
      <c r="K777" s="85"/>
      <c r="L777" s="72"/>
      <c r="N777" s="8">
        <f aca="true" t="shared" si="85" ref="N777:N840">(E777-$E$8)*$Q$2</f>
        <v>-28.92</v>
      </c>
    </row>
    <row r="778" spans="7:14" ht="12.75">
      <c r="G778" s="34">
        <f t="shared" si="82"/>
        <v>0</v>
      </c>
      <c r="H778" s="34">
        <f t="shared" si="83"/>
        <v>0</v>
      </c>
      <c r="I778" s="34">
        <f t="shared" si="84"/>
        <v>0</v>
      </c>
      <c r="J778" s="55"/>
      <c r="K778" s="85"/>
      <c r="L778" s="72"/>
      <c r="N778" s="8">
        <f t="shared" si="85"/>
        <v>-28.92</v>
      </c>
    </row>
    <row r="779" spans="7:14" ht="12.75">
      <c r="G779" s="34">
        <f t="shared" si="82"/>
        <v>0</v>
      </c>
      <c r="H779" s="34">
        <f t="shared" si="83"/>
        <v>0</v>
      </c>
      <c r="I779" s="34">
        <f t="shared" si="84"/>
        <v>0</v>
      </c>
      <c r="J779" s="55"/>
      <c r="K779" s="85"/>
      <c r="L779" s="72"/>
      <c r="N779" s="8">
        <f t="shared" si="85"/>
        <v>-28.92</v>
      </c>
    </row>
    <row r="780" spans="7:14" ht="12.75">
      <c r="G780" s="34">
        <f t="shared" si="82"/>
        <v>0</v>
      </c>
      <c r="H780" s="34">
        <f t="shared" si="83"/>
        <v>0</v>
      </c>
      <c r="I780" s="34">
        <f t="shared" si="84"/>
        <v>0</v>
      </c>
      <c r="J780" s="55"/>
      <c r="K780" s="85"/>
      <c r="L780" s="72"/>
      <c r="N780" s="8">
        <f t="shared" si="85"/>
        <v>-28.92</v>
      </c>
    </row>
    <row r="781" spans="7:14" ht="12.75">
      <c r="G781" s="34">
        <f t="shared" si="82"/>
        <v>0</v>
      </c>
      <c r="H781" s="34">
        <f t="shared" si="83"/>
        <v>0</v>
      </c>
      <c r="I781" s="34">
        <f t="shared" si="84"/>
        <v>0</v>
      </c>
      <c r="J781" s="55"/>
      <c r="K781" s="85"/>
      <c r="L781" s="72"/>
      <c r="N781" s="8">
        <f t="shared" si="85"/>
        <v>-28.92</v>
      </c>
    </row>
    <row r="782" spans="7:14" ht="12.75">
      <c r="G782" s="34">
        <f t="shared" si="82"/>
        <v>0</v>
      </c>
      <c r="H782" s="34">
        <f t="shared" si="83"/>
        <v>0</v>
      </c>
      <c r="I782" s="34">
        <f t="shared" si="84"/>
        <v>0</v>
      </c>
      <c r="J782" s="55"/>
      <c r="K782" s="85"/>
      <c r="L782" s="72"/>
      <c r="N782" s="8">
        <f t="shared" si="85"/>
        <v>-28.92</v>
      </c>
    </row>
    <row r="783" spans="7:14" ht="12.75">
      <c r="G783" s="34">
        <f t="shared" si="82"/>
        <v>0</v>
      </c>
      <c r="H783" s="34">
        <f t="shared" si="83"/>
        <v>0</v>
      </c>
      <c r="I783" s="34">
        <f t="shared" si="84"/>
        <v>0</v>
      </c>
      <c r="J783" s="55"/>
      <c r="K783" s="85"/>
      <c r="L783" s="72"/>
      <c r="N783" s="8">
        <f t="shared" si="85"/>
        <v>-28.92</v>
      </c>
    </row>
    <row r="784" spans="7:14" ht="12.75">
      <c r="G784" s="34">
        <f t="shared" si="82"/>
        <v>0</v>
      </c>
      <c r="H784" s="34">
        <f t="shared" si="83"/>
        <v>0</v>
      </c>
      <c r="I784" s="34">
        <f t="shared" si="84"/>
        <v>0</v>
      </c>
      <c r="J784" s="55"/>
      <c r="K784" s="85"/>
      <c r="L784" s="72"/>
      <c r="N784" s="8">
        <f t="shared" si="85"/>
        <v>-28.92</v>
      </c>
    </row>
    <row r="785" spans="7:14" ht="12.75">
      <c r="G785" s="34">
        <f t="shared" si="82"/>
        <v>0</v>
      </c>
      <c r="H785" s="34">
        <f t="shared" si="83"/>
        <v>0</v>
      </c>
      <c r="I785" s="34">
        <f t="shared" si="84"/>
        <v>0</v>
      </c>
      <c r="J785" s="55"/>
      <c r="K785" s="85"/>
      <c r="L785" s="72"/>
      <c r="N785" s="8">
        <f t="shared" si="85"/>
        <v>-28.92</v>
      </c>
    </row>
    <row r="786" spans="7:14" ht="12.75">
      <c r="G786" s="34">
        <f t="shared" si="82"/>
        <v>0</v>
      </c>
      <c r="H786" s="34">
        <f t="shared" si="83"/>
        <v>0</v>
      </c>
      <c r="I786" s="34">
        <f t="shared" si="84"/>
        <v>0</v>
      </c>
      <c r="J786" s="55"/>
      <c r="K786" s="85"/>
      <c r="L786" s="72"/>
      <c r="N786" s="8">
        <f t="shared" si="85"/>
        <v>-28.92</v>
      </c>
    </row>
    <row r="787" spans="7:14" ht="12.75">
      <c r="G787" s="34">
        <f t="shared" si="82"/>
        <v>0</v>
      </c>
      <c r="H787" s="34">
        <f t="shared" si="83"/>
        <v>0</v>
      </c>
      <c r="I787" s="34">
        <f t="shared" si="84"/>
        <v>0</v>
      </c>
      <c r="J787" s="55"/>
      <c r="K787" s="85"/>
      <c r="L787" s="72"/>
      <c r="N787" s="8">
        <f t="shared" si="85"/>
        <v>-28.92</v>
      </c>
    </row>
    <row r="788" spans="7:14" ht="12.75">
      <c r="G788" s="34">
        <f t="shared" si="82"/>
        <v>0</v>
      </c>
      <c r="H788" s="34">
        <f t="shared" si="83"/>
        <v>0</v>
      </c>
      <c r="I788" s="34">
        <f t="shared" si="84"/>
        <v>0</v>
      </c>
      <c r="J788" s="55"/>
      <c r="K788" s="85"/>
      <c r="L788" s="72"/>
      <c r="N788" s="8">
        <f t="shared" si="85"/>
        <v>-28.92</v>
      </c>
    </row>
    <row r="789" spans="7:14" ht="12.75">
      <c r="G789" s="34">
        <f t="shared" si="82"/>
        <v>0</v>
      </c>
      <c r="H789" s="34">
        <f t="shared" si="83"/>
        <v>0</v>
      </c>
      <c r="I789" s="34">
        <f t="shared" si="84"/>
        <v>0</v>
      </c>
      <c r="J789" s="55"/>
      <c r="K789" s="85"/>
      <c r="L789" s="72"/>
      <c r="N789" s="8">
        <f t="shared" si="85"/>
        <v>-28.92</v>
      </c>
    </row>
    <row r="790" spans="7:14" ht="12.75">
      <c r="G790" s="34">
        <f t="shared" si="82"/>
        <v>0</v>
      </c>
      <c r="H790" s="34">
        <f t="shared" si="83"/>
        <v>0</v>
      </c>
      <c r="I790" s="34">
        <f t="shared" si="84"/>
        <v>0</v>
      </c>
      <c r="J790" s="55"/>
      <c r="K790" s="85"/>
      <c r="L790" s="72"/>
      <c r="N790" s="8">
        <f t="shared" si="85"/>
        <v>-28.92</v>
      </c>
    </row>
    <row r="791" spans="7:14" ht="12.75">
      <c r="G791" s="34">
        <f t="shared" si="82"/>
        <v>0</v>
      </c>
      <c r="H791" s="34">
        <f t="shared" si="83"/>
        <v>0</v>
      </c>
      <c r="I791" s="34">
        <f t="shared" si="84"/>
        <v>0</v>
      </c>
      <c r="J791" s="55"/>
      <c r="K791" s="85"/>
      <c r="L791" s="72"/>
      <c r="N791" s="8">
        <f t="shared" si="85"/>
        <v>-28.92</v>
      </c>
    </row>
    <row r="792" spans="7:14" ht="12.75">
      <c r="G792" s="34">
        <f t="shared" si="82"/>
        <v>0</v>
      </c>
      <c r="H792" s="34">
        <f t="shared" si="83"/>
        <v>0</v>
      </c>
      <c r="I792" s="34">
        <f t="shared" si="84"/>
        <v>0</v>
      </c>
      <c r="J792" s="55"/>
      <c r="K792" s="85"/>
      <c r="L792" s="72"/>
      <c r="N792" s="8">
        <f t="shared" si="85"/>
        <v>-28.92</v>
      </c>
    </row>
    <row r="793" spans="7:14" ht="12.75">
      <c r="G793" s="34">
        <f t="shared" si="82"/>
        <v>0</v>
      </c>
      <c r="H793" s="34">
        <f t="shared" si="83"/>
        <v>0</v>
      </c>
      <c r="I793" s="34">
        <f t="shared" si="84"/>
        <v>0</v>
      </c>
      <c r="J793" s="55"/>
      <c r="K793" s="85"/>
      <c r="L793" s="72"/>
      <c r="N793" s="8">
        <f t="shared" si="85"/>
        <v>-28.92</v>
      </c>
    </row>
    <row r="794" spans="7:14" ht="12.75">
      <c r="G794" s="34">
        <f t="shared" si="82"/>
        <v>0</v>
      </c>
      <c r="H794" s="34">
        <f t="shared" si="83"/>
        <v>0</v>
      </c>
      <c r="I794" s="34">
        <f t="shared" si="84"/>
        <v>0</v>
      </c>
      <c r="J794" s="55"/>
      <c r="K794" s="85"/>
      <c r="L794" s="72"/>
      <c r="N794" s="8">
        <f t="shared" si="85"/>
        <v>-28.92</v>
      </c>
    </row>
    <row r="795" spans="7:14" ht="12.75">
      <c r="G795" s="34">
        <f t="shared" si="82"/>
        <v>0</v>
      </c>
      <c r="H795" s="34">
        <f t="shared" si="83"/>
        <v>0</v>
      </c>
      <c r="I795" s="34">
        <f t="shared" si="84"/>
        <v>0</v>
      </c>
      <c r="J795" s="55"/>
      <c r="K795" s="85"/>
      <c r="L795" s="72"/>
      <c r="N795" s="8">
        <f t="shared" si="85"/>
        <v>-28.92</v>
      </c>
    </row>
    <row r="796" spans="7:14" ht="12.75">
      <c r="G796" s="34">
        <f t="shared" si="82"/>
        <v>0</v>
      </c>
      <c r="H796" s="34">
        <f t="shared" si="83"/>
        <v>0</v>
      </c>
      <c r="I796" s="34">
        <f t="shared" si="84"/>
        <v>0</v>
      </c>
      <c r="J796" s="55"/>
      <c r="K796" s="85"/>
      <c r="L796" s="72"/>
      <c r="N796" s="8">
        <f t="shared" si="85"/>
        <v>-28.92</v>
      </c>
    </row>
    <row r="797" spans="7:14" ht="12.75">
      <c r="G797" s="34">
        <f t="shared" si="82"/>
        <v>0</v>
      </c>
      <c r="H797" s="34">
        <f t="shared" si="83"/>
        <v>0</v>
      </c>
      <c r="I797" s="34">
        <f t="shared" si="84"/>
        <v>0</v>
      </c>
      <c r="J797" s="55"/>
      <c r="K797" s="85"/>
      <c r="L797" s="72"/>
      <c r="N797" s="8">
        <f t="shared" si="85"/>
        <v>-28.92</v>
      </c>
    </row>
    <row r="798" spans="7:14" ht="12.75">
      <c r="G798" s="34">
        <f t="shared" si="82"/>
        <v>0</v>
      </c>
      <c r="H798" s="34">
        <f t="shared" si="83"/>
        <v>0</v>
      </c>
      <c r="I798" s="34">
        <f t="shared" si="84"/>
        <v>0</v>
      </c>
      <c r="J798" s="55"/>
      <c r="K798" s="85"/>
      <c r="L798" s="72"/>
      <c r="N798" s="8">
        <f t="shared" si="85"/>
        <v>-28.92</v>
      </c>
    </row>
    <row r="799" spans="7:14" ht="12.75">
      <c r="G799" s="34">
        <f t="shared" si="82"/>
        <v>0</v>
      </c>
      <c r="H799" s="34">
        <f t="shared" si="83"/>
        <v>0</v>
      </c>
      <c r="I799" s="34">
        <f t="shared" si="84"/>
        <v>0</v>
      </c>
      <c r="J799" s="55"/>
      <c r="K799" s="85"/>
      <c r="L799" s="72"/>
      <c r="N799" s="8">
        <f t="shared" si="85"/>
        <v>-28.92</v>
      </c>
    </row>
    <row r="800" spans="7:14" ht="12.75">
      <c r="G800" s="34">
        <f t="shared" si="82"/>
        <v>0</v>
      </c>
      <c r="H800" s="34">
        <f t="shared" si="83"/>
        <v>0</v>
      </c>
      <c r="I800" s="34">
        <f t="shared" si="84"/>
        <v>0</v>
      </c>
      <c r="J800" s="55"/>
      <c r="K800" s="85"/>
      <c r="L800" s="72"/>
      <c r="N800" s="8">
        <f t="shared" si="85"/>
        <v>-28.92</v>
      </c>
    </row>
    <row r="801" spans="7:14" ht="12.75">
      <c r="G801" s="34">
        <f t="shared" si="82"/>
        <v>0</v>
      </c>
      <c r="H801" s="34">
        <f t="shared" si="83"/>
        <v>0</v>
      </c>
      <c r="I801" s="34">
        <f t="shared" si="84"/>
        <v>0</v>
      </c>
      <c r="J801" s="55"/>
      <c r="K801" s="85"/>
      <c r="L801" s="72"/>
      <c r="N801" s="8">
        <f t="shared" si="85"/>
        <v>-28.92</v>
      </c>
    </row>
    <row r="802" spans="7:14" ht="12.75">
      <c r="G802" s="34">
        <f t="shared" si="82"/>
        <v>0</v>
      </c>
      <c r="H802" s="34">
        <f t="shared" si="83"/>
        <v>0</v>
      </c>
      <c r="I802" s="34">
        <f t="shared" si="84"/>
        <v>0</v>
      </c>
      <c r="J802" s="55"/>
      <c r="K802" s="85"/>
      <c r="L802" s="72"/>
      <c r="N802" s="8">
        <f t="shared" si="85"/>
        <v>-28.92</v>
      </c>
    </row>
    <row r="803" spans="7:14" ht="12.75">
      <c r="G803" s="34">
        <f t="shared" si="82"/>
        <v>0</v>
      </c>
      <c r="H803" s="34">
        <f t="shared" si="83"/>
        <v>0</v>
      </c>
      <c r="I803" s="34">
        <f t="shared" si="84"/>
        <v>0</v>
      </c>
      <c r="J803" s="55"/>
      <c r="K803" s="85"/>
      <c r="L803" s="72"/>
      <c r="N803" s="8">
        <f t="shared" si="85"/>
        <v>-28.92</v>
      </c>
    </row>
    <row r="804" spans="7:14" ht="12.75">
      <c r="G804" s="34">
        <f t="shared" si="82"/>
        <v>0</v>
      </c>
      <c r="H804" s="34">
        <f t="shared" si="83"/>
        <v>0</v>
      </c>
      <c r="I804" s="34">
        <f t="shared" si="84"/>
        <v>0</v>
      </c>
      <c r="J804" s="55"/>
      <c r="K804" s="85"/>
      <c r="L804" s="72"/>
      <c r="N804" s="8">
        <f t="shared" si="85"/>
        <v>-28.92</v>
      </c>
    </row>
    <row r="805" spans="7:14" ht="12.75">
      <c r="G805" s="34">
        <f t="shared" si="82"/>
        <v>0</v>
      </c>
      <c r="H805" s="34">
        <f t="shared" si="83"/>
        <v>0</v>
      </c>
      <c r="I805" s="34">
        <f t="shared" si="84"/>
        <v>0</v>
      </c>
      <c r="J805" s="55"/>
      <c r="K805" s="85"/>
      <c r="L805" s="72"/>
      <c r="N805" s="8">
        <f t="shared" si="85"/>
        <v>-28.92</v>
      </c>
    </row>
    <row r="806" spans="7:14" ht="12.75">
      <c r="G806" s="34">
        <f t="shared" si="82"/>
        <v>0</v>
      </c>
      <c r="H806" s="34">
        <f t="shared" si="83"/>
        <v>0</v>
      </c>
      <c r="I806" s="34">
        <f t="shared" si="84"/>
        <v>0</v>
      </c>
      <c r="J806" s="55"/>
      <c r="K806" s="85"/>
      <c r="L806" s="72"/>
      <c r="N806" s="8">
        <f t="shared" si="85"/>
        <v>-28.92</v>
      </c>
    </row>
    <row r="807" spans="7:14" ht="12.75">
      <c r="G807" s="34">
        <f t="shared" si="82"/>
        <v>0</v>
      </c>
      <c r="H807" s="34">
        <f t="shared" si="83"/>
        <v>0</v>
      </c>
      <c r="I807" s="34">
        <f t="shared" si="84"/>
        <v>0</v>
      </c>
      <c r="J807" s="55"/>
      <c r="K807" s="85"/>
      <c r="L807" s="72"/>
      <c r="N807" s="8">
        <f t="shared" si="85"/>
        <v>-28.92</v>
      </c>
    </row>
    <row r="808" spans="7:14" ht="12.75">
      <c r="G808" s="34">
        <f t="shared" si="82"/>
        <v>0</v>
      </c>
      <c r="H808" s="34">
        <f t="shared" si="83"/>
        <v>0</v>
      </c>
      <c r="I808" s="34">
        <f t="shared" si="84"/>
        <v>0</v>
      </c>
      <c r="J808" s="55"/>
      <c r="K808" s="85"/>
      <c r="L808" s="72"/>
      <c r="N808" s="8">
        <f t="shared" si="85"/>
        <v>-28.92</v>
      </c>
    </row>
    <row r="809" spans="7:14" ht="12.75">
      <c r="G809" s="34">
        <f t="shared" si="82"/>
        <v>0</v>
      </c>
      <c r="H809" s="34">
        <f t="shared" si="83"/>
        <v>0</v>
      </c>
      <c r="I809" s="34">
        <f t="shared" si="84"/>
        <v>0</v>
      </c>
      <c r="J809" s="55"/>
      <c r="K809" s="85"/>
      <c r="L809" s="72"/>
      <c r="N809" s="8">
        <f t="shared" si="85"/>
        <v>-28.92</v>
      </c>
    </row>
    <row r="810" spans="7:14" ht="12.75">
      <c r="G810" s="34">
        <f t="shared" si="82"/>
        <v>0</v>
      </c>
      <c r="H810" s="34">
        <f t="shared" si="83"/>
        <v>0</v>
      </c>
      <c r="I810" s="34">
        <f t="shared" si="84"/>
        <v>0</v>
      </c>
      <c r="J810" s="55"/>
      <c r="K810" s="85"/>
      <c r="L810" s="72"/>
      <c r="N810" s="8">
        <f t="shared" si="85"/>
        <v>-28.92</v>
      </c>
    </row>
    <row r="811" spans="7:14" ht="12.75">
      <c r="G811" s="34">
        <f t="shared" si="82"/>
        <v>0</v>
      </c>
      <c r="H811" s="34">
        <f t="shared" si="83"/>
        <v>0</v>
      </c>
      <c r="I811" s="34">
        <f t="shared" si="84"/>
        <v>0</v>
      </c>
      <c r="J811" s="55"/>
      <c r="K811" s="85"/>
      <c r="L811" s="72"/>
      <c r="N811" s="8">
        <f t="shared" si="85"/>
        <v>-28.92</v>
      </c>
    </row>
    <row r="812" spans="7:14" ht="12.75">
      <c r="G812" s="34">
        <f t="shared" si="82"/>
        <v>0</v>
      </c>
      <c r="H812" s="34">
        <f t="shared" si="83"/>
        <v>0</v>
      </c>
      <c r="I812" s="34">
        <f t="shared" si="84"/>
        <v>0</v>
      </c>
      <c r="J812" s="55"/>
      <c r="K812" s="85"/>
      <c r="L812" s="72"/>
      <c r="N812" s="8">
        <f t="shared" si="85"/>
        <v>-28.92</v>
      </c>
    </row>
    <row r="813" spans="7:14" ht="12.75">
      <c r="G813" s="34">
        <f t="shared" si="82"/>
        <v>0</v>
      </c>
      <c r="H813" s="34">
        <f t="shared" si="83"/>
        <v>0</v>
      </c>
      <c r="I813" s="34">
        <f t="shared" si="84"/>
        <v>0</v>
      </c>
      <c r="J813" s="55"/>
      <c r="K813" s="85"/>
      <c r="L813" s="72"/>
      <c r="N813" s="8">
        <f t="shared" si="85"/>
        <v>-28.92</v>
      </c>
    </row>
    <row r="814" spans="7:14" ht="12.75">
      <c r="G814" s="34">
        <f t="shared" si="82"/>
        <v>0</v>
      </c>
      <c r="H814" s="34">
        <f t="shared" si="83"/>
        <v>0</v>
      </c>
      <c r="I814" s="34">
        <f t="shared" si="84"/>
        <v>0</v>
      </c>
      <c r="J814" s="55"/>
      <c r="K814" s="85"/>
      <c r="L814" s="72"/>
      <c r="N814" s="8">
        <f t="shared" si="85"/>
        <v>-28.92</v>
      </c>
    </row>
    <row r="815" spans="7:14" ht="12.75">
      <c r="G815" s="34">
        <f t="shared" si="82"/>
        <v>0</v>
      </c>
      <c r="H815" s="34">
        <f t="shared" si="83"/>
        <v>0</v>
      </c>
      <c r="I815" s="34">
        <f t="shared" si="84"/>
        <v>0</v>
      </c>
      <c r="J815" s="55"/>
      <c r="K815" s="85"/>
      <c r="L815" s="72"/>
      <c r="N815" s="8">
        <f t="shared" si="85"/>
        <v>-28.92</v>
      </c>
    </row>
    <row r="816" spans="7:14" ht="12.75">
      <c r="G816" s="34">
        <f t="shared" si="82"/>
        <v>0</v>
      </c>
      <c r="H816" s="34">
        <f t="shared" si="83"/>
        <v>0</v>
      </c>
      <c r="I816" s="34">
        <f t="shared" si="84"/>
        <v>0</v>
      </c>
      <c r="J816" s="55"/>
      <c r="K816" s="85"/>
      <c r="L816" s="72"/>
      <c r="N816" s="8">
        <f t="shared" si="85"/>
        <v>-28.92</v>
      </c>
    </row>
    <row r="817" spans="7:14" ht="12.75">
      <c r="G817" s="34">
        <f t="shared" si="82"/>
        <v>0</v>
      </c>
      <c r="H817" s="34">
        <f t="shared" si="83"/>
        <v>0</v>
      </c>
      <c r="I817" s="34">
        <f t="shared" si="84"/>
        <v>0</v>
      </c>
      <c r="J817" s="55"/>
      <c r="K817" s="85"/>
      <c r="L817" s="72"/>
      <c r="N817" s="8">
        <f t="shared" si="85"/>
        <v>-28.92</v>
      </c>
    </row>
    <row r="818" spans="7:14" ht="12.75">
      <c r="G818" s="34">
        <f t="shared" si="82"/>
        <v>0</v>
      </c>
      <c r="H818" s="34">
        <f t="shared" si="83"/>
        <v>0</v>
      </c>
      <c r="I818" s="34">
        <f t="shared" si="84"/>
        <v>0</v>
      </c>
      <c r="J818" s="55"/>
      <c r="K818" s="85"/>
      <c r="L818" s="72"/>
      <c r="N818" s="8">
        <f t="shared" si="85"/>
        <v>-28.92</v>
      </c>
    </row>
    <row r="819" spans="7:14" ht="12.75">
      <c r="G819" s="34">
        <f t="shared" si="82"/>
        <v>0</v>
      </c>
      <c r="H819" s="34">
        <f t="shared" si="83"/>
        <v>0</v>
      </c>
      <c r="I819" s="34">
        <f t="shared" si="84"/>
        <v>0</v>
      </c>
      <c r="J819" s="55"/>
      <c r="K819" s="85"/>
      <c r="L819" s="72"/>
      <c r="N819" s="8">
        <f t="shared" si="85"/>
        <v>-28.92</v>
      </c>
    </row>
    <row r="820" spans="7:14" ht="12.75">
      <c r="G820" s="34">
        <f t="shared" si="82"/>
        <v>0</v>
      </c>
      <c r="H820" s="34">
        <f t="shared" si="83"/>
        <v>0</v>
      </c>
      <c r="I820" s="34">
        <f t="shared" si="84"/>
        <v>0</v>
      </c>
      <c r="J820" s="55"/>
      <c r="K820" s="85"/>
      <c r="L820" s="72"/>
      <c r="N820" s="8">
        <f t="shared" si="85"/>
        <v>-28.92</v>
      </c>
    </row>
    <row r="821" spans="7:14" ht="12.75">
      <c r="G821" s="34">
        <f t="shared" si="82"/>
        <v>0</v>
      </c>
      <c r="H821" s="34">
        <f t="shared" si="83"/>
        <v>0</v>
      </c>
      <c r="I821" s="34">
        <f t="shared" si="84"/>
        <v>0</v>
      </c>
      <c r="J821" s="55"/>
      <c r="K821" s="85"/>
      <c r="L821" s="72"/>
      <c r="N821" s="8">
        <f t="shared" si="85"/>
        <v>-28.92</v>
      </c>
    </row>
    <row r="822" spans="7:14" ht="12.75">
      <c r="G822" s="34">
        <f t="shared" si="82"/>
        <v>0</v>
      </c>
      <c r="H822" s="34">
        <f t="shared" si="83"/>
        <v>0</v>
      </c>
      <c r="I822" s="34">
        <f t="shared" si="84"/>
        <v>0</v>
      </c>
      <c r="J822" s="55"/>
      <c r="K822" s="85"/>
      <c r="L822" s="72"/>
      <c r="N822" s="8">
        <f t="shared" si="85"/>
        <v>-28.92</v>
      </c>
    </row>
    <row r="823" spans="7:14" ht="12.75">
      <c r="G823" s="34">
        <f t="shared" si="82"/>
        <v>0</v>
      </c>
      <c r="H823" s="34">
        <f t="shared" si="83"/>
        <v>0</v>
      </c>
      <c r="I823" s="34">
        <f t="shared" si="84"/>
        <v>0</v>
      </c>
      <c r="J823" s="55"/>
      <c r="K823" s="85"/>
      <c r="L823" s="72"/>
      <c r="N823" s="8">
        <f t="shared" si="85"/>
        <v>-28.92</v>
      </c>
    </row>
    <row r="824" spans="7:14" ht="12.75">
      <c r="G824" s="34">
        <f t="shared" si="82"/>
        <v>0</v>
      </c>
      <c r="H824" s="34">
        <f t="shared" si="83"/>
        <v>0</v>
      </c>
      <c r="I824" s="34">
        <f t="shared" si="84"/>
        <v>0</v>
      </c>
      <c r="J824" s="55"/>
      <c r="K824" s="85"/>
      <c r="L824" s="72"/>
      <c r="N824" s="8">
        <f t="shared" si="85"/>
        <v>-28.92</v>
      </c>
    </row>
    <row r="825" spans="7:14" ht="12.75">
      <c r="G825" s="34">
        <f t="shared" si="82"/>
        <v>0</v>
      </c>
      <c r="H825" s="34">
        <f t="shared" si="83"/>
        <v>0</v>
      </c>
      <c r="I825" s="34">
        <f t="shared" si="84"/>
        <v>0</v>
      </c>
      <c r="J825" s="55"/>
      <c r="K825" s="85"/>
      <c r="L825" s="72"/>
      <c r="N825" s="8">
        <f t="shared" si="85"/>
        <v>-28.92</v>
      </c>
    </row>
    <row r="826" spans="7:14" ht="12.75">
      <c r="G826" s="34">
        <f t="shared" si="82"/>
        <v>0</v>
      </c>
      <c r="H826" s="34">
        <f t="shared" si="83"/>
        <v>0</v>
      </c>
      <c r="I826" s="34">
        <f t="shared" si="84"/>
        <v>0</v>
      </c>
      <c r="J826" s="55"/>
      <c r="K826" s="85"/>
      <c r="L826" s="72"/>
      <c r="N826" s="8">
        <f t="shared" si="85"/>
        <v>-28.92</v>
      </c>
    </row>
    <row r="827" spans="7:14" ht="12.75">
      <c r="G827" s="34">
        <f t="shared" si="82"/>
        <v>0</v>
      </c>
      <c r="H827" s="34">
        <f t="shared" si="83"/>
        <v>0</v>
      </c>
      <c r="I827" s="34">
        <f t="shared" si="84"/>
        <v>0</v>
      </c>
      <c r="J827" s="55"/>
      <c r="K827" s="85"/>
      <c r="L827" s="72"/>
      <c r="N827" s="8">
        <f t="shared" si="85"/>
        <v>-28.92</v>
      </c>
    </row>
    <row r="828" spans="7:14" ht="12.75">
      <c r="G828" s="34">
        <f t="shared" si="82"/>
        <v>0</v>
      </c>
      <c r="H828" s="34">
        <f t="shared" si="83"/>
        <v>0</v>
      </c>
      <c r="I828" s="34">
        <f t="shared" si="84"/>
        <v>0</v>
      </c>
      <c r="J828" s="55"/>
      <c r="K828" s="85"/>
      <c r="L828" s="72"/>
      <c r="N828" s="8">
        <f t="shared" si="85"/>
        <v>-28.92</v>
      </c>
    </row>
    <row r="829" spans="7:14" ht="12.75">
      <c r="G829" s="34">
        <f t="shared" si="82"/>
        <v>0</v>
      </c>
      <c r="H829" s="34">
        <f t="shared" si="83"/>
        <v>0</v>
      </c>
      <c r="I829" s="34">
        <f t="shared" si="84"/>
        <v>0</v>
      </c>
      <c r="J829" s="55"/>
      <c r="K829" s="85"/>
      <c r="L829" s="72"/>
      <c r="N829" s="8">
        <f t="shared" si="85"/>
        <v>-28.92</v>
      </c>
    </row>
    <row r="830" spans="7:14" ht="12.75">
      <c r="G830" s="34">
        <f t="shared" si="82"/>
        <v>0</v>
      </c>
      <c r="H830" s="34">
        <f t="shared" si="83"/>
        <v>0</v>
      </c>
      <c r="I830" s="34">
        <f t="shared" si="84"/>
        <v>0</v>
      </c>
      <c r="J830" s="55"/>
      <c r="K830" s="85"/>
      <c r="L830" s="72"/>
      <c r="N830" s="8">
        <f t="shared" si="85"/>
        <v>-28.92</v>
      </c>
    </row>
    <row r="831" spans="7:14" ht="12.75">
      <c r="G831" s="34">
        <f t="shared" si="82"/>
        <v>0</v>
      </c>
      <c r="H831" s="34">
        <f t="shared" si="83"/>
        <v>0</v>
      </c>
      <c r="I831" s="34">
        <f t="shared" si="84"/>
        <v>0</v>
      </c>
      <c r="J831" s="55"/>
      <c r="K831" s="85"/>
      <c r="L831" s="72"/>
      <c r="N831" s="8">
        <f t="shared" si="85"/>
        <v>-28.92</v>
      </c>
    </row>
    <row r="832" spans="7:14" ht="12.75">
      <c r="G832" s="34">
        <f t="shared" si="82"/>
        <v>0</v>
      </c>
      <c r="H832" s="34">
        <f t="shared" si="83"/>
        <v>0</v>
      </c>
      <c r="I832" s="34">
        <f t="shared" si="84"/>
        <v>0</v>
      </c>
      <c r="J832" s="55"/>
      <c r="K832" s="85"/>
      <c r="L832" s="72"/>
      <c r="N832" s="8">
        <f t="shared" si="85"/>
        <v>-28.92</v>
      </c>
    </row>
    <row r="833" spans="7:14" ht="12.75">
      <c r="G833" s="34">
        <f t="shared" si="82"/>
        <v>0</v>
      </c>
      <c r="H833" s="34">
        <f t="shared" si="83"/>
        <v>0</v>
      </c>
      <c r="I833" s="34">
        <f t="shared" si="84"/>
        <v>0</v>
      </c>
      <c r="J833" s="55"/>
      <c r="K833" s="85"/>
      <c r="L833" s="72"/>
      <c r="N833" s="8">
        <f t="shared" si="85"/>
        <v>-28.92</v>
      </c>
    </row>
    <row r="834" spans="7:14" ht="12.75">
      <c r="G834" s="34">
        <f t="shared" si="82"/>
        <v>0</v>
      </c>
      <c r="H834" s="34">
        <f t="shared" si="83"/>
        <v>0</v>
      </c>
      <c r="I834" s="34">
        <f t="shared" si="84"/>
        <v>0</v>
      </c>
      <c r="J834" s="55"/>
      <c r="K834" s="85"/>
      <c r="L834" s="72"/>
      <c r="N834" s="8">
        <f t="shared" si="85"/>
        <v>-28.92</v>
      </c>
    </row>
    <row r="835" spans="7:14" ht="12.75">
      <c r="G835" s="34">
        <f t="shared" si="82"/>
        <v>0</v>
      </c>
      <c r="H835" s="34">
        <f t="shared" si="83"/>
        <v>0</v>
      </c>
      <c r="I835" s="34">
        <f t="shared" si="84"/>
        <v>0</v>
      </c>
      <c r="J835" s="55"/>
      <c r="K835" s="85"/>
      <c r="L835" s="72"/>
      <c r="N835" s="8">
        <f t="shared" si="85"/>
        <v>-28.92</v>
      </c>
    </row>
    <row r="836" spans="7:14" ht="12.75">
      <c r="G836" s="34">
        <f t="shared" si="82"/>
        <v>0</v>
      </c>
      <c r="H836" s="34">
        <f t="shared" si="83"/>
        <v>0</v>
      </c>
      <c r="I836" s="34">
        <f t="shared" si="84"/>
        <v>0</v>
      </c>
      <c r="J836" s="55"/>
      <c r="K836" s="85"/>
      <c r="L836" s="72"/>
      <c r="N836" s="8">
        <f t="shared" si="85"/>
        <v>-28.92</v>
      </c>
    </row>
    <row r="837" spans="7:14" ht="12.75">
      <c r="G837" s="34">
        <f t="shared" si="82"/>
        <v>0</v>
      </c>
      <c r="H837" s="34">
        <f t="shared" si="83"/>
        <v>0</v>
      </c>
      <c r="I837" s="34">
        <f t="shared" si="84"/>
        <v>0</v>
      </c>
      <c r="J837" s="55"/>
      <c r="K837" s="85"/>
      <c r="L837" s="72"/>
      <c r="N837" s="8">
        <f t="shared" si="85"/>
        <v>-28.92</v>
      </c>
    </row>
    <row r="838" spans="7:14" ht="12.75">
      <c r="G838" s="34">
        <f t="shared" si="82"/>
        <v>0</v>
      </c>
      <c r="H838" s="34">
        <f t="shared" si="83"/>
        <v>0</v>
      </c>
      <c r="I838" s="34">
        <f t="shared" si="84"/>
        <v>0</v>
      </c>
      <c r="J838" s="55"/>
      <c r="K838" s="85"/>
      <c r="L838" s="72"/>
      <c r="N838" s="8">
        <f t="shared" si="85"/>
        <v>-28.92</v>
      </c>
    </row>
    <row r="839" spans="7:14" ht="12.75">
      <c r="G839" s="34">
        <f t="shared" si="82"/>
        <v>0</v>
      </c>
      <c r="H839" s="34">
        <f t="shared" si="83"/>
        <v>0</v>
      </c>
      <c r="I839" s="34">
        <f t="shared" si="84"/>
        <v>0</v>
      </c>
      <c r="J839" s="55"/>
      <c r="K839" s="85"/>
      <c r="L839" s="72"/>
      <c r="N839" s="8">
        <f t="shared" si="85"/>
        <v>-28.92</v>
      </c>
    </row>
    <row r="840" spans="7:14" ht="12.75">
      <c r="G840" s="34">
        <f t="shared" si="82"/>
        <v>0</v>
      </c>
      <c r="H840" s="34">
        <f t="shared" si="83"/>
        <v>0</v>
      </c>
      <c r="I840" s="34">
        <f t="shared" si="84"/>
        <v>0</v>
      </c>
      <c r="J840" s="55"/>
      <c r="K840" s="85"/>
      <c r="L840" s="72"/>
      <c r="N840" s="8">
        <f t="shared" si="85"/>
        <v>-28.92</v>
      </c>
    </row>
    <row r="841" spans="7:14" ht="12.75">
      <c r="G841" s="34">
        <f aca="true" t="shared" si="86" ref="G841:G904">INT(B841/R$17)*R$16+MOD(B841,R$19)*R$18</f>
        <v>0</v>
      </c>
      <c r="H841" s="34">
        <f aca="true" t="shared" si="87" ref="H841:H904">INT(C841/S$17)*S$16+MOD(C841,S$19)*S$18</f>
        <v>0</v>
      </c>
      <c r="I841" s="34">
        <f aca="true" t="shared" si="88" ref="I841:I904">INT(D841/T$17)*T$16+MOD(D841,T$19)*T$18</f>
        <v>0</v>
      </c>
      <c r="J841" s="55"/>
      <c r="K841" s="85"/>
      <c r="L841" s="72"/>
      <c r="N841" s="8">
        <f aca="true" t="shared" si="89" ref="N841:N904">(E841-$E$8)*$Q$2</f>
        <v>-28.92</v>
      </c>
    </row>
    <row r="842" spans="7:14" ht="12.75">
      <c r="G842" s="34">
        <f t="shared" si="86"/>
        <v>0</v>
      </c>
      <c r="H842" s="34">
        <f t="shared" si="87"/>
        <v>0</v>
      </c>
      <c r="I842" s="34">
        <f t="shared" si="88"/>
        <v>0</v>
      </c>
      <c r="J842" s="55"/>
      <c r="K842" s="85"/>
      <c r="L842" s="72"/>
      <c r="N842" s="8">
        <f t="shared" si="89"/>
        <v>-28.92</v>
      </c>
    </row>
    <row r="843" spans="7:14" ht="12.75">
      <c r="G843" s="34">
        <f t="shared" si="86"/>
        <v>0</v>
      </c>
      <c r="H843" s="34">
        <f t="shared" si="87"/>
        <v>0</v>
      </c>
      <c r="I843" s="34">
        <f t="shared" si="88"/>
        <v>0</v>
      </c>
      <c r="J843" s="55"/>
      <c r="K843" s="85"/>
      <c r="L843" s="72"/>
      <c r="N843" s="8">
        <f t="shared" si="89"/>
        <v>-28.92</v>
      </c>
    </row>
    <row r="844" spans="7:14" ht="12.75">
      <c r="G844" s="34">
        <f t="shared" si="86"/>
        <v>0</v>
      </c>
      <c r="H844" s="34">
        <f t="shared" si="87"/>
        <v>0</v>
      </c>
      <c r="I844" s="34">
        <f t="shared" si="88"/>
        <v>0</v>
      </c>
      <c r="J844" s="55"/>
      <c r="K844" s="85"/>
      <c r="L844" s="72"/>
      <c r="N844" s="8">
        <f t="shared" si="89"/>
        <v>-28.92</v>
      </c>
    </row>
    <row r="845" spans="7:14" ht="12.75">
      <c r="G845" s="34">
        <f t="shared" si="86"/>
        <v>0</v>
      </c>
      <c r="H845" s="34">
        <f t="shared" si="87"/>
        <v>0</v>
      </c>
      <c r="I845" s="34">
        <f t="shared" si="88"/>
        <v>0</v>
      </c>
      <c r="J845" s="55"/>
      <c r="K845" s="85"/>
      <c r="L845" s="72"/>
      <c r="N845" s="8">
        <f t="shared" si="89"/>
        <v>-28.92</v>
      </c>
    </row>
    <row r="846" spans="7:14" ht="12.75">
      <c r="G846" s="34">
        <f t="shared" si="86"/>
        <v>0</v>
      </c>
      <c r="H846" s="34">
        <f t="shared" si="87"/>
        <v>0</v>
      </c>
      <c r="I846" s="34">
        <f t="shared" si="88"/>
        <v>0</v>
      </c>
      <c r="J846" s="55"/>
      <c r="K846" s="85"/>
      <c r="L846" s="72"/>
      <c r="N846" s="8">
        <f t="shared" si="89"/>
        <v>-28.92</v>
      </c>
    </row>
    <row r="847" spans="7:14" ht="12.75">
      <c r="G847" s="34">
        <f t="shared" si="86"/>
        <v>0</v>
      </c>
      <c r="H847" s="34">
        <f t="shared" si="87"/>
        <v>0</v>
      </c>
      <c r="I847" s="34">
        <f t="shared" si="88"/>
        <v>0</v>
      </c>
      <c r="J847" s="55"/>
      <c r="K847" s="85"/>
      <c r="L847" s="72"/>
      <c r="N847" s="8">
        <f t="shared" si="89"/>
        <v>-28.92</v>
      </c>
    </row>
    <row r="848" spans="7:14" ht="12.75">
      <c r="G848" s="34">
        <f t="shared" si="86"/>
        <v>0</v>
      </c>
      <c r="H848" s="34">
        <f t="shared" si="87"/>
        <v>0</v>
      </c>
      <c r="I848" s="34">
        <f t="shared" si="88"/>
        <v>0</v>
      </c>
      <c r="J848" s="55"/>
      <c r="K848" s="85"/>
      <c r="L848" s="72"/>
      <c r="N848" s="8">
        <f t="shared" si="89"/>
        <v>-28.92</v>
      </c>
    </row>
    <row r="849" spans="7:14" ht="12.75">
      <c r="G849" s="34">
        <f t="shared" si="86"/>
        <v>0</v>
      </c>
      <c r="H849" s="34">
        <f t="shared" si="87"/>
        <v>0</v>
      </c>
      <c r="I849" s="34">
        <f t="shared" si="88"/>
        <v>0</v>
      </c>
      <c r="J849" s="55"/>
      <c r="K849" s="85"/>
      <c r="L849" s="72"/>
      <c r="N849" s="8">
        <f t="shared" si="89"/>
        <v>-28.92</v>
      </c>
    </row>
    <row r="850" spans="7:14" ht="12.75">
      <c r="G850" s="34">
        <f t="shared" si="86"/>
        <v>0</v>
      </c>
      <c r="H850" s="34">
        <f t="shared" si="87"/>
        <v>0</v>
      </c>
      <c r="I850" s="34">
        <f t="shared" si="88"/>
        <v>0</v>
      </c>
      <c r="J850" s="55"/>
      <c r="K850" s="85"/>
      <c r="L850" s="72"/>
      <c r="N850" s="8">
        <f t="shared" si="89"/>
        <v>-28.92</v>
      </c>
    </row>
    <row r="851" spans="7:14" ht="12.75">
      <c r="G851" s="34">
        <f t="shared" si="86"/>
        <v>0</v>
      </c>
      <c r="H851" s="34">
        <f t="shared" si="87"/>
        <v>0</v>
      </c>
      <c r="I851" s="34">
        <f t="shared" si="88"/>
        <v>0</v>
      </c>
      <c r="J851" s="55"/>
      <c r="K851" s="85"/>
      <c r="L851" s="72"/>
      <c r="N851" s="8">
        <f t="shared" si="89"/>
        <v>-28.92</v>
      </c>
    </row>
    <row r="852" spans="7:14" ht="12.75">
      <c r="G852" s="34">
        <f t="shared" si="86"/>
        <v>0</v>
      </c>
      <c r="H852" s="34">
        <f t="shared" si="87"/>
        <v>0</v>
      </c>
      <c r="I852" s="34">
        <f t="shared" si="88"/>
        <v>0</v>
      </c>
      <c r="J852" s="55"/>
      <c r="K852" s="85"/>
      <c r="L852" s="72"/>
      <c r="N852" s="8">
        <f t="shared" si="89"/>
        <v>-28.92</v>
      </c>
    </row>
    <row r="853" spans="7:14" ht="12.75">
      <c r="G853" s="34">
        <f t="shared" si="86"/>
        <v>0</v>
      </c>
      <c r="H853" s="34">
        <f t="shared" si="87"/>
        <v>0</v>
      </c>
      <c r="I853" s="34">
        <f t="shared" si="88"/>
        <v>0</v>
      </c>
      <c r="J853" s="55"/>
      <c r="K853" s="85"/>
      <c r="L853" s="72"/>
      <c r="N853" s="8">
        <f t="shared" si="89"/>
        <v>-28.92</v>
      </c>
    </row>
    <row r="854" spans="7:14" ht="12.75">
      <c r="G854" s="34">
        <f t="shared" si="86"/>
        <v>0</v>
      </c>
      <c r="H854" s="34">
        <f t="shared" si="87"/>
        <v>0</v>
      </c>
      <c r="I854" s="34">
        <f t="shared" si="88"/>
        <v>0</v>
      </c>
      <c r="J854" s="55"/>
      <c r="K854" s="85"/>
      <c r="L854" s="72"/>
      <c r="N854" s="8">
        <f t="shared" si="89"/>
        <v>-28.92</v>
      </c>
    </row>
    <row r="855" spans="7:14" ht="12.75">
      <c r="G855" s="34">
        <f t="shared" si="86"/>
        <v>0</v>
      </c>
      <c r="H855" s="34">
        <f t="shared" si="87"/>
        <v>0</v>
      </c>
      <c r="I855" s="34">
        <f t="shared" si="88"/>
        <v>0</v>
      </c>
      <c r="J855" s="55"/>
      <c r="K855" s="85"/>
      <c r="L855" s="72"/>
      <c r="N855" s="8">
        <f t="shared" si="89"/>
        <v>-28.92</v>
      </c>
    </row>
    <row r="856" spans="7:14" ht="12.75">
      <c r="G856" s="34">
        <f t="shared" si="86"/>
        <v>0</v>
      </c>
      <c r="H856" s="34">
        <f t="shared" si="87"/>
        <v>0</v>
      </c>
      <c r="I856" s="34">
        <f t="shared" si="88"/>
        <v>0</v>
      </c>
      <c r="J856" s="55"/>
      <c r="K856" s="85"/>
      <c r="L856" s="72"/>
      <c r="N856" s="8">
        <f t="shared" si="89"/>
        <v>-28.92</v>
      </c>
    </row>
    <row r="857" spans="7:14" ht="12.75">
      <c r="G857" s="34">
        <f t="shared" si="86"/>
        <v>0</v>
      </c>
      <c r="H857" s="34">
        <f t="shared" si="87"/>
        <v>0</v>
      </c>
      <c r="I857" s="34">
        <f t="shared" si="88"/>
        <v>0</v>
      </c>
      <c r="J857" s="55"/>
      <c r="K857" s="85"/>
      <c r="L857" s="72"/>
      <c r="N857" s="8">
        <f t="shared" si="89"/>
        <v>-28.92</v>
      </c>
    </row>
    <row r="858" spans="7:14" ht="12.75">
      <c r="G858" s="34">
        <f t="shared" si="86"/>
        <v>0</v>
      </c>
      <c r="H858" s="34">
        <f t="shared" si="87"/>
        <v>0</v>
      </c>
      <c r="I858" s="34">
        <f t="shared" si="88"/>
        <v>0</v>
      </c>
      <c r="J858" s="55"/>
      <c r="K858" s="85"/>
      <c r="L858" s="72"/>
      <c r="N858" s="8">
        <f t="shared" si="89"/>
        <v>-28.92</v>
      </c>
    </row>
    <row r="859" spans="7:14" ht="12.75">
      <c r="G859" s="34">
        <f t="shared" si="86"/>
        <v>0</v>
      </c>
      <c r="H859" s="34">
        <f t="shared" si="87"/>
        <v>0</v>
      </c>
      <c r="I859" s="34">
        <f t="shared" si="88"/>
        <v>0</v>
      </c>
      <c r="J859" s="55"/>
      <c r="K859" s="85"/>
      <c r="L859" s="72"/>
      <c r="N859" s="8">
        <f t="shared" si="89"/>
        <v>-28.92</v>
      </c>
    </row>
    <row r="860" spans="7:14" ht="12.75">
      <c r="G860" s="34">
        <f t="shared" si="86"/>
        <v>0</v>
      </c>
      <c r="H860" s="34">
        <f t="shared" si="87"/>
        <v>0</v>
      </c>
      <c r="I860" s="34">
        <f t="shared" si="88"/>
        <v>0</v>
      </c>
      <c r="J860" s="55"/>
      <c r="K860" s="85"/>
      <c r="L860" s="72"/>
      <c r="N860" s="8">
        <f t="shared" si="89"/>
        <v>-28.92</v>
      </c>
    </row>
    <row r="861" spans="7:14" ht="12.75">
      <c r="G861" s="34">
        <f t="shared" si="86"/>
        <v>0</v>
      </c>
      <c r="H861" s="34">
        <f t="shared" si="87"/>
        <v>0</v>
      </c>
      <c r="I861" s="34">
        <f t="shared" si="88"/>
        <v>0</v>
      </c>
      <c r="J861" s="55"/>
      <c r="K861" s="85"/>
      <c r="L861" s="72"/>
      <c r="N861" s="8">
        <f t="shared" si="89"/>
        <v>-28.92</v>
      </c>
    </row>
    <row r="862" spans="7:14" ht="12.75">
      <c r="G862" s="34">
        <f t="shared" si="86"/>
        <v>0</v>
      </c>
      <c r="H862" s="34">
        <f t="shared" si="87"/>
        <v>0</v>
      </c>
      <c r="I862" s="34">
        <f t="shared" si="88"/>
        <v>0</v>
      </c>
      <c r="J862" s="55"/>
      <c r="K862" s="85"/>
      <c r="L862" s="72"/>
      <c r="N862" s="8">
        <f t="shared" si="89"/>
        <v>-28.92</v>
      </c>
    </row>
    <row r="863" spans="7:14" ht="12.75">
      <c r="G863" s="34">
        <f t="shared" si="86"/>
        <v>0</v>
      </c>
      <c r="H863" s="34">
        <f t="shared" si="87"/>
        <v>0</v>
      </c>
      <c r="I863" s="34">
        <f t="shared" si="88"/>
        <v>0</v>
      </c>
      <c r="J863" s="55"/>
      <c r="K863" s="85"/>
      <c r="L863" s="72"/>
      <c r="N863" s="8">
        <f t="shared" si="89"/>
        <v>-28.92</v>
      </c>
    </row>
    <row r="864" spans="7:14" ht="12.75">
      <c r="G864" s="34">
        <f t="shared" si="86"/>
        <v>0</v>
      </c>
      <c r="H864" s="34">
        <f t="shared" si="87"/>
        <v>0</v>
      </c>
      <c r="I864" s="34">
        <f t="shared" si="88"/>
        <v>0</v>
      </c>
      <c r="J864" s="55"/>
      <c r="K864" s="85"/>
      <c r="L864" s="72"/>
      <c r="N864" s="8">
        <f t="shared" si="89"/>
        <v>-28.92</v>
      </c>
    </row>
    <row r="865" spans="7:14" ht="12.75">
      <c r="G865" s="34">
        <f t="shared" si="86"/>
        <v>0</v>
      </c>
      <c r="H865" s="34">
        <f t="shared" si="87"/>
        <v>0</v>
      </c>
      <c r="I865" s="34">
        <f t="shared" si="88"/>
        <v>0</v>
      </c>
      <c r="J865" s="55"/>
      <c r="K865" s="85"/>
      <c r="L865" s="72"/>
      <c r="N865" s="8">
        <f t="shared" si="89"/>
        <v>-28.92</v>
      </c>
    </row>
    <row r="866" spans="7:14" ht="12.75">
      <c r="G866" s="34">
        <f t="shared" si="86"/>
        <v>0</v>
      </c>
      <c r="H866" s="34">
        <f t="shared" si="87"/>
        <v>0</v>
      </c>
      <c r="I866" s="34">
        <f t="shared" si="88"/>
        <v>0</v>
      </c>
      <c r="J866" s="55"/>
      <c r="K866" s="85"/>
      <c r="L866" s="72"/>
      <c r="N866" s="8">
        <f t="shared" si="89"/>
        <v>-28.92</v>
      </c>
    </row>
    <row r="867" spans="7:14" ht="12.75">
      <c r="G867" s="34">
        <f t="shared" si="86"/>
        <v>0</v>
      </c>
      <c r="H867" s="34">
        <f t="shared" si="87"/>
        <v>0</v>
      </c>
      <c r="I867" s="34">
        <f t="shared" si="88"/>
        <v>0</v>
      </c>
      <c r="J867" s="55"/>
      <c r="K867" s="85"/>
      <c r="L867" s="72"/>
      <c r="N867" s="8">
        <f t="shared" si="89"/>
        <v>-28.92</v>
      </c>
    </row>
    <row r="868" spans="7:14" ht="12.75">
      <c r="G868" s="34">
        <f t="shared" si="86"/>
        <v>0</v>
      </c>
      <c r="H868" s="34">
        <f t="shared" si="87"/>
        <v>0</v>
      </c>
      <c r="I868" s="34">
        <f t="shared" si="88"/>
        <v>0</v>
      </c>
      <c r="J868" s="55"/>
      <c r="K868" s="85"/>
      <c r="L868" s="72"/>
      <c r="N868" s="8">
        <f t="shared" si="89"/>
        <v>-28.92</v>
      </c>
    </row>
    <row r="869" spans="7:14" ht="12.75">
      <c r="G869" s="34">
        <f t="shared" si="86"/>
        <v>0</v>
      </c>
      <c r="H869" s="34">
        <f t="shared" si="87"/>
        <v>0</v>
      </c>
      <c r="I869" s="34">
        <f t="shared" si="88"/>
        <v>0</v>
      </c>
      <c r="J869" s="55"/>
      <c r="K869" s="85"/>
      <c r="L869" s="72"/>
      <c r="N869" s="8">
        <f t="shared" si="89"/>
        <v>-28.92</v>
      </c>
    </row>
    <row r="870" spans="7:14" ht="12.75">
      <c r="G870" s="34">
        <f t="shared" si="86"/>
        <v>0</v>
      </c>
      <c r="H870" s="34">
        <f t="shared" si="87"/>
        <v>0</v>
      </c>
      <c r="I870" s="34">
        <f t="shared" si="88"/>
        <v>0</v>
      </c>
      <c r="J870" s="55"/>
      <c r="K870" s="85"/>
      <c r="L870" s="72"/>
      <c r="N870" s="8">
        <f t="shared" si="89"/>
        <v>-28.92</v>
      </c>
    </row>
    <row r="871" spans="7:14" ht="12.75">
      <c r="G871" s="34">
        <f t="shared" si="86"/>
        <v>0</v>
      </c>
      <c r="H871" s="34">
        <f t="shared" si="87"/>
        <v>0</v>
      </c>
      <c r="I871" s="34">
        <f t="shared" si="88"/>
        <v>0</v>
      </c>
      <c r="J871" s="55"/>
      <c r="K871" s="85"/>
      <c r="L871" s="72"/>
      <c r="N871" s="8">
        <f t="shared" si="89"/>
        <v>-28.92</v>
      </c>
    </row>
    <row r="872" spans="7:14" ht="12.75">
      <c r="G872" s="34">
        <f t="shared" si="86"/>
        <v>0</v>
      </c>
      <c r="H872" s="34">
        <f t="shared" si="87"/>
        <v>0</v>
      </c>
      <c r="I872" s="34">
        <f t="shared" si="88"/>
        <v>0</v>
      </c>
      <c r="J872" s="55"/>
      <c r="K872" s="85"/>
      <c r="L872" s="72"/>
      <c r="N872" s="8">
        <f t="shared" si="89"/>
        <v>-28.92</v>
      </c>
    </row>
    <row r="873" spans="7:14" ht="12.75">
      <c r="G873" s="34">
        <f t="shared" si="86"/>
        <v>0</v>
      </c>
      <c r="H873" s="34">
        <f t="shared" si="87"/>
        <v>0</v>
      </c>
      <c r="I873" s="34">
        <f t="shared" si="88"/>
        <v>0</v>
      </c>
      <c r="J873" s="55"/>
      <c r="K873" s="85"/>
      <c r="L873" s="72"/>
      <c r="N873" s="8">
        <f t="shared" si="89"/>
        <v>-28.92</v>
      </c>
    </row>
    <row r="874" spans="7:14" ht="12.75">
      <c r="G874" s="34">
        <f t="shared" si="86"/>
        <v>0</v>
      </c>
      <c r="H874" s="34">
        <f t="shared" si="87"/>
        <v>0</v>
      </c>
      <c r="I874" s="34">
        <f t="shared" si="88"/>
        <v>0</v>
      </c>
      <c r="J874" s="55"/>
      <c r="K874" s="85"/>
      <c r="L874" s="72"/>
      <c r="N874" s="8">
        <f t="shared" si="89"/>
        <v>-28.92</v>
      </c>
    </row>
    <row r="875" spans="7:14" ht="12.75">
      <c r="G875" s="34">
        <f t="shared" si="86"/>
        <v>0</v>
      </c>
      <c r="H875" s="34">
        <f t="shared" si="87"/>
        <v>0</v>
      </c>
      <c r="I875" s="34">
        <f t="shared" si="88"/>
        <v>0</v>
      </c>
      <c r="J875" s="55"/>
      <c r="K875" s="85"/>
      <c r="L875" s="72"/>
      <c r="N875" s="8">
        <f t="shared" si="89"/>
        <v>-28.92</v>
      </c>
    </row>
    <row r="876" spans="7:14" ht="12.75">
      <c r="G876" s="34">
        <f t="shared" si="86"/>
        <v>0</v>
      </c>
      <c r="H876" s="34">
        <f t="shared" si="87"/>
        <v>0</v>
      </c>
      <c r="I876" s="34">
        <f t="shared" si="88"/>
        <v>0</v>
      </c>
      <c r="J876" s="55"/>
      <c r="K876" s="85"/>
      <c r="L876" s="72"/>
      <c r="N876" s="8">
        <f t="shared" si="89"/>
        <v>-28.92</v>
      </c>
    </row>
    <row r="877" spans="7:14" ht="12.75">
      <c r="G877" s="34">
        <f t="shared" si="86"/>
        <v>0</v>
      </c>
      <c r="H877" s="34">
        <f t="shared" si="87"/>
        <v>0</v>
      </c>
      <c r="I877" s="34">
        <f t="shared" si="88"/>
        <v>0</v>
      </c>
      <c r="J877" s="55"/>
      <c r="K877" s="85"/>
      <c r="L877" s="72"/>
      <c r="N877" s="8">
        <f t="shared" si="89"/>
        <v>-28.92</v>
      </c>
    </row>
    <row r="878" spans="7:14" ht="12.75">
      <c r="G878" s="34">
        <f t="shared" si="86"/>
        <v>0</v>
      </c>
      <c r="H878" s="34">
        <f t="shared" si="87"/>
        <v>0</v>
      </c>
      <c r="I878" s="34">
        <f t="shared" si="88"/>
        <v>0</v>
      </c>
      <c r="J878" s="55"/>
      <c r="K878" s="85"/>
      <c r="L878" s="72"/>
      <c r="N878" s="8">
        <f t="shared" si="89"/>
        <v>-28.92</v>
      </c>
    </row>
    <row r="879" spans="7:14" ht="12.75">
      <c r="G879" s="34">
        <f t="shared" si="86"/>
        <v>0</v>
      </c>
      <c r="H879" s="34">
        <f t="shared" si="87"/>
        <v>0</v>
      </c>
      <c r="I879" s="34">
        <f t="shared" si="88"/>
        <v>0</v>
      </c>
      <c r="J879" s="55"/>
      <c r="K879" s="85"/>
      <c r="L879" s="72"/>
      <c r="N879" s="8">
        <f t="shared" si="89"/>
        <v>-28.92</v>
      </c>
    </row>
    <row r="880" spans="7:14" ht="12.75">
      <c r="G880" s="34">
        <f t="shared" si="86"/>
        <v>0</v>
      </c>
      <c r="H880" s="34">
        <f t="shared" si="87"/>
        <v>0</v>
      </c>
      <c r="I880" s="34">
        <f t="shared" si="88"/>
        <v>0</v>
      </c>
      <c r="J880" s="55"/>
      <c r="K880" s="85"/>
      <c r="L880" s="72"/>
      <c r="N880" s="8">
        <f t="shared" si="89"/>
        <v>-28.92</v>
      </c>
    </row>
    <row r="881" spans="7:14" ht="12.75">
      <c r="G881" s="34">
        <f t="shared" si="86"/>
        <v>0</v>
      </c>
      <c r="H881" s="34">
        <f t="shared" si="87"/>
        <v>0</v>
      </c>
      <c r="I881" s="34">
        <f t="shared" si="88"/>
        <v>0</v>
      </c>
      <c r="J881" s="55"/>
      <c r="K881" s="85"/>
      <c r="L881" s="72"/>
      <c r="N881" s="8">
        <f t="shared" si="89"/>
        <v>-28.92</v>
      </c>
    </row>
    <row r="882" spans="7:14" ht="12.75">
      <c r="G882" s="34">
        <f t="shared" si="86"/>
        <v>0</v>
      </c>
      <c r="H882" s="34">
        <f t="shared" si="87"/>
        <v>0</v>
      </c>
      <c r="I882" s="34">
        <f t="shared" si="88"/>
        <v>0</v>
      </c>
      <c r="J882" s="55"/>
      <c r="K882" s="85"/>
      <c r="L882" s="72"/>
      <c r="N882" s="8">
        <f t="shared" si="89"/>
        <v>-28.92</v>
      </c>
    </row>
    <row r="883" spans="7:14" ht="12.75">
      <c r="G883" s="34">
        <f t="shared" si="86"/>
        <v>0</v>
      </c>
      <c r="H883" s="34">
        <f t="shared" si="87"/>
        <v>0</v>
      </c>
      <c r="I883" s="34">
        <f t="shared" si="88"/>
        <v>0</v>
      </c>
      <c r="J883" s="55"/>
      <c r="K883" s="85"/>
      <c r="L883" s="72"/>
      <c r="N883" s="8">
        <f t="shared" si="89"/>
        <v>-28.92</v>
      </c>
    </row>
    <row r="884" spans="7:14" ht="12.75">
      <c r="G884" s="34">
        <f t="shared" si="86"/>
        <v>0</v>
      </c>
      <c r="H884" s="34">
        <f t="shared" si="87"/>
        <v>0</v>
      </c>
      <c r="I884" s="34">
        <f t="shared" si="88"/>
        <v>0</v>
      </c>
      <c r="J884" s="55"/>
      <c r="K884" s="85"/>
      <c r="L884" s="72"/>
      <c r="N884" s="8">
        <f t="shared" si="89"/>
        <v>-28.92</v>
      </c>
    </row>
    <row r="885" spans="7:14" ht="12.75">
      <c r="G885" s="34">
        <f t="shared" si="86"/>
        <v>0</v>
      </c>
      <c r="H885" s="34">
        <f t="shared" si="87"/>
        <v>0</v>
      </c>
      <c r="I885" s="34">
        <f t="shared" si="88"/>
        <v>0</v>
      </c>
      <c r="J885" s="55"/>
      <c r="K885" s="85"/>
      <c r="L885" s="72"/>
      <c r="N885" s="8">
        <f t="shared" si="89"/>
        <v>-28.92</v>
      </c>
    </row>
    <row r="886" spans="7:14" ht="12.75">
      <c r="G886" s="34">
        <f t="shared" si="86"/>
        <v>0</v>
      </c>
      <c r="H886" s="34">
        <f t="shared" si="87"/>
        <v>0</v>
      </c>
      <c r="I886" s="34">
        <f t="shared" si="88"/>
        <v>0</v>
      </c>
      <c r="J886" s="55"/>
      <c r="K886" s="85"/>
      <c r="L886" s="72"/>
      <c r="N886" s="8">
        <f t="shared" si="89"/>
        <v>-28.92</v>
      </c>
    </row>
    <row r="887" spans="7:14" ht="12.75">
      <c r="G887" s="34">
        <f t="shared" si="86"/>
        <v>0</v>
      </c>
      <c r="H887" s="34">
        <f t="shared" si="87"/>
        <v>0</v>
      </c>
      <c r="I887" s="34">
        <f t="shared" si="88"/>
        <v>0</v>
      </c>
      <c r="J887" s="55"/>
      <c r="K887" s="85"/>
      <c r="L887" s="72"/>
      <c r="N887" s="8">
        <f t="shared" si="89"/>
        <v>-28.92</v>
      </c>
    </row>
    <row r="888" spans="7:14" ht="12.75">
      <c r="G888" s="34">
        <f t="shared" si="86"/>
        <v>0</v>
      </c>
      <c r="H888" s="34">
        <f t="shared" si="87"/>
        <v>0</v>
      </c>
      <c r="I888" s="34">
        <f t="shared" si="88"/>
        <v>0</v>
      </c>
      <c r="J888" s="55"/>
      <c r="K888" s="85"/>
      <c r="L888" s="72"/>
      <c r="N888" s="8">
        <f t="shared" si="89"/>
        <v>-28.92</v>
      </c>
    </row>
    <row r="889" spans="7:14" ht="12.75">
      <c r="G889" s="34">
        <f t="shared" si="86"/>
        <v>0</v>
      </c>
      <c r="H889" s="34">
        <f t="shared" si="87"/>
        <v>0</v>
      </c>
      <c r="I889" s="34">
        <f t="shared" si="88"/>
        <v>0</v>
      </c>
      <c r="J889" s="55"/>
      <c r="K889" s="85"/>
      <c r="L889" s="72"/>
      <c r="N889" s="8">
        <f t="shared" si="89"/>
        <v>-28.92</v>
      </c>
    </row>
    <row r="890" spans="7:14" ht="12.75">
      <c r="G890" s="34">
        <f t="shared" si="86"/>
        <v>0</v>
      </c>
      <c r="H890" s="34">
        <f t="shared" si="87"/>
        <v>0</v>
      </c>
      <c r="I890" s="34">
        <f t="shared" si="88"/>
        <v>0</v>
      </c>
      <c r="J890" s="55"/>
      <c r="K890" s="85"/>
      <c r="L890" s="72"/>
      <c r="N890" s="8">
        <f t="shared" si="89"/>
        <v>-28.92</v>
      </c>
    </row>
    <row r="891" spans="7:14" ht="12.75">
      <c r="G891" s="34">
        <f t="shared" si="86"/>
        <v>0</v>
      </c>
      <c r="H891" s="34">
        <f t="shared" si="87"/>
        <v>0</v>
      </c>
      <c r="I891" s="34">
        <f t="shared" si="88"/>
        <v>0</v>
      </c>
      <c r="J891" s="55"/>
      <c r="K891" s="85"/>
      <c r="L891" s="72"/>
      <c r="N891" s="8">
        <f t="shared" si="89"/>
        <v>-28.92</v>
      </c>
    </row>
    <row r="892" spans="7:14" ht="12.75">
      <c r="G892" s="34">
        <f t="shared" si="86"/>
        <v>0</v>
      </c>
      <c r="H892" s="34">
        <f t="shared" si="87"/>
        <v>0</v>
      </c>
      <c r="I892" s="34">
        <f t="shared" si="88"/>
        <v>0</v>
      </c>
      <c r="J892" s="55"/>
      <c r="K892" s="85"/>
      <c r="L892" s="72"/>
      <c r="N892" s="8">
        <f t="shared" si="89"/>
        <v>-28.92</v>
      </c>
    </row>
    <row r="893" spans="7:14" ht="12.75">
      <c r="G893" s="34">
        <f t="shared" si="86"/>
        <v>0</v>
      </c>
      <c r="H893" s="34">
        <f t="shared" si="87"/>
        <v>0</v>
      </c>
      <c r="I893" s="34">
        <f t="shared" si="88"/>
        <v>0</v>
      </c>
      <c r="J893" s="55"/>
      <c r="K893" s="85"/>
      <c r="L893" s="72"/>
      <c r="N893" s="8">
        <f t="shared" si="89"/>
        <v>-28.92</v>
      </c>
    </row>
    <row r="894" spans="7:14" ht="12.75">
      <c r="G894" s="34">
        <f t="shared" si="86"/>
        <v>0</v>
      </c>
      <c r="H894" s="34">
        <f t="shared" si="87"/>
        <v>0</v>
      </c>
      <c r="I894" s="34">
        <f t="shared" si="88"/>
        <v>0</v>
      </c>
      <c r="J894" s="55"/>
      <c r="K894" s="85"/>
      <c r="L894" s="72"/>
      <c r="N894" s="8">
        <f t="shared" si="89"/>
        <v>-28.92</v>
      </c>
    </row>
    <row r="895" spans="7:14" ht="12.75">
      <c r="G895" s="34">
        <f t="shared" si="86"/>
        <v>0</v>
      </c>
      <c r="H895" s="34">
        <f t="shared" si="87"/>
        <v>0</v>
      </c>
      <c r="I895" s="34">
        <f t="shared" si="88"/>
        <v>0</v>
      </c>
      <c r="J895" s="55"/>
      <c r="K895" s="85"/>
      <c r="L895" s="72"/>
      <c r="N895" s="8">
        <f t="shared" si="89"/>
        <v>-28.92</v>
      </c>
    </row>
    <row r="896" spans="7:14" ht="12.75">
      <c r="G896" s="34">
        <f t="shared" si="86"/>
        <v>0</v>
      </c>
      <c r="H896" s="34">
        <f t="shared" si="87"/>
        <v>0</v>
      </c>
      <c r="I896" s="34">
        <f t="shared" si="88"/>
        <v>0</v>
      </c>
      <c r="J896" s="55"/>
      <c r="K896" s="85"/>
      <c r="L896" s="72"/>
      <c r="N896" s="8">
        <f t="shared" si="89"/>
        <v>-28.92</v>
      </c>
    </row>
    <row r="897" spans="7:14" ht="12.75">
      <c r="G897" s="34">
        <f t="shared" si="86"/>
        <v>0</v>
      </c>
      <c r="H897" s="34">
        <f t="shared" si="87"/>
        <v>0</v>
      </c>
      <c r="I897" s="34">
        <f t="shared" si="88"/>
        <v>0</v>
      </c>
      <c r="J897" s="55"/>
      <c r="K897" s="85"/>
      <c r="L897" s="72"/>
      <c r="N897" s="8">
        <f t="shared" si="89"/>
        <v>-28.92</v>
      </c>
    </row>
    <row r="898" spans="7:14" ht="12.75">
      <c r="G898" s="34">
        <f t="shared" si="86"/>
        <v>0</v>
      </c>
      <c r="H898" s="34">
        <f t="shared" si="87"/>
        <v>0</v>
      </c>
      <c r="I898" s="34">
        <f t="shared" si="88"/>
        <v>0</v>
      </c>
      <c r="J898" s="55"/>
      <c r="K898" s="85"/>
      <c r="L898" s="72"/>
      <c r="N898" s="8">
        <f t="shared" si="89"/>
        <v>-28.92</v>
      </c>
    </row>
    <row r="899" spans="7:14" ht="12.75">
      <c r="G899" s="34">
        <f t="shared" si="86"/>
        <v>0</v>
      </c>
      <c r="H899" s="34">
        <f t="shared" si="87"/>
        <v>0</v>
      </c>
      <c r="I899" s="34">
        <f t="shared" si="88"/>
        <v>0</v>
      </c>
      <c r="J899" s="55"/>
      <c r="K899" s="85"/>
      <c r="L899" s="72"/>
      <c r="N899" s="8">
        <f t="shared" si="89"/>
        <v>-28.92</v>
      </c>
    </row>
    <row r="900" spans="7:14" ht="12.75">
      <c r="G900" s="34">
        <f t="shared" si="86"/>
        <v>0</v>
      </c>
      <c r="H900" s="34">
        <f t="shared" si="87"/>
        <v>0</v>
      </c>
      <c r="I900" s="34">
        <f t="shared" si="88"/>
        <v>0</v>
      </c>
      <c r="J900" s="55"/>
      <c r="K900" s="85"/>
      <c r="L900" s="72"/>
      <c r="N900" s="8">
        <f t="shared" si="89"/>
        <v>-28.92</v>
      </c>
    </row>
    <row r="901" spans="7:14" ht="12.75">
      <c r="G901" s="34">
        <f t="shared" si="86"/>
        <v>0</v>
      </c>
      <c r="H901" s="34">
        <f t="shared" si="87"/>
        <v>0</v>
      </c>
      <c r="I901" s="34">
        <f t="shared" si="88"/>
        <v>0</v>
      </c>
      <c r="J901" s="55"/>
      <c r="K901" s="85"/>
      <c r="L901" s="72"/>
      <c r="N901" s="8">
        <f t="shared" si="89"/>
        <v>-28.92</v>
      </c>
    </row>
    <row r="902" spans="7:14" ht="12.75">
      <c r="G902" s="34">
        <f t="shared" si="86"/>
        <v>0</v>
      </c>
      <c r="H902" s="34">
        <f t="shared" si="87"/>
        <v>0</v>
      </c>
      <c r="I902" s="34">
        <f t="shared" si="88"/>
        <v>0</v>
      </c>
      <c r="J902" s="55"/>
      <c r="K902" s="85"/>
      <c r="L902" s="72"/>
      <c r="N902" s="8">
        <f t="shared" si="89"/>
        <v>-28.92</v>
      </c>
    </row>
    <row r="903" spans="7:14" ht="12.75">
      <c r="G903" s="34">
        <f t="shared" si="86"/>
        <v>0</v>
      </c>
      <c r="H903" s="34">
        <f t="shared" si="87"/>
        <v>0</v>
      </c>
      <c r="I903" s="34">
        <f t="shared" si="88"/>
        <v>0</v>
      </c>
      <c r="J903" s="55"/>
      <c r="K903" s="85"/>
      <c r="L903" s="72"/>
      <c r="N903" s="8">
        <f t="shared" si="89"/>
        <v>-28.92</v>
      </c>
    </row>
    <row r="904" spans="7:14" ht="12.75">
      <c r="G904" s="34">
        <f t="shared" si="86"/>
        <v>0</v>
      </c>
      <c r="H904" s="34">
        <f t="shared" si="87"/>
        <v>0</v>
      </c>
      <c r="I904" s="34">
        <f t="shared" si="88"/>
        <v>0</v>
      </c>
      <c r="J904" s="55"/>
      <c r="K904" s="85"/>
      <c r="L904" s="72"/>
      <c r="N904" s="8">
        <f t="shared" si="89"/>
        <v>-28.92</v>
      </c>
    </row>
    <row r="905" spans="7:14" ht="12.75">
      <c r="G905" s="34">
        <f aca="true" t="shared" si="90" ref="G905:G968">INT(B905/R$17)*R$16+MOD(B905,R$19)*R$18</f>
        <v>0</v>
      </c>
      <c r="H905" s="34">
        <f aca="true" t="shared" si="91" ref="H905:H968">INT(C905/S$17)*S$16+MOD(C905,S$19)*S$18</f>
        <v>0</v>
      </c>
      <c r="I905" s="34">
        <f aca="true" t="shared" si="92" ref="I905:I968">INT(D905/T$17)*T$16+MOD(D905,T$19)*T$18</f>
        <v>0</v>
      </c>
      <c r="J905" s="55"/>
      <c r="K905" s="85"/>
      <c r="L905" s="72"/>
      <c r="N905" s="8">
        <f aca="true" t="shared" si="93" ref="N905:N968">(E905-$E$8)*$Q$2</f>
        <v>-28.92</v>
      </c>
    </row>
    <row r="906" spans="7:14" ht="12.75">
      <c r="G906" s="34">
        <f t="shared" si="90"/>
        <v>0</v>
      </c>
      <c r="H906" s="34">
        <f t="shared" si="91"/>
        <v>0</v>
      </c>
      <c r="I906" s="34">
        <f t="shared" si="92"/>
        <v>0</v>
      </c>
      <c r="J906" s="55"/>
      <c r="K906" s="85"/>
      <c r="L906" s="72"/>
      <c r="N906" s="8">
        <f t="shared" si="93"/>
        <v>-28.92</v>
      </c>
    </row>
    <row r="907" spans="7:14" ht="12.75">
      <c r="G907" s="34">
        <f t="shared" si="90"/>
        <v>0</v>
      </c>
      <c r="H907" s="34">
        <f t="shared" si="91"/>
        <v>0</v>
      </c>
      <c r="I907" s="34">
        <f t="shared" si="92"/>
        <v>0</v>
      </c>
      <c r="J907" s="55"/>
      <c r="K907" s="85"/>
      <c r="L907" s="72"/>
      <c r="N907" s="8">
        <f t="shared" si="93"/>
        <v>-28.92</v>
      </c>
    </row>
    <row r="908" spans="7:14" ht="12.75">
      <c r="G908" s="34">
        <f t="shared" si="90"/>
        <v>0</v>
      </c>
      <c r="H908" s="34">
        <f t="shared" si="91"/>
        <v>0</v>
      </c>
      <c r="I908" s="34">
        <f t="shared" si="92"/>
        <v>0</v>
      </c>
      <c r="J908" s="55"/>
      <c r="K908" s="85"/>
      <c r="L908" s="72"/>
      <c r="N908" s="8">
        <f t="shared" si="93"/>
        <v>-28.92</v>
      </c>
    </row>
    <row r="909" spans="7:14" ht="12.75">
      <c r="G909" s="34">
        <f t="shared" si="90"/>
        <v>0</v>
      </c>
      <c r="H909" s="34">
        <f t="shared" si="91"/>
        <v>0</v>
      </c>
      <c r="I909" s="34">
        <f t="shared" si="92"/>
        <v>0</v>
      </c>
      <c r="J909" s="55"/>
      <c r="K909" s="85"/>
      <c r="L909" s="72"/>
      <c r="N909" s="8">
        <f t="shared" si="93"/>
        <v>-28.92</v>
      </c>
    </row>
    <row r="910" spans="7:14" ht="12.75">
      <c r="G910" s="34">
        <f t="shared" si="90"/>
        <v>0</v>
      </c>
      <c r="H910" s="34">
        <f t="shared" si="91"/>
        <v>0</v>
      </c>
      <c r="I910" s="34">
        <f t="shared" si="92"/>
        <v>0</v>
      </c>
      <c r="J910" s="55"/>
      <c r="K910" s="85"/>
      <c r="L910" s="72"/>
      <c r="N910" s="8">
        <f t="shared" si="93"/>
        <v>-28.92</v>
      </c>
    </row>
    <row r="911" spans="7:14" ht="12.75">
      <c r="G911" s="34">
        <f t="shared" si="90"/>
        <v>0</v>
      </c>
      <c r="H911" s="34">
        <f t="shared" si="91"/>
        <v>0</v>
      </c>
      <c r="I911" s="34">
        <f t="shared" si="92"/>
        <v>0</v>
      </c>
      <c r="J911" s="55"/>
      <c r="K911" s="85"/>
      <c r="L911" s="72"/>
      <c r="N911" s="8">
        <f t="shared" si="93"/>
        <v>-28.92</v>
      </c>
    </row>
    <row r="912" spans="7:14" ht="12.75">
      <c r="G912" s="34">
        <f t="shared" si="90"/>
        <v>0</v>
      </c>
      <c r="H912" s="34">
        <f t="shared" si="91"/>
        <v>0</v>
      </c>
      <c r="I912" s="34">
        <f t="shared" si="92"/>
        <v>0</v>
      </c>
      <c r="J912" s="55"/>
      <c r="K912" s="85"/>
      <c r="L912" s="72"/>
      <c r="N912" s="8">
        <f t="shared" si="93"/>
        <v>-28.92</v>
      </c>
    </row>
    <row r="913" spans="7:14" ht="12.75">
      <c r="G913" s="34">
        <f t="shared" si="90"/>
        <v>0</v>
      </c>
      <c r="H913" s="34">
        <f t="shared" si="91"/>
        <v>0</v>
      </c>
      <c r="I913" s="34">
        <f t="shared" si="92"/>
        <v>0</v>
      </c>
      <c r="J913" s="55"/>
      <c r="K913" s="85"/>
      <c r="L913" s="72"/>
      <c r="N913" s="8">
        <f t="shared" si="93"/>
        <v>-28.92</v>
      </c>
    </row>
    <row r="914" spans="7:14" ht="12.75">
      <c r="G914" s="34">
        <f t="shared" si="90"/>
        <v>0</v>
      </c>
      <c r="H914" s="34">
        <f t="shared" si="91"/>
        <v>0</v>
      </c>
      <c r="I914" s="34">
        <f t="shared" si="92"/>
        <v>0</v>
      </c>
      <c r="J914" s="55"/>
      <c r="K914" s="85"/>
      <c r="L914" s="72"/>
      <c r="N914" s="8">
        <f t="shared" si="93"/>
        <v>-28.92</v>
      </c>
    </row>
    <row r="915" spans="7:14" ht="12.75">
      <c r="G915" s="34">
        <f t="shared" si="90"/>
        <v>0</v>
      </c>
      <c r="H915" s="34">
        <f t="shared" si="91"/>
        <v>0</v>
      </c>
      <c r="I915" s="34">
        <f t="shared" si="92"/>
        <v>0</v>
      </c>
      <c r="J915" s="55"/>
      <c r="K915" s="85"/>
      <c r="L915" s="72"/>
      <c r="N915" s="8">
        <f t="shared" si="93"/>
        <v>-28.92</v>
      </c>
    </row>
    <row r="916" spans="7:14" ht="12.75">
      <c r="G916" s="34">
        <f t="shared" si="90"/>
        <v>0</v>
      </c>
      <c r="H916" s="34">
        <f t="shared" si="91"/>
        <v>0</v>
      </c>
      <c r="I916" s="34">
        <f t="shared" si="92"/>
        <v>0</v>
      </c>
      <c r="J916" s="55"/>
      <c r="K916" s="85"/>
      <c r="L916" s="72"/>
      <c r="N916" s="8">
        <f t="shared" si="93"/>
        <v>-28.92</v>
      </c>
    </row>
    <row r="917" spans="7:14" ht="12.75">
      <c r="G917" s="34">
        <f t="shared" si="90"/>
        <v>0</v>
      </c>
      <c r="H917" s="34">
        <f t="shared" si="91"/>
        <v>0</v>
      </c>
      <c r="I917" s="34">
        <f t="shared" si="92"/>
        <v>0</v>
      </c>
      <c r="J917" s="55"/>
      <c r="K917" s="85"/>
      <c r="L917" s="72"/>
      <c r="N917" s="8">
        <f t="shared" si="93"/>
        <v>-28.92</v>
      </c>
    </row>
    <row r="918" spans="7:14" ht="12.75">
      <c r="G918" s="34">
        <f t="shared" si="90"/>
        <v>0</v>
      </c>
      <c r="H918" s="34">
        <f t="shared" si="91"/>
        <v>0</v>
      </c>
      <c r="I918" s="34">
        <f t="shared" si="92"/>
        <v>0</v>
      </c>
      <c r="J918" s="55"/>
      <c r="K918" s="85"/>
      <c r="L918" s="72"/>
      <c r="N918" s="8">
        <f t="shared" si="93"/>
        <v>-28.92</v>
      </c>
    </row>
    <row r="919" spans="7:14" ht="12.75">
      <c r="G919" s="34">
        <f t="shared" si="90"/>
        <v>0</v>
      </c>
      <c r="H919" s="34">
        <f t="shared" si="91"/>
        <v>0</v>
      </c>
      <c r="I919" s="34">
        <f t="shared" si="92"/>
        <v>0</v>
      </c>
      <c r="J919" s="55"/>
      <c r="K919" s="85"/>
      <c r="L919" s="72"/>
      <c r="N919" s="8">
        <f t="shared" si="93"/>
        <v>-28.92</v>
      </c>
    </row>
    <row r="920" spans="7:14" ht="12.75">
      <c r="G920" s="34">
        <f t="shared" si="90"/>
        <v>0</v>
      </c>
      <c r="H920" s="34">
        <f t="shared" si="91"/>
        <v>0</v>
      </c>
      <c r="I920" s="34">
        <f t="shared" si="92"/>
        <v>0</v>
      </c>
      <c r="J920" s="55"/>
      <c r="K920" s="85"/>
      <c r="L920" s="72"/>
      <c r="N920" s="8">
        <f t="shared" si="93"/>
        <v>-28.92</v>
      </c>
    </row>
    <row r="921" spans="7:14" ht="12.75">
      <c r="G921" s="34">
        <f t="shared" si="90"/>
        <v>0</v>
      </c>
      <c r="H921" s="34">
        <f t="shared" si="91"/>
        <v>0</v>
      </c>
      <c r="I921" s="34">
        <f t="shared" si="92"/>
        <v>0</v>
      </c>
      <c r="J921" s="55"/>
      <c r="K921" s="85"/>
      <c r="L921" s="72"/>
      <c r="N921" s="8">
        <f t="shared" si="93"/>
        <v>-28.92</v>
      </c>
    </row>
    <row r="922" spans="7:14" ht="12.75">
      <c r="G922" s="34">
        <f t="shared" si="90"/>
        <v>0</v>
      </c>
      <c r="H922" s="34">
        <f t="shared" si="91"/>
        <v>0</v>
      </c>
      <c r="I922" s="34">
        <f t="shared" si="92"/>
        <v>0</v>
      </c>
      <c r="J922" s="55"/>
      <c r="K922" s="85"/>
      <c r="L922" s="72"/>
      <c r="N922" s="8">
        <f t="shared" si="93"/>
        <v>-28.92</v>
      </c>
    </row>
    <row r="923" spans="7:14" ht="12.75">
      <c r="G923" s="34">
        <f t="shared" si="90"/>
        <v>0</v>
      </c>
      <c r="H923" s="34">
        <f t="shared" si="91"/>
        <v>0</v>
      </c>
      <c r="I923" s="34">
        <f t="shared" si="92"/>
        <v>0</v>
      </c>
      <c r="J923" s="55"/>
      <c r="K923" s="85"/>
      <c r="L923" s="72"/>
      <c r="N923" s="8">
        <f t="shared" si="93"/>
        <v>-28.92</v>
      </c>
    </row>
    <row r="924" spans="7:14" ht="12.75">
      <c r="G924" s="34">
        <f t="shared" si="90"/>
        <v>0</v>
      </c>
      <c r="H924" s="34">
        <f t="shared" si="91"/>
        <v>0</v>
      </c>
      <c r="I924" s="34">
        <f t="shared" si="92"/>
        <v>0</v>
      </c>
      <c r="J924" s="55"/>
      <c r="K924" s="85"/>
      <c r="L924" s="72"/>
      <c r="N924" s="8">
        <f t="shared" si="93"/>
        <v>-28.92</v>
      </c>
    </row>
    <row r="925" spans="7:14" ht="12.75">
      <c r="G925" s="34">
        <f t="shared" si="90"/>
        <v>0</v>
      </c>
      <c r="H925" s="34">
        <f t="shared" si="91"/>
        <v>0</v>
      </c>
      <c r="I925" s="34">
        <f t="shared" si="92"/>
        <v>0</v>
      </c>
      <c r="J925" s="55"/>
      <c r="K925" s="85"/>
      <c r="L925" s="72"/>
      <c r="N925" s="8">
        <f t="shared" si="93"/>
        <v>-28.92</v>
      </c>
    </row>
    <row r="926" spans="7:14" ht="12.75">
      <c r="G926" s="34">
        <f t="shared" si="90"/>
        <v>0</v>
      </c>
      <c r="H926" s="34">
        <f t="shared" si="91"/>
        <v>0</v>
      </c>
      <c r="I926" s="34">
        <f t="shared" si="92"/>
        <v>0</v>
      </c>
      <c r="J926" s="55"/>
      <c r="K926" s="85"/>
      <c r="L926" s="72"/>
      <c r="N926" s="8">
        <f t="shared" si="93"/>
        <v>-28.92</v>
      </c>
    </row>
    <row r="927" spans="7:14" ht="12.75">
      <c r="G927" s="34">
        <f t="shared" si="90"/>
        <v>0</v>
      </c>
      <c r="H927" s="34">
        <f t="shared" si="91"/>
        <v>0</v>
      </c>
      <c r="I927" s="34">
        <f t="shared" si="92"/>
        <v>0</v>
      </c>
      <c r="J927" s="55"/>
      <c r="K927" s="85"/>
      <c r="L927" s="72"/>
      <c r="N927" s="8">
        <f t="shared" si="93"/>
        <v>-28.92</v>
      </c>
    </row>
    <row r="928" spans="7:14" ht="12.75">
      <c r="G928" s="34">
        <f t="shared" si="90"/>
        <v>0</v>
      </c>
      <c r="H928" s="34">
        <f t="shared" si="91"/>
        <v>0</v>
      </c>
      <c r="I928" s="34">
        <f t="shared" si="92"/>
        <v>0</v>
      </c>
      <c r="J928" s="55"/>
      <c r="K928" s="85"/>
      <c r="L928" s="72"/>
      <c r="N928" s="8">
        <f t="shared" si="93"/>
        <v>-28.92</v>
      </c>
    </row>
    <row r="929" spans="7:14" ht="12.75">
      <c r="G929" s="34">
        <f t="shared" si="90"/>
        <v>0</v>
      </c>
      <c r="H929" s="34">
        <f t="shared" si="91"/>
        <v>0</v>
      </c>
      <c r="I929" s="34">
        <f t="shared" si="92"/>
        <v>0</v>
      </c>
      <c r="J929" s="55"/>
      <c r="K929" s="85"/>
      <c r="L929" s="72"/>
      <c r="N929" s="8">
        <f t="shared" si="93"/>
        <v>-28.92</v>
      </c>
    </row>
    <row r="930" spans="7:14" ht="12.75">
      <c r="G930" s="34">
        <f t="shared" si="90"/>
        <v>0</v>
      </c>
      <c r="H930" s="34">
        <f t="shared" si="91"/>
        <v>0</v>
      </c>
      <c r="I930" s="34">
        <f t="shared" si="92"/>
        <v>0</v>
      </c>
      <c r="J930" s="55"/>
      <c r="K930" s="85"/>
      <c r="L930" s="72"/>
      <c r="N930" s="8">
        <f t="shared" si="93"/>
        <v>-28.92</v>
      </c>
    </row>
    <row r="931" spans="7:14" ht="12.75">
      <c r="G931" s="34">
        <f t="shared" si="90"/>
        <v>0</v>
      </c>
      <c r="H931" s="34">
        <f t="shared" si="91"/>
        <v>0</v>
      </c>
      <c r="I931" s="34">
        <f t="shared" si="92"/>
        <v>0</v>
      </c>
      <c r="J931" s="55"/>
      <c r="K931" s="85"/>
      <c r="L931" s="72"/>
      <c r="N931" s="8">
        <f t="shared" si="93"/>
        <v>-28.92</v>
      </c>
    </row>
    <row r="932" spans="7:14" ht="12.75">
      <c r="G932" s="34">
        <f t="shared" si="90"/>
        <v>0</v>
      </c>
      <c r="H932" s="34">
        <f t="shared" si="91"/>
        <v>0</v>
      </c>
      <c r="I932" s="34">
        <f t="shared" si="92"/>
        <v>0</v>
      </c>
      <c r="J932" s="55"/>
      <c r="K932" s="85"/>
      <c r="L932" s="72"/>
      <c r="N932" s="8">
        <f t="shared" si="93"/>
        <v>-28.92</v>
      </c>
    </row>
    <row r="933" spans="7:14" ht="12.75">
      <c r="G933" s="34">
        <f t="shared" si="90"/>
        <v>0</v>
      </c>
      <c r="H933" s="34">
        <f t="shared" si="91"/>
        <v>0</v>
      </c>
      <c r="I933" s="34">
        <f t="shared" si="92"/>
        <v>0</v>
      </c>
      <c r="J933" s="55"/>
      <c r="K933" s="85"/>
      <c r="L933" s="72"/>
      <c r="N933" s="8">
        <f t="shared" si="93"/>
        <v>-28.92</v>
      </c>
    </row>
    <row r="934" spans="7:14" ht="12.75">
      <c r="G934" s="34">
        <f t="shared" si="90"/>
        <v>0</v>
      </c>
      <c r="H934" s="34">
        <f t="shared" si="91"/>
        <v>0</v>
      </c>
      <c r="I934" s="34">
        <f t="shared" si="92"/>
        <v>0</v>
      </c>
      <c r="J934" s="55"/>
      <c r="K934" s="85"/>
      <c r="L934" s="72"/>
      <c r="N934" s="8">
        <f t="shared" si="93"/>
        <v>-28.92</v>
      </c>
    </row>
    <row r="935" spans="7:14" ht="12.75">
      <c r="G935" s="34">
        <f t="shared" si="90"/>
        <v>0</v>
      </c>
      <c r="H935" s="34">
        <f t="shared" si="91"/>
        <v>0</v>
      </c>
      <c r="I935" s="34">
        <f t="shared" si="92"/>
        <v>0</v>
      </c>
      <c r="J935" s="55"/>
      <c r="K935" s="85"/>
      <c r="L935" s="72"/>
      <c r="N935" s="8">
        <f t="shared" si="93"/>
        <v>-28.92</v>
      </c>
    </row>
    <row r="936" spans="7:14" ht="12.75">
      <c r="G936" s="34">
        <f t="shared" si="90"/>
        <v>0</v>
      </c>
      <c r="H936" s="34">
        <f t="shared" si="91"/>
        <v>0</v>
      </c>
      <c r="I936" s="34">
        <f t="shared" si="92"/>
        <v>0</v>
      </c>
      <c r="J936" s="55"/>
      <c r="K936" s="85"/>
      <c r="L936" s="72"/>
      <c r="N936" s="8">
        <f t="shared" si="93"/>
        <v>-28.92</v>
      </c>
    </row>
    <row r="937" spans="7:14" ht="12.75">
      <c r="G937" s="34">
        <f t="shared" si="90"/>
        <v>0</v>
      </c>
      <c r="H937" s="34">
        <f t="shared" si="91"/>
        <v>0</v>
      </c>
      <c r="I937" s="34">
        <f t="shared" si="92"/>
        <v>0</v>
      </c>
      <c r="J937" s="55"/>
      <c r="K937" s="85"/>
      <c r="L937" s="72"/>
      <c r="N937" s="8">
        <f t="shared" si="93"/>
        <v>-28.92</v>
      </c>
    </row>
    <row r="938" spans="7:14" ht="12.75">
      <c r="G938" s="34">
        <f t="shared" si="90"/>
        <v>0</v>
      </c>
      <c r="H938" s="34">
        <f t="shared" si="91"/>
        <v>0</v>
      </c>
      <c r="I938" s="34">
        <f t="shared" si="92"/>
        <v>0</v>
      </c>
      <c r="J938" s="55"/>
      <c r="K938" s="85"/>
      <c r="L938" s="72"/>
      <c r="N938" s="8">
        <f t="shared" si="93"/>
        <v>-28.92</v>
      </c>
    </row>
    <row r="939" spans="7:14" ht="12.75">
      <c r="G939" s="34">
        <f t="shared" si="90"/>
        <v>0</v>
      </c>
      <c r="H939" s="34">
        <f t="shared" si="91"/>
        <v>0</v>
      </c>
      <c r="I939" s="34">
        <f t="shared" si="92"/>
        <v>0</v>
      </c>
      <c r="J939" s="55"/>
      <c r="K939" s="85"/>
      <c r="L939" s="72"/>
      <c r="N939" s="8">
        <f t="shared" si="93"/>
        <v>-28.92</v>
      </c>
    </row>
    <row r="940" spans="7:14" ht="12.75">
      <c r="G940" s="34">
        <f t="shared" si="90"/>
        <v>0</v>
      </c>
      <c r="H940" s="34">
        <f t="shared" si="91"/>
        <v>0</v>
      </c>
      <c r="I940" s="34">
        <f t="shared" si="92"/>
        <v>0</v>
      </c>
      <c r="J940" s="55"/>
      <c r="K940" s="85"/>
      <c r="L940" s="72"/>
      <c r="N940" s="8">
        <f t="shared" si="93"/>
        <v>-28.92</v>
      </c>
    </row>
    <row r="941" spans="7:14" ht="12.75">
      <c r="G941" s="34">
        <f t="shared" si="90"/>
        <v>0</v>
      </c>
      <c r="H941" s="34">
        <f t="shared" si="91"/>
        <v>0</v>
      </c>
      <c r="I941" s="34">
        <f t="shared" si="92"/>
        <v>0</v>
      </c>
      <c r="J941" s="55"/>
      <c r="K941" s="85"/>
      <c r="L941" s="72"/>
      <c r="N941" s="8">
        <f t="shared" si="93"/>
        <v>-28.92</v>
      </c>
    </row>
    <row r="942" spans="7:14" ht="12.75">
      <c r="G942" s="34">
        <f t="shared" si="90"/>
        <v>0</v>
      </c>
      <c r="H942" s="34">
        <f t="shared" si="91"/>
        <v>0</v>
      </c>
      <c r="I942" s="34">
        <f t="shared" si="92"/>
        <v>0</v>
      </c>
      <c r="J942" s="55"/>
      <c r="K942" s="85"/>
      <c r="L942" s="72"/>
      <c r="N942" s="8">
        <f t="shared" si="93"/>
        <v>-28.92</v>
      </c>
    </row>
    <row r="943" spans="7:14" ht="12.75">
      <c r="G943" s="34">
        <f t="shared" si="90"/>
        <v>0</v>
      </c>
      <c r="H943" s="34">
        <f t="shared" si="91"/>
        <v>0</v>
      </c>
      <c r="I943" s="34">
        <f t="shared" si="92"/>
        <v>0</v>
      </c>
      <c r="J943" s="55"/>
      <c r="K943" s="85"/>
      <c r="L943" s="72"/>
      <c r="N943" s="8">
        <f t="shared" si="93"/>
        <v>-28.92</v>
      </c>
    </row>
    <row r="944" spans="7:14" ht="12.75">
      <c r="G944" s="34">
        <f t="shared" si="90"/>
        <v>0</v>
      </c>
      <c r="H944" s="34">
        <f t="shared" si="91"/>
        <v>0</v>
      </c>
      <c r="I944" s="34">
        <f t="shared" si="92"/>
        <v>0</v>
      </c>
      <c r="J944" s="55"/>
      <c r="K944" s="85"/>
      <c r="L944" s="72"/>
      <c r="N944" s="8">
        <f t="shared" si="93"/>
        <v>-28.92</v>
      </c>
    </row>
    <row r="945" spans="7:14" ht="12.75">
      <c r="G945" s="34">
        <f t="shared" si="90"/>
        <v>0</v>
      </c>
      <c r="H945" s="34">
        <f t="shared" si="91"/>
        <v>0</v>
      </c>
      <c r="I945" s="34">
        <f t="shared" si="92"/>
        <v>0</v>
      </c>
      <c r="J945" s="55"/>
      <c r="K945" s="85"/>
      <c r="L945" s="72"/>
      <c r="N945" s="8">
        <f t="shared" si="93"/>
        <v>-28.92</v>
      </c>
    </row>
    <row r="946" spans="7:14" ht="12.75">
      <c r="G946" s="34">
        <f t="shared" si="90"/>
        <v>0</v>
      </c>
      <c r="H946" s="34">
        <f t="shared" si="91"/>
        <v>0</v>
      </c>
      <c r="I946" s="34">
        <f t="shared" si="92"/>
        <v>0</v>
      </c>
      <c r="J946" s="55"/>
      <c r="K946" s="85"/>
      <c r="L946" s="72"/>
      <c r="N946" s="8">
        <f t="shared" si="93"/>
        <v>-28.92</v>
      </c>
    </row>
    <row r="947" spans="7:14" ht="12.75">
      <c r="G947" s="34">
        <f t="shared" si="90"/>
        <v>0</v>
      </c>
      <c r="H947" s="34">
        <f t="shared" si="91"/>
        <v>0</v>
      </c>
      <c r="I947" s="34">
        <f t="shared" si="92"/>
        <v>0</v>
      </c>
      <c r="J947" s="55"/>
      <c r="K947" s="85"/>
      <c r="L947" s="72"/>
      <c r="N947" s="8">
        <f t="shared" si="93"/>
        <v>-28.92</v>
      </c>
    </row>
    <row r="948" spans="7:14" ht="12.75">
      <c r="G948" s="34">
        <f t="shared" si="90"/>
        <v>0</v>
      </c>
      <c r="H948" s="34">
        <f t="shared" si="91"/>
        <v>0</v>
      </c>
      <c r="I948" s="34">
        <f t="shared" si="92"/>
        <v>0</v>
      </c>
      <c r="J948" s="55"/>
      <c r="K948" s="85"/>
      <c r="L948" s="72"/>
      <c r="N948" s="8">
        <f t="shared" si="93"/>
        <v>-28.92</v>
      </c>
    </row>
    <row r="949" spans="7:14" ht="12.75">
      <c r="G949" s="34">
        <f t="shared" si="90"/>
        <v>0</v>
      </c>
      <c r="H949" s="34">
        <f t="shared" si="91"/>
        <v>0</v>
      </c>
      <c r="I949" s="34">
        <f t="shared" si="92"/>
        <v>0</v>
      </c>
      <c r="J949" s="55"/>
      <c r="K949" s="85"/>
      <c r="L949" s="72"/>
      <c r="N949" s="8">
        <f t="shared" si="93"/>
        <v>-28.92</v>
      </c>
    </row>
    <row r="950" spans="7:14" ht="12.75">
      <c r="G950" s="34">
        <f t="shared" si="90"/>
        <v>0</v>
      </c>
      <c r="H950" s="34">
        <f t="shared" si="91"/>
        <v>0</v>
      </c>
      <c r="I950" s="34">
        <f t="shared" si="92"/>
        <v>0</v>
      </c>
      <c r="J950" s="55"/>
      <c r="K950" s="85"/>
      <c r="L950" s="72"/>
      <c r="N950" s="8">
        <f t="shared" si="93"/>
        <v>-28.92</v>
      </c>
    </row>
    <row r="951" spans="7:14" ht="12.75">
      <c r="G951" s="34">
        <f t="shared" si="90"/>
        <v>0</v>
      </c>
      <c r="H951" s="34">
        <f t="shared" si="91"/>
        <v>0</v>
      </c>
      <c r="I951" s="34">
        <f t="shared" si="92"/>
        <v>0</v>
      </c>
      <c r="J951" s="55"/>
      <c r="K951" s="85"/>
      <c r="L951" s="72"/>
      <c r="N951" s="8">
        <f t="shared" si="93"/>
        <v>-28.92</v>
      </c>
    </row>
    <row r="952" spans="7:14" ht="12.75">
      <c r="G952" s="34">
        <f t="shared" si="90"/>
        <v>0</v>
      </c>
      <c r="H952" s="34">
        <f t="shared" si="91"/>
        <v>0</v>
      </c>
      <c r="I952" s="34">
        <f t="shared" si="92"/>
        <v>0</v>
      </c>
      <c r="J952" s="55"/>
      <c r="K952" s="85"/>
      <c r="L952" s="72"/>
      <c r="N952" s="8">
        <f t="shared" si="93"/>
        <v>-28.92</v>
      </c>
    </row>
    <row r="953" spans="7:14" ht="12.75">
      <c r="G953" s="34">
        <f t="shared" si="90"/>
        <v>0</v>
      </c>
      <c r="H953" s="34">
        <f t="shared" si="91"/>
        <v>0</v>
      </c>
      <c r="I953" s="34">
        <f t="shared" si="92"/>
        <v>0</v>
      </c>
      <c r="J953" s="55"/>
      <c r="K953" s="85"/>
      <c r="L953" s="72"/>
      <c r="N953" s="8">
        <f t="shared" si="93"/>
        <v>-28.92</v>
      </c>
    </row>
    <row r="954" spans="7:14" ht="12.75">
      <c r="G954" s="34">
        <f t="shared" si="90"/>
        <v>0</v>
      </c>
      <c r="H954" s="34">
        <f t="shared" si="91"/>
        <v>0</v>
      </c>
      <c r="I954" s="34">
        <f t="shared" si="92"/>
        <v>0</v>
      </c>
      <c r="J954" s="55"/>
      <c r="K954" s="85"/>
      <c r="L954" s="72"/>
      <c r="N954" s="8">
        <f t="shared" si="93"/>
        <v>-28.92</v>
      </c>
    </row>
    <row r="955" spans="7:14" ht="12.75">
      <c r="G955" s="34">
        <f t="shared" si="90"/>
        <v>0</v>
      </c>
      <c r="H955" s="34">
        <f t="shared" si="91"/>
        <v>0</v>
      </c>
      <c r="I955" s="34">
        <f t="shared" si="92"/>
        <v>0</v>
      </c>
      <c r="J955" s="55"/>
      <c r="K955" s="85"/>
      <c r="L955" s="72"/>
      <c r="N955" s="8">
        <f t="shared" si="93"/>
        <v>-28.92</v>
      </c>
    </row>
    <row r="956" spans="7:14" ht="12.75">
      <c r="G956" s="34">
        <f t="shared" si="90"/>
        <v>0</v>
      </c>
      <c r="H956" s="34">
        <f t="shared" si="91"/>
        <v>0</v>
      </c>
      <c r="I956" s="34">
        <f t="shared" si="92"/>
        <v>0</v>
      </c>
      <c r="J956" s="55"/>
      <c r="K956" s="85"/>
      <c r="L956" s="72"/>
      <c r="N956" s="8">
        <f t="shared" si="93"/>
        <v>-28.92</v>
      </c>
    </row>
    <row r="957" spans="7:14" ht="12.75">
      <c r="G957" s="34">
        <f t="shared" si="90"/>
        <v>0</v>
      </c>
      <c r="H957" s="34">
        <f t="shared" si="91"/>
        <v>0</v>
      </c>
      <c r="I957" s="34">
        <f t="shared" si="92"/>
        <v>0</v>
      </c>
      <c r="J957" s="55"/>
      <c r="K957" s="85"/>
      <c r="L957" s="72"/>
      <c r="N957" s="8">
        <f t="shared" si="93"/>
        <v>-28.92</v>
      </c>
    </row>
    <row r="958" spans="7:14" ht="12.75">
      <c r="G958" s="34">
        <f t="shared" si="90"/>
        <v>0</v>
      </c>
      <c r="H958" s="34">
        <f t="shared" si="91"/>
        <v>0</v>
      </c>
      <c r="I958" s="34">
        <f t="shared" si="92"/>
        <v>0</v>
      </c>
      <c r="J958" s="55"/>
      <c r="K958" s="85"/>
      <c r="L958" s="72"/>
      <c r="N958" s="8">
        <f t="shared" si="93"/>
        <v>-28.92</v>
      </c>
    </row>
    <row r="959" spans="7:14" ht="12.75">
      <c r="G959" s="34">
        <f t="shared" si="90"/>
        <v>0</v>
      </c>
      <c r="H959" s="34">
        <f t="shared" si="91"/>
        <v>0</v>
      </c>
      <c r="I959" s="34">
        <f t="shared" si="92"/>
        <v>0</v>
      </c>
      <c r="J959" s="55"/>
      <c r="K959" s="85"/>
      <c r="L959" s="72"/>
      <c r="N959" s="8">
        <f t="shared" si="93"/>
        <v>-28.92</v>
      </c>
    </row>
    <row r="960" spans="7:14" ht="12.75">
      <c r="G960" s="34">
        <f t="shared" si="90"/>
        <v>0</v>
      </c>
      <c r="H960" s="34">
        <f t="shared" si="91"/>
        <v>0</v>
      </c>
      <c r="I960" s="34">
        <f t="shared" si="92"/>
        <v>0</v>
      </c>
      <c r="J960" s="55"/>
      <c r="K960" s="85"/>
      <c r="L960" s="72"/>
      <c r="N960" s="8">
        <f t="shared" si="93"/>
        <v>-28.92</v>
      </c>
    </row>
    <row r="961" spans="7:14" ht="12.75">
      <c r="G961" s="34">
        <f t="shared" si="90"/>
        <v>0</v>
      </c>
      <c r="H961" s="34">
        <f t="shared" si="91"/>
        <v>0</v>
      </c>
      <c r="I961" s="34">
        <f t="shared" si="92"/>
        <v>0</v>
      </c>
      <c r="J961" s="55"/>
      <c r="K961" s="85"/>
      <c r="L961" s="72"/>
      <c r="N961" s="8">
        <f t="shared" si="93"/>
        <v>-28.92</v>
      </c>
    </row>
    <row r="962" spans="7:14" ht="12.75">
      <c r="G962" s="34">
        <f t="shared" si="90"/>
        <v>0</v>
      </c>
      <c r="H962" s="34">
        <f t="shared" si="91"/>
        <v>0</v>
      </c>
      <c r="I962" s="34">
        <f t="shared" si="92"/>
        <v>0</v>
      </c>
      <c r="J962" s="55"/>
      <c r="K962" s="85"/>
      <c r="L962" s="72"/>
      <c r="N962" s="8">
        <f t="shared" si="93"/>
        <v>-28.92</v>
      </c>
    </row>
    <row r="963" spans="7:14" ht="12.75">
      <c r="G963" s="34">
        <f t="shared" si="90"/>
        <v>0</v>
      </c>
      <c r="H963" s="34">
        <f t="shared" si="91"/>
        <v>0</v>
      </c>
      <c r="I963" s="34">
        <f t="shared" si="92"/>
        <v>0</v>
      </c>
      <c r="J963" s="55"/>
      <c r="K963" s="85"/>
      <c r="L963" s="72"/>
      <c r="N963" s="8">
        <f t="shared" si="93"/>
        <v>-28.92</v>
      </c>
    </row>
    <row r="964" spans="7:14" ht="12.75">
      <c r="G964" s="34">
        <f t="shared" si="90"/>
        <v>0</v>
      </c>
      <c r="H964" s="34">
        <f t="shared" si="91"/>
        <v>0</v>
      </c>
      <c r="I964" s="34">
        <f t="shared" si="92"/>
        <v>0</v>
      </c>
      <c r="J964" s="55"/>
      <c r="K964" s="85"/>
      <c r="L964" s="72"/>
      <c r="N964" s="8">
        <f t="shared" si="93"/>
        <v>-28.92</v>
      </c>
    </row>
    <row r="965" spans="7:14" ht="12.75">
      <c r="G965" s="34">
        <f t="shared" si="90"/>
        <v>0</v>
      </c>
      <c r="H965" s="34">
        <f t="shared" si="91"/>
        <v>0</v>
      </c>
      <c r="I965" s="34">
        <f t="shared" si="92"/>
        <v>0</v>
      </c>
      <c r="J965" s="55"/>
      <c r="K965" s="85"/>
      <c r="L965" s="72"/>
      <c r="N965" s="8">
        <f t="shared" si="93"/>
        <v>-28.92</v>
      </c>
    </row>
    <row r="966" spans="7:14" ht="12.75">
      <c r="G966" s="34">
        <f t="shared" si="90"/>
        <v>0</v>
      </c>
      <c r="H966" s="34">
        <f t="shared" si="91"/>
        <v>0</v>
      </c>
      <c r="I966" s="34">
        <f t="shared" si="92"/>
        <v>0</v>
      </c>
      <c r="J966" s="55"/>
      <c r="K966" s="85"/>
      <c r="L966" s="72"/>
      <c r="N966" s="8">
        <f t="shared" si="93"/>
        <v>-28.92</v>
      </c>
    </row>
    <row r="967" spans="7:14" ht="12.75">
      <c r="G967" s="34">
        <f t="shared" si="90"/>
        <v>0</v>
      </c>
      <c r="H967" s="34">
        <f t="shared" si="91"/>
        <v>0</v>
      </c>
      <c r="I967" s="34">
        <f t="shared" si="92"/>
        <v>0</v>
      </c>
      <c r="J967" s="55"/>
      <c r="K967" s="85"/>
      <c r="L967" s="72"/>
      <c r="N967" s="8">
        <f t="shared" si="93"/>
        <v>-28.92</v>
      </c>
    </row>
    <row r="968" spans="7:14" ht="12.75">
      <c r="G968" s="34">
        <f t="shared" si="90"/>
        <v>0</v>
      </c>
      <c r="H968" s="34">
        <f t="shared" si="91"/>
        <v>0</v>
      </c>
      <c r="I968" s="34">
        <f t="shared" si="92"/>
        <v>0</v>
      </c>
      <c r="J968" s="55"/>
      <c r="K968" s="85"/>
      <c r="L968" s="72"/>
      <c r="N968" s="8">
        <f t="shared" si="93"/>
        <v>-28.92</v>
      </c>
    </row>
    <row r="969" spans="7:14" ht="12.75">
      <c r="G969" s="34">
        <f aca="true" t="shared" si="94" ref="G969:G1000">INT(B969/R$17)*R$16+MOD(B969,R$19)*R$18</f>
        <v>0</v>
      </c>
      <c r="H969" s="34">
        <f aca="true" t="shared" si="95" ref="H969:H1000">INT(C969/S$17)*S$16+MOD(C969,S$19)*S$18</f>
        <v>0</v>
      </c>
      <c r="I969" s="34">
        <f aca="true" t="shared" si="96" ref="I969:I1000">INT(D969/T$17)*T$16+MOD(D969,T$19)*T$18</f>
        <v>0</v>
      </c>
      <c r="J969" s="55"/>
      <c r="K969" s="85"/>
      <c r="L969" s="72"/>
      <c r="N969" s="8">
        <f aca="true" t="shared" si="97" ref="N969:N1000">(E969-$E$8)*$Q$2</f>
        <v>-28.92</v>
      </c>
    </row>
    <row r="970" spans="7:14" ht="12.75">
      <c r="G970" s="34">
        <f t="shared" si="94"/>
        <v>0</v>
      </c>
      <c r="H970" s="34">
        <f t="shared" si="95"/>
        <v>0</v>
      </c>
      <c r="I970" s="34">
        <f t="shared" si="96"/>
        <v>0</v>
      </c>
      <c r="J970" s="55"/>
      <c r="K970" s="85"/>
      <c r="L970" s="72"/>
      <c r="N970" s="8">
        <f t="shared" si="97"/>
        <v>-28.92</v>
      </c>
    </row>
    <row r="971" spans="7:14" ht="12.75">
      <c r="G971" s="34">
        <f t="shared" si="94"/>
        <v>0</v>
      </c>
      <c r="H971" s="34">
        <f t="shared" si="95"/>
        <v>0</v>
      </c>
      <c r="I971" s="34">
        <f t="shared" si="96"/>
        <v>0</v>
      </c>
      <c r="J971" s="55"/>
      <c r="K971" s="85"/>
      <c r="L971" s="72"/>
      <c r="N971" s="8">
        <f t="shared" si="97"/>
        <v>-28.92</v>
      </c>
    </row>
    <row r="972" spans="7:14" ht="12.75">
      <c r="G972" s="34">
        <f t="shared" si="94"/>
        <v>0</v>
      </c>
      <c r="H972" s="34">
        <f t="shared" si="95"/>
        <v>0</v>
      </c>
      <c r="I972" s="34">
        <f t="shared" si="96"/>
        <v>0</v>
      </c>
      <c r="J972" s="55"/>
      <c r="K972" s="85"/>
      <c r="L972" s="72"/>
      <c r="N972" s="8">
        <f t="shared" si="97"/>
        <v>-28.92</v>
      </c>
    </row>
    <row r="973" spans="7:14" ht="12.75">
      <c r="G973" s="34">
        <f t="shared" si="94"/>
        <v>0</v>
      </c>
      <c r="H973" s="34">
        <f t="shared" si="95"/>
        <v>0</v>
      </c>
      <c r="I973" s="34">
        <f t="shared" si="96"/>
        <v>0</v>
      </c>
      <c r="J973" s="55"/>
      <c r="K973" s="85"/>
      <c r="L973" s="72"/>
      <c r="N973" s="8">
        <f t="shared" si="97"/>
        <v>-28.92</v>
      </c>
    </row>
    <row r="974" spans="7:14" ht="12.75">
      <c r="G974" s="34">
        <f t="shared" si="94"/>
        <v>0</v>
      </c>
      <c r="H974" s="34">
        <f t="shared" si="95"/>
        <v>0</v>
      </c>
      <c r="I974" s="34">
        <f t="shared" si="96"/>
        <v>0</v>
      </c>
      <c r="J974" s="55"/>
      <c r="K974" s="85"/>
      <c r="L974" s="72"/>
      <c r="N974" s="8">
        <f t="shared" si="97"/>
        <v>-28.92</v>
      </c>
    </row>
    <row r="975" spans="7:14" ht="12.75">
      <c r="G975" s="34">
        <f t="shared" si="94"/>
        <v>0</v>
      </c>
      <c r="H975" s="34">
        <f t="shared" si="95"/>
        <v>0</v>
      </c>
      <c r="I975" s="34">
        <f t="shared" si="96"/>
        <v>0</v>
      </c>
      <c r="J975" s="55"/>
      <c r="K975" s="85"/>
      <c r="L975" s="72"/>
      <c r="N975" s="8">
        <f t="shared" si="97"/>
        <v>-28.92</v>
      </c>
    </row>
    <row r="976" spans="7:14" ht="12.75">
      <c r="G976" s="34">
        <f t="shared" si="94"/>
        <v>0</v>
      </c>
      <c r="H976" s="34">
        <f t="shared" si="95"/>
        <v>0</v>
      </c>
      <c r="I976" s="34">
        <f t="shared" si="96"/>
        <v>0</v>
      </c>
      <c r="J976" s="55"/>
      <c r="K976" s="85"/>
      <c r="L976" s="72"/>
      <c r="N976" s="8">
        <f t="shared" si="97"/>
        <v>-28.92</v>
      </c>
    </row>
    <row r="977" spans="7:14" ht="12.75">
      <c r="G977" s="34">
        <f t="shared" si="94"/>
        <v>0</v>
      </c>
      <c r="H977" s="34">
        <f t="shared" si="95"/>
        <v>0</v>
      </c>
      <c r="I977" s="34">
        <f t="shared" si="96"/>
        <v>0</v>
      </c>
      <c r="J977" s="55"/>
      <c r="K977" s="85"/>
      <c r="L977" s="72"/>
      <c r="N977" s="8">
        <f t="shared" si="97"/>
        <v>-28.92</v>
      </c>
    </row>
    <row r="978" spans="7:14" ht="12.75">
      <c r="G978" s="34">
        <f t="shared" si="94"/>
        <v>0</v>
      </c>
      <c r="H978" s="34">
        <f t="shared" si="95"/>
        <v>0</v>
      </c>
      <c r="I978" s="34">
        <f t="shared" si="96"/>
        <v>0</v>
      </c>
      <c r="J978" s="55"/>
      <c r="K978" s="85"/>
      <c r="L978" s="72"/>
      <c r="N978" s="8">
        <f t="shared" si="97"/>
        <v>-28.92</v>
      </c>
    </row>
    <row r="979" spans="7:14" ht="12.75">
      <c r="G979" s="34">
        <f t="shared" si="94"/>
        <v>0</v>
      </c>
      <c r="H979" s="34">
        <f t="shared" si="95"/>
        <v>0</v>
      </c>
      <c r="I979" s="34">
        <f t="shared" si="96"/>
        <v>0</v>
      </c>
      <c r="J979" s="55"/>
      <c r="K979" s="85"/>
      <c r="L979" s="72"/>
      <c r="N979" s="8">
        <f t="shared" si="97"/>
        <v>-28.92</v>
      </c>
    </row>
    <row r="980" spans="7:14" ht="12.75">
      <c r="G980" s="34">
        <f t="shared" si="94"/>
        <v>0</v>
      </c>
      <c r="H980" s="34">
        <f t="shared" si="95"/>
        <v>0</v>
      </c>
      <c r="I980" s="34">
        <f t="shared" si="96"/>
        <v>0</v>
      </c>
      <c r="J980" s="55"/>
      <c r="K980" s="85"/>
      <c r="L980" s="72"/>
      <c r="N980" s="8">
        <f t="shared" si="97"/>
        <v>-28.92</v>
      </c>
    </row>
    <row r="981" spans="7:14" ht="12.75">
      <c r="G981" s="34">
        <f t="shared" si="94"/>
        <v>0</v>
      </c>
      <c r="H981" s="34">
        <f t="shared" si="95"/>
        <v>0</v>
      </c>
      <c r="I981" s="34">
        <f t="shared" si="96"/>
        <v>0</v>
      </c>
      <c r="J981" s="55"/>
      <c r="K981" s="85"/>
      <c r="L981" s="72"/>
      <c r="N981" s="8">
        <f t="shared" si="97"/>
        <v>-28.92</v>
      </c>
    </row>
    <row r="982" spans="7:14" ht="12.75">
      <c r="G982" s="34">
        <f t="shared" si="94"/>
        <v>0</v>
      </c>
      <c r="H982" s="34">
        <f t="shared" si="95"/>
        <v>0</v>
      </c>
      <c r="I982" s="34">
        <f t="shared" si="96"/>
        <v>0</v>
      </c>
      <c r="J982" s="55"/>
      <c r="K982" s="85"/>
      <c r="L982" s="72"/>
      <c r="N982" s="8">
        <f t="shared" si="97"/>
        <v>-28.92</v>
      </c>
    </row>
    <row r="983" spans="7:14" ht="12.75">
      <c r="G983" s="34">
        <f t="shared" si="94"/>
        <v>0</v>
      </c>
      <c r="H983" s="34">
        <f t="shared" si="95"/>
        <v>0</v>
      </c>
      <c r="I983" s="34">
        <f t="shared" si="96"/>
        <v>0</v>
      </c>
      <c r="J983" s="55"/>
      <c r="K983" s="85"/>
      <c r="L983" s="72"/>
      <c r="N983" s="8">
        <f t="shared" si="97"/>
        <v>-28.92</v>
      </c>
    </row>
    <row r="984" spans="7:14" ht="12.75">
      <c r="G984" s="34">
        <f t="shared" si="94"/>
        <v>0</v>
      </c>
      <c r="H984" s="34">
        <f t="shared" si="95"/>
        <v>0</v>
      </c>
      <c r="I984" s="34">
        <f t="shared" si="96"/>
        <v>0</v>
      </c>
      <c r="J984" s="55"/>
      <c r="K984" s="85"/>
      <c r="L984" s="72"/>
      <c r="N984" s="8">
        <f t="shared" si="97"/>
        <v>-28.92</v>
      </c>
    </row>
    <row r="985" spans="7:14" ht="12.75">
      <c r="G985" s="34">
        <f t="shared" si="94"/>
        <v>0</v>
      </c>
      <c r="H985" s="34">
        <f t="shared" si="95"/>
        <v>0</v>
      </c>
      <c r="I985" s="34">
        <f t="shared" si="96"/>
        <v>0</v>
      </c>
      <c r="J985" s="55"/>
      <c r="K985" s="85"/>
      <c r="L985" s="72"/>
      <c r="N985" s="8">
        <f t="shared" si="97"/>
        <v>-28.92</v>
      </c>
    </row>
    <row r="986" spans="7:14" ht="12.75">
      <c r="G986" s="34">
        <f t="shared" si="94"/>
        <v>0</v>
      </c>
      <c r="H986" s="34">
        <f t="shared" si="95"/>
        <v>0</v>
      </c>
      <c r="I986" s="34">
        <f t="shared" si="96"/>
        <v>0</v>
      </c>
      <c r="J986" s="55"/>
      <c r="K986" s="85"/>
      <c r="L986" s="72"/>
      <c r="N986" s="8">
        <f t="shared" si="97"/>
        <v>-28.92</v>
      </c>
    </row>
    <row r="987" spans="7:14" ht="12.75">
      <c r="G987" s="34">
        <f t="shared" si="94"/>
        <v>0</v>
      </c>
      <c r="H987" s="34">
        <f t="shared" si="95"/>
        <v>0</v>
      </c>
      <c r="I987" s="34">
        <f t="shared" si="96"/>
        <v>0</v>
      </c>
      <c r="J987" s="55"/>
      <c r="K987" s="85"/>
      <c r="L987" s="72"/>
      <c r="N987" s="8">
        <f t="shared" si="97"/>
        <v>-28.92</v>
      </c>
    </row>
    <row r="988" spans="7:14" ht="12.75">
      <c r="G988" s="34">
        <f t="shared" si="94"/>
        <v>0</v>
      </c>
      <c r="H988" s="34">
        <f t="shared" si="95"/>
        <v>0</v>
      </c>
      <c r="I988" s="34">
        <f t="shared" si="96"/>
        <v>0</v>
      </c>
      <c r="J988" s="55"/>
      <c r="K988" s="85"/>
      <c r="L988" s="72"/>
      <c r="N988" s="8">
        <f t="shared" si="97"/>
        <v>-28.92</v>
      </c>
    </row>
    <row r="989" spans="7:14" ht="12.75">
      <c r="G989" s="34">
        <f t="shared" si="94"/>
        <v>0</v>
      </c>
      <c r="H989" s="34">
        <f t="shared" si="95"/>
        <v>0</v>
      </c>
      <c r="I989" s="34">
        <f t="shared" si="96"/>
        <v>0</v>
      </c>
      <c r="J989" s="55"/>
      <c r="K989" s="85"/>
      <c r="L989" s="72"/>
      <c r="N989" s="8">
        <f t="shared" si="97"/>
        <v>-28.92</v>
      </c>
    </row>
    <row r="990" spans="7:14" ht="12.75">
      <c r="G990" s="34">
        <f t="shared" si="94"/>
        <v>0</v>
      </c>
      <c r="H990" s="34">
        <f t="shared" si="95"/>
        <v>0</v>
      </c>
      <c r="I990" s="34">
        <f t="shared" si="96"/>
        <v>0</v>
      </c>
      <c r="J990" s="55"/>
      <c r="K990" s="85"/>
      <c r="L990" s="72"/>
      <c r="N990" s="8">
        <f t="shared" si="97"/>
        <v>-28.92</v>
      </c>
    </row>
    <row r="991" spans="7:14" ht="12.75">
      <c r="G991" s="34">
        <f t="shared" si="94"/>
        <v>0</v>
      </c>
      <c r="H991" s="34">
        <f t="shared" si="95"/>
        <v>0</v>
      </c>
      <c r="I991" s="34">
        <f t="shared" si="96"/>
        <v>0</v>
      </c>
      <c r="J991" s="55"/>
      <c r="K991" s="85"/>
      <c r="L991" s="72"/>
      <c r="N991" s="8">
        <f t="shared" si="97"/>
        <v>-28.92</v>
      </c>
    </row>
    <row r="992" spans="7:14" ht="12.75">
      <c r="G992" s="34">
        <f t="shared" si="94"/>
        <v>0</v>
      </c>
      <c r="H992" s="34">
        <f t="shared" si="95"/>
        <v>0</v>
      </c>
      <c r="I992" s="34">
        <f t="shared" si="96"/>
        <v>0</v>
      </c>
      <c r="J992" s="55"/>
      <c r="K992" s="85"/>
      <c r="L992" s="72"/>
      <c r="N992" s="8">
        <f t="shared" si="97"/>
        <v>-28.92</v>
      </c>
    </row>
    <row r="993" spans="7:14" ht="12.75">
      <c r="G993" s="34">
        <f t="shared" si="94"/>
        <v>0</v>
      </c>
      <c r="H993" s="34">
        <f t="shared" si="95"/>
        <v>0</v>
      </c>
      <c r="I993" s="34">
        <f t="shared" si="96"/>
        <v>0</v>
      </c>
      <c r="J993" s="55"/>
      <c r="K993" s="85"/>
      <c r="L993" s="72"/>
      <c r="N993" s="8">
        <f t="shared" si="97"/>
        <v>-28.92</v>
      </c>
    </row>
    <row r="994" spans="7:14" ht="12.75">
      <c r="G994" s="34">
        <f t="shared" si="94"/>
        <v>0</v>
      </c>
      <c r="H994" s="34">
        <f t="shared" si="95"/>
        <v>0</v>
      </c>
      <c r="I994" s="34">
        <f t="shared" si="96"/>
        <v>0</v>
      </c>
      <c r="J994" s="55"/>
      <c r="K994" s="85"/>
      <c r="L994" s="72"/>
      <c r="N994" s="8">
        <f t="shared" si="97"/>
        <v>-28.92</v>
      </c>
    </row>
    <row r="995" spans="7:14" ht="12.75">
      <c r="G995" s="34">
        <f t="shared" si="94"/>
        <v>0</v>
      </c>
      <c r="H995" s="34">
        <f t="shared" si="95"/>
        <v>0</v>
      </c>
      <c r="I995" s="34">
        <f t="shared" si="96"/>
        <v>0</v>
      </c>
      <c r="J995" s="55"/>
      <c r="K995" s="85"/>
      <c r="L995" s="72"/>
      <c r="N995" s="8">
        <f t="shared" si="97"/>
        <v>-28.92</v>
      </c>
    </row>
    <row r="996" spans="7:14" ht="12.75">
      <c r="G996" s="34">
        <f t="shared" si="94"/>
        <v>0</v>
      </c>
      <c r="H996" s="34">
        <f t="shared" si="95"/>
        <v>0</v>
      </c>
      <c r="I996" s="34">
        <f t="shared" si="96"/>
        <v>0</v>
      </c>
      <c r="J996" s="55"/>
      <c r="K996" s="85"/>
      <c r="L996" s="72"/>
      <c r="N996" s="8">
        <f t="shared" si="97"/>
        <v>-28.92</v>
      </c>
    </row>
    <row r="997" spans="7:14" ht="12.75">
      <c r="G997" s="34">
        <f t="shared" si="94"/>
        <v>0</v>
      </c>
      <c r="H997" s="34">
        <f t="shared" si="95"/>
        <v>0</v>
      </c>
      <c r="I997" s="34">
        <f t="shared" si="96"/>
        <v>0</v>
      </c>
      <c r="J997" s="55"/>
      <c r="K997" s="85"/>
      <c r="L997" s="72"/>
      <c r="N997" s="8">
        <f t="shared" si="97"/>
        <v>-28.92</v>
      </c>
    </row>
    <row r="998" spans="7:14" ht="12.75">
      <c r="G998" s="34">
        <f t="shared" si="94"/>
        <v>0</v>
      </c>
      <c r="H998" s="34">
        <f t="shared" si="95"/>
        <v>0</v>
      </c>
      <c r="I998" s="34">
        <f t="shared" si="96"/>
        <v>0</v>
      </c>
      <c r="J998" s="55"/>
      <c r="K998" s="85"/>
      <c r="L998" s="72"/>
      <c r="N998" s="8">
        <f t="shared" si="97"/>
        <v>-28.92</v>
      </c>
    </row>
    <row r="999" spans="7:14" ht="12.75">
      <c r="G999" s="34">
        <f t="shared" si="94"/>
        <v>0</v>
      </c>
      <c r="H999" s="34">
        <f t="shared" si="95"/>
        <v>0</v>
      </c>
      <c r="I999" s="34">
        <f t="shared" si="96"/>
        <v>0</v>
      </c>
      <c r="J999" s="55"/>
      <c r="K999" s="85"/>
      <c r="L999" s="72"/>
      <c r="N999" s="8">
        <f t="shared" si="97"/>
        <v>-28.92</v>
      </c>
    </row>
    <row r="1000" spans="7:14" ht="12.75">
      <c r="G1000" s="34">
        <f t="shared" si="94"/>
        <v>0</v>
      </c>
      <c r="H1000" s="34">
        <f t="shared" si="95"/>
        <v>0</v>
      </c>
      <c r="I1000" s="34">
        <f t="shared" si="96"/>
        <v>0</v>
      </c>
      <c r="J1000" s="55"/>
      <c r="K1000" s="85"/>
      <c r="L1000" s="72"/>
      <c r="N1000" s="8">
        <f t="shared" si="97"/>
        <v>-28.92</v>
      </c>
    </row>
    <row r="1001" spans="10:12" ht="12.75">
      <c r="J1001" s="86"/>
      <c r="K1001" s="85"/>
      <c r="L1001" s="72"/>
    </row>
    <row r="1002" spans="10:12" ht="12.75">
      <c r="J1002" s="86"/>
      <c r="K1002" s="85"/>
      <c r="L1002" s="72"/>
    </row>
    <row r="1003" spans="10:12" ht="12.75">
      <c r="J1003" s="86"/>
      <c r="K1003" s="85"/>
      <c r="L1003" s="72"/>
    </row>
    <row r="1004" spans="10:12" ht="12.75">
      <c r="J1004" s="86"/>
      <c r="K1004" s="85"/>
      <c r="L1004" s="72"/>
    </row>
    <row r="1005" spans="10:12" ht="12.75">
      <c r="J1005" s="86"/>
      <c r="K1005" s="85"/>
      <c r="L1005" s="72"/>
    </row>
    <row r="1006" spans="10:12" ht="12.75">
      <c r="J1006" s="86"/>
      <c r="K1006" s="85"/>
      <c r="L1006" s="72"/>
    </row>
    <row r="1007" spans="10:12" ht="12.75">
      <c r="J1007" s="86"/>
      <c r="K1007" s="85"/>
      <c r="L1007" s="72"/>
    </row>
    <row r="1008" spans="10:12" ht="12.75">
      <c r="J1008" s="86"/>
      <c r="K1008" s="85"/>
      <c r="L1008" s="72"/>
    </row>
    <row r="1009" spans="10:12" ht="12.75">
      <c r="J1009" s="86"/>
      <c r="K1009" s="85"/>
      <c r="L1009" s="72"/>
    </row>
    <row r="1010" spans="10:12" ht="12.75">
      <c r="J1010" s="86"/>
      <c r="K1010" s="85"/>
      <c r="L1010" s="72"/>
    </row>
    <row r="1011" spans="10:12" ht="12.75">
      <c r="J1011" s="86"/>
      <c r="K1011" s="85"/>
      <c r="L1011" s="72"/>
    </row>
    <row r="1012" spans="10:12" ht="12.75">
      <c r="J1012" s="86"/>
      <c r="K1012" s="85"/>
      <c r="L1012" s="72"/>
    </row>
    <row r="1013" spans="10:12" ht="12.75">
      <c r="J1013" s="86"/>
      <c r="K1013" s="85"/>
      <c r="L1013" s="72"/>
    </row>
    <row r="1014" spans="10:12" ht="12.75">
      <c r="J1014" s="86"/>
      <c r="K1014" s="85"/>
      <c r="L1014" s="72"/>
    </row>
    <row r="1015" spans="10:12" ht="12.75">
      <c r="J1015" s="86"/>
      <c r="K1015" s="85"/>
      <c r="L1015" s="72"/>
    </row>
    <row r="1016" spans="10:12" ht="12.75">
      <c r="J1016" s="86"/>
      <c r="K1016" s="85"/>
      <c r="L1016" s="72"/>
    </row>
    <row r="1017" spans="10:12" ht="12.75">
      <c r="J1017" s="86"/>
      <c r="K1017" s="85"/>
      <c r="L1017" s="72"/>
    </row>
    <row r="1018" spans="10:12" ht="12.75">
      <c r="J1018" s="86"/>
      <c r="K1018" s="85"/>
      <c r="L1018" s="72"/>
    </row>
    <row r="1019" spans="10:12" ht="12.75">
      <c r="J1019" s="86"/>
      <c r="K1019" s="85"/>
      <c r="L1019" s="72"/>
    </row>
    <row r="1020" spans="10:12" ht="12.75">
      <c r="J1020" s="86"/>
      <c r="K1020" s="85"/>
      <c r="L1020" s="72"/>
    </row>
    <row r="1021" spans="10:12" ht="12.75">
      <c r="J1021" s="86"/>
      <c r="K1021" s="85"/>
      <c r="L1021" s="72"/>
    </row>
    <row r="1022" spans="10:12" ht="12.75">
      <c r="J1022" s="86"/>
      <c r="K1022" s="85"/>
      <c r="L1022" s="72"/>
    </row>
    <row r="1023" spans="10:12" ht="12.75">
      <c r="J1023" s="86"/>
      <c r="K1023" s="85"/>
      <c r="L1023" s="72"/>
    </row>
    <row r="1024" spans="10:12" ht="12.75">
      <c r="J1024" s="86"/>
      <c r="K1024" s="85"/>
      <c r="L1024" s="72"/>
    </row>
    <row r="1025" spans="10:12" ht="12.75">
      <c r="J1025" s="86"/>
      <c r="K1025" s="85"/>
      <c r="L1025" s="72"/>
    </row>
    <row r="1026" spans="10:12" ht="12.75">
      <c r="J1026" s="86"/>
      <c r="K1026" s="85"/>
      <c r="L1026" s="72"/>
    </row>
    <row r="1027" spans="10:12" ht="12.75">
      <c r="J1027" s="86"/>
      <c r="K1027" s="85"/>
      <c r="L1027" s="72"/>
    </row>
    <row r="1028" spans="10:12" ht="12.75">
      <c r="J1028" s="86"/>
      <c r="K1028" s="85"/>
      <c r="L1028" s="72"/>
    </row>
  </sheetData>
  <sheetProtection sheet="1" objects="1" scenarios="1"/>
  <mergeCells count="1">
    <mergeCell ref="D2:F2"/>
  </mergeCells>
  <dataValidations count="2">
    <dataValidation type="list" allowBlank="1" showInputMessage="1" showErrorMessage="1" sqref="B7:D7">
      <formula1>$Q$7:$Q$13</formula1>
    </dataValidation>
    <dataValidation type="list" allowBlank="1" showInputMessage="1" showErrorMessage="1" sqref="E7:H7 L7">
      <formula1>$Y$7:$Y$12</formula1>
    </dataValidation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Cooper-Jacob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2000-11-19T04:46:06Z</cp:lastPrinted>
  <dcterms:created xsi:type="dcterms:W3CDTF">1998-11-09T19:19:00Z</dcterms:created>
  <dcterms:modified xsi:type="dcterms:W3CDTF">2004-04-30T21:20:23Z</dcterms:modified>
  <cp:category/>
  <cp:version/>
  <cp:contentType/>
  <cp:contentStatus/>
</cp:coreProperties>
</file>