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885" windowWidth="14250" windowHeight="11190" tabRatio="605" activeTab="0"/>
  </bookViews>
  <sheets>
    <sheet name="Master" sheetId="1" r:id="rId1"/>
    <sheet name="CPU List" sheetId="2" r:id="rId2"/>
    <sheet name="Return Cables" sheetId="3" r:id="rId3"/>
    <sheet name="Reset Cables" sheetId="4" r:id="rId4"/>
    <sheet name="Terminal Cables" sheetId="5" r:id="rId5"/>
    <sheet name="Clock Fanouts" sheetId="6" r:id="rId6"/>
    <sheet name="Fiber List" sheetId="7" r:id="rId7"/>
    <sheet name="Scratch" sheetId="8" r:id="rId8"/>
  </sheets>
  <definedNames>
    <definedName name="_xlnm.Print_Area" localSheetId="0">'Master'!$A$18:$E$180</definedName>
  </definedNames>
  <calcPr fullCalcOnLoad="1"/>
</workbook>
</file>

<file path=xl/sharedStrings.xml><?xml version="1.0" encoding="utf-8"?>
<sst xmlns="http://schemas.openxmlformats.org/spreadsheetml/2006/main" count="1073" uniqueCount="472">
  <si>
    <t>1RR18I</t>
  </si>
  <si>
    <t>1RR18H</t>
  </si>
  <si>
    <t>CSP-CSX-WMS Muon TDC</t>
  </si>
  <si>
    <t>1RR18G</t>
  </si>
  <si>
    <t>Muon Trigger</t>
  </si>
  <si>
    <t>1RR18F</t>
  </si>
  <si>
    <t>XTRP</t>
  </si>
  <si>
    <t>1RR18E</t>
  </si>
  <si>
    <t>CMP Muon TDC</t>
  </si>
  <si>
    <t>1RR18D</t>
  </si>
  <si>
    <t>Hadron TDC</t>
  </si>
  <si>
    <t>1RR18C</t>
  </si>
  <si>
    <t>1RR21I</t>
  </si>
  <si>
    <t>1RR21H</t>
  </si>
  <si>
    <t>1RR21G</t>
  </si>
  <si>
    <t>1RR21F</t>
  </si>
  <si>
    <t>1RR21E</t>
  </si>
  <si>
    <t>1RR21D</t>
  </si>
  <si>
    <t>1RR21C</t>
  </si>
  <si>
    <t>1RR27I</t>
  </si>
  <si>
    <t>1RR27H</t>
  </si>
  <si>
    <t>1RR27G</t>
  </si>
  <si>
    <t>1RR27F</t>
  </si>
  <si>
    <t>CLC</t>
  </si>
  <si>
    <t>1RR27D</t>
  </si>
  <si>
    <t>1RR27C</t>
  </si>
  <si>
    <t>2RR22I</t>
  </si>
  <si>
    <t>2RR22H</t>
  </si>
  <si>
    <t>Done-Error-Busy XPT</t>
  </si>
  <si>
    <t>2RR22G</t>
  </si>
  <si>
    <t>TSI</t>
  </si>
  <si>
    <t>Trigger XPT</t>
  </si>
  <si>
    <t>2RR22F</t>
  </si>
  <si>
    <t>L1 Decision</t>
  </si>
  <si>
    <t>Scalers</t>
  </si>
  <si>
    <t>2RR22C</t>
  </si>
  <si>
    <t>2RR23C</t>
  </si>
  <si>
    <t>2RR24C</t>
  </si>
  <si>
    <t>2RR25C</t>
  </si>
  <si>
    <t>2RR26C</t>
  </si>
  <si>
    <t>2RR27C</t>
  </si>
  <si>
    <t>2RR28C</t>
  </si>
  <si>
    <t>2RR29C</t>
  </si>
  <si>
    <t>L2 Control</t>
  </si>
  <si>
    <t>2RR30C</t>
  </si>
  <si>
    <t>2RR31C</t>
  </si>
  <si>
    <t>2RR32C</t>
  </si>
  <si>
    <t>2RR33C</t>
  </si>
  <si>
    <t>2RR34C</t>
  </si>
  <si>
    <t>2RR35C</t>
  </si>
  <si>
    <t>2RR35F</t>
  </si>
  <si>
    <t>SVT Merger</t>
  </si>
  <si>
    <t>SVT Track Fitter</t>
  </si>
  <si>
    <t>2RR35G</t>
  </si>
  <si>
    <t>2RR35H</t>
  </si>
  <si>
    <t>2RR35I</t>
  </si>
  <si>
    <t>-T</t>
  </si>
  <si>
    <t xml:space="preserve">-T </t>
  </si>
  <si>
    <t>-B</t>
  </si>
  <si>
    <t xml:space="preserve">-B </t>
  </si>
  <si>
    <t xml:space="preserve">Rack </t>
  </si>
  <si>
    <t>Pos.</t>
  </si>
  <si>
    <t>Crate Function</t>
  </si>
  <si>
    <t xml:space="preserve">Node </t>
  </si>
  <si>
    <t>IP</t>
  </si>
  <si>
    <t>Loc 1</t>
  </si>
  <si>
    <t>Return</t>
  </si>
  <si>
    <t>Reset</t>
  </si>
  <si>
    <t>Terminal</t>
  </si>
  <si>
    <t>System</t>
  </si>
  <si>
    <t>Cable type</t>
  </si>
  <si>
    <t>Location_1</t>
  </si>
  <si>
    <t>Connector_1</t>
  </si>
  <si>
    <t>Location_2</t>
  </si>
  <si>
    <t>Connector_2</t>
  </si>
  <si>
    <t>Comments</t>
  </si>
  <si>
    <t>See Below</t>
  </si>
  <si>
    <t>Central Outer Tracker West 0</t>
  </si>
  <si>
    <t>Central Outer Tracker West 1</t>
  </si>
  <si>
    <t>Central Outer Tracker West 2</t>
  </si>
  <si>
    <t>Central Outer Tracker West 3</t>
  </si>
  <si>
    <t>Central Outer Tracker West 4</t>
  </si>
  <si>
    <t>Central Outer Tracker West 5</t>
  </si>
  <si>
    <t>Central Outer Tracker West 6</t>
  </si>
  <si>
    <t>Central Outer Tracker West 7</t>
  </si>
  <si>
    <t>Central Outer Tracker West 8</t>
  </si>
  <si>
    <t>Central Outer Tracker West 9</t>
  </si>
  <si>
    <t>CONWT</t>
  </si>
  <si>
    <t>COSWT</t>
  </si>
  <si>
    <t>COSWB</t>
  </si>
  <si>
    <t>CONWB</t>
  </si>
  <si>
    <t>Central Outer Tracker East 2</t>
  </si>
  <si>
    <t>Central Outer Tracker East 3</t>
  </si>
  <si>
    <t>Central Outer Tracker East 4</t>
  </si>
  <si>
    <t>Central Outer Tracker East 5</t>
  </si>
  <si>
    <t>Central Outer Tracker East 6</t>
  </si>
  <si>
    <t>Central Outer Tracker East 7</t>
  </si>
  <si>
    <t>Central Outer Tracker East 8</t>
  </si>
  <si>
    <t>Central Outer Tracker East 9</t>
  </si>
  <si>
    <t>Central Outer Tracker East 1</t>
  </si>
  <si>
    <t>Central Outer Tracker East 0</t>
  </si>
  <si>
    <t>CONET</t>
  </si>
  <si>
    <t>COSET</t>
  </si>
  <si>
    <t>COSEB</t>
  </si>
  <si>
    <t>CONEB</t>
  </si>
  <si>
    <t>CANWT</t>
  </si>
  <si>
    <t>Central Calorimeter West 0</t>
  </si>
  <si>
    <t>Central Calorimeter West 1</t>
  </si>
  <si>
    <t>Central Calorimeter West 2</t>
  </si>
  <si>
    <t>Central Calorimeter West 3</t>
  </si>
  <si>
    <t>Central Calorimeter West 4</t>
  </si>
  <si>
    <t>Central Calorimeter West 5</t>
  </si>
  <si>
    <t>Central Calorimeter West 6</t>
  </si>
  <si>
    <t>Central Calorimeter West 7</t>
  </si>
  <si>
    <t>CANET</t>
  </si>
  <si>
    <t>CANEB</t>
  </si>
  <si>
    <t>CANWB</t>
  </si>
  <si>
    <t>Plug Calorimeter West 1</t>
  </si>
  <si>
    <t>Plug Calorimeter West 2</t>
  </si>
  <si>
    <t>Plug Calorimeter West 3</t>
  </si>
  <si>
    <t>Plug Calorimeter West 4</t>
  </si>
  <si>
    <t>Plug Calorimeter West 5</t>
  </si>
  <si>
    <t>Plug Calorimeter West 0</t>
  </si>
  <si>
    <t>CASWT</t>
  </si>
  <si>
    <t>CASWB</t>
  </si>
  <si>
    <t>EPSW</t>
  </si>
  <si>
    <t>EPNW</t>
  </si>
  <si>
    <t>End Wall West 0</t>
  </si>
  <si>
    <t>End Wall West 1</t>
  </si>
  <si>
    <t>End Wall West 2</t>
  </si>
  <si>
    <t>End Wall West 3</t>
  </si>
  <si>
    <t>Central Calorimeter East 0</t>
  </si>
  <si>
    <t>Central Calorimeter East 1</t>
  </si>
  <si>
    <t>Central Calorimeter East 2</t>
  </si>
  <si>
    <t>Central Calorimeter East 3</t>
  </si>
  <si>
    <t>Central Calorimeter East 4</t>
  </si>
  <si>
    <t>Central Calorimeter East 5</t>
  </si>
  <si>
    <t>Central Calorimeter East 6</t>
  </si>
  <si>
    <t>Central Calorimeter East 7</t>
  </si>
  <si>
    <t>Plug Calorimeter East 0</t>
  </si>
  <si>
    <t>Plug Calorimeter East 1</t>
  </si>
  <si>
    <t>Plug Calorimeter East 2</t>
  </si>
  <si>
    <t>Plug Calorimeter East 3</t>
  </si>
  <si>
    <t>Plug Calorimeter East 4</t>
  </si>
  <si>
    <t>Plug Calorimeter East 5</t>
  </si>
  <si>
    <t>End Wall East 0</t>
  </si>
  <si>
    <t>End Wall East 1</t>
  </si>
  <si>
    <t>End Wall East 2</t>
  </si>
  <si>
    <t>End Wall East 3</t>
  </si>
  <si>
    <t>CASET</t>
  </si>
  <si>
    <t>CASEB</t>
  </si>
  <si>
    <t>EPNE</t>
  </si>
  <si>
    <t>EPSE</t>
  </si>
  <si>
    <t>CMX Muon TDC West</t>
  </si>
  <si>
    <t>IMU Muon TDC West</t>
  </si>
  <si>
    <t>CMU Muon TDC West</t>
  </si>
  <si>
    <t>CMU Muon TDC East</t>
  </si>
  <si>
    <t>XFT Finder 1</t>
  </si>
  <si>
    <t>XFT Finder 3</t>
  </si>
  <si>
    <t>XFT Linker 2</t>
  </si>
  <si>
    <t>XFT Finder 2</t>
  </si>
  <si>
    <t>XFT Linker 1</t>
  </si>
  <si>
    <t>L2 Calorimeter 5</t>
  </si>
  <si>
    <t>L1 Calorimeter 5</t>
  </si>
  <si>
    <t>L2 Calorimeter 4</t>
  </si>
  <si>
    <t>L1 Calorimeter 4</t>
  </si>
  <si>
    <t>L2 Calorimeter 3</t>
  </si>
  <si>
    <t>L1 Calorimeter 3</t>
  </si>
  <si>
    <t>L2 Calorimeter 2</t>
  </si>
  <si>
    <t>L1 Calorimeter 2</t>
  </si>
  <si>
    <t>L2 Calorimeter 1</t>
  </si>
  <si>
    <t>L1 Calorimeter 1</t>
  </si>
  <si>
    <t>L2 Calorimeter 0</t>
  </si>
  <si>
    <t>L1 Calorimeter 0</t>
  </si>
  <si>
    <t>CMX Muon TDC East</t>
  </si>
  <si>
    <t>IMU Muon TDC East</t>
  </si>
  <si>
    <t>b0vrb00</t>
  </si>
  <si>
    <t>b0vrb01</t>
  </si>
  <si>
    <t>b0vrb02</t>
  </si>
  <si>
    <t>b0vrb03</t>
  </si>
  <si>
    <t>b0vrb04</t>
  </si>
  <si>
    <t>b0vrb05</t>
  </si>
  <si>
    <t>b0svx05</t>
  </si>
  <si>
    <t>DAQ VRB 0</t>
  </si>
  <si>
    <t>DAQ VRB 1</t>
  </si>
  <si>
    <t>DAQ VRB 2</t>
  </si>
  <si>
    <t>DAQ VRB 3</t>
  </si>
  <si>
    <t>DAQ VRB 4</t>
  </si>
  <si>
    <t>DAQ VRB 5</t>
  </si>
  <si>
    <t>b0l2glob</t>
  </si>
  <si>
    <t>L2 Decision 0</t>
  </si>
  <si>
    <t>L2 Decision 1</t>
  </si>
  <si>
    <t>b0svt04</t>
  </si>
  <si>
    <t>b0svt05</t>
  </si>
  <si>
    <t>b0svt00</t>
  </si>
  <si>
    <t>b0svt01</t>
  </si>
  <si>
    <t>b0svt02</t>
  </si>
  <si>
    <t>b0svt03</t>
  </si>
  <si>
    <t>SVT Tracking 4</t>
  </si>
  <si>
    <t>SVT Tracking 5</t>
  </si>
  <si>
    <t>SVT Tracking 2</t>
  </si>
  <si>
    <t>SVT Tracking 3</t>
  </si>
  <si>
    <t>SVT Tracking 0</t>
  </si>
  <si>
    <t>SVT Tracking 1</t>
  </si>
  <si>
    <t>XFT Linker 0</t>
  </si>
  <si>
    <t>XFT Finder 0</t>
  </si>
  <si>
    <t>Cable</t>
  </si>
  <si>
    <t>Unit</t>
  </si>
  <si>
    <t>EW</t>
  </si>
  <si>
    <t>DAQ</t>
  </si>
  <si>
    <t>Fiber</t>
  </si>
  <si>
    <t>(len)</t>
  </si>
  <si>
    <t>TS</t>
  </si>
  <si>
    <t>I</t>
  </si>
  <si>
    <t>CLK</t>
  </si>
  <si>
    <t>Length-0</t>
  </si>
  <si>
    <t>Length-1</t>
  </si>
  <si>
    <t>Length-2</t>
  </si>
  <si>
    <t>SVSWT</t>
  </si>
  <si>
    <t>SVSWB</t>
  </si>
  <si>
    <t>SVNWB</t>
  </si>
  <si>
    <t>SVNET</t>
  </si>
  <si>
    <t>SVSET</t>
  </si>
  <si>
    <t>SVSEB</t>
  </si>
  <si>
    <t>SVNEB</t>
  </si>
  <si>
    <t>SVNWT</t>
  </si>
  <si>
    <t>FIB West 1</t>
  </si>
  <si>
    <t>FIB West 2</t>
  </si>
  <si>
    <t>FIB West 3</t>
  </si>
  <si>
    <t>FIB East 0</t>
  </si>
  <si>
    <t>FIB East 1</t>
  </si>
  <si>
    <t>FIB East 2</t>
  </si>
  <si>
    <t>FIB East 3</t>
  </si>
  <si>
    <t>FIB West 0</t>
  </si>
  <si>
    <t>1RR15E-B</t>
  </si>
  <si>
    <t>1RR15D-B</t>
  </si>
  <si>
    <t>1RR30F</t>
  </si>
  <si>
    <t>Crate Type</t>
  </si>
  <si>
    <t>Datalink, C Key</t>
  </si>
  <si>
    <t>Bldn 1633A</t>
  </si>
  <si>
    <t>Bldn 1700A</t>
  </si>
  <si>
    <t>Ol 3744-26</t>
  </si>
  <si>
    <t>RJ-11</t>
  </si>
  <si>
    <t>RJ-45</t>
  </si>
  <si>
    <t>Datalink, A Key</t>
  </si>
  <si>
    <t>Number(6)</t>
  </si>
  <si>
    <t>System(3)</t>
  </si>
  <si>
    <t>Unit(2)</t>
  </si>
  <si>
    <t>EW(1)</t>
  </si>
  <si>
    <t>Function(12)</t>
  </si>
  <si>
    <t>Route(3)</t>
  </si>
  <si>
    <t>Type(10)</t>
  </si>
  <si>
    <t>Length(6)</t>
  </si>
  <si>
    <t>Color(2)</t>
  </si>
  <si>
    <t>Date_Inst(11)</t>
  </si>
  <si>
    <t>Location_1(40)</t>
  </si>
  <si>
    <t>Drawing_1(6)</t>
  </si>
  <si>
    <t>Connector_1(20)</t>
  </si>
  <si>
    <t>Location_2(40)</t>
  </si>
  <si>
    <t>Drawing_2(6)</t>
  </si>
  <si>
    <t>Connecter_2(20)</t>
  </si>
  <si>
    <t>Comments(40)</t>
  </si>
  <si>
    <t>Key</t>
  </si>
  <si>
    <t>Normal Trig/FE</t>
  </si>
  <si>
    <t>FIB</t>
  </si>
  <si>
    <t>SVT</t>
  </si>
  <si>
    <t>Wall NWT</t>
  </si>
  <si>
    <t>Wall SWT</t>
  </si>
  <si>
    <t>Wall NET</t>
  </si>
  <si>
    <t>Wall SET</t>
  </si>
  <si>
    <t>Alt Name</t>
  </si>
  <si>
    <t>1-18C</t>
  </si>
  <si>
    <t>1-18D</t>
  </si>
  <si>
    <t>1-18E</t>
  </si>
  <si>
    <t>1-18F</t>
  </si>
  <si>
    <t>1-18G</t>
  </si>
  <si>
    <t>1-18H</t>
  </si>
  <si>
    <t>1-18I</t>
  </si>
  <si>
    <t>1-21C</t>
  </si>
  <si>
    <t>1-21D</t>
  </si>
  <si>
    <t>1-21E</t>
  </si>
  <si>
    <t>1-21F</t>
  </si>
  <si>
    <t>1-21G</t>
  </si>
  <si>
    <t>1-21H</t>
  </si>
  <si>
    <t>1-21I</t>
  </si>
  <si>
    <t>1-27C</t>
  </si>
  <si>
    <t>1-27D</t>
  </si>
  <si>
    <t>1-27F</t>
  </si>
  <si>
    <t>1-27G</t>
  </si>
  <si>
    <t>1-27H</t>
  </si>
  <si>
    <t>1-27I</t>
  </si>
  <si>
    <t>2-22C</t>
  </si>
  <si>
    <t>2-22F</t>
  </si>
  <si>
    <t>2-22G</t>
  </si>
  <si>
    <t>2-22H</t>
  </si>
  <si>
    <t>2-22I</t>
  </si>
  <si>
    <t>2-23C</t>
  </si>
  <si>
    <t>2-24C</t>
  </si>
  <si>
    <t>2-25C</t>
  </si>
  <si>
    <t>2-26C</t>
  </si>
  <si>
    <t>2-27C</t>
  </si>
  <si>
    <t>2-28C</t>
  </si>
  <si>
    <t>2-29C</t>
  </si>
  <si>
    <t>2-30C</t>
  </si>
  <si>
    <t>2-31C</t>
  </si>
  <si>
    <t>2-32C</t>
  </si>
  <si>
    <t>2-33C</t>
  </si>
  <si>
    <t>2-34C</t>
  </si>
  <si>
    <t>2-35C</t>
  </si>
  <si>
    <t>2-35F</t>
  </si>
  <si>
    <t>2-35G</t>
  </si>
  <si>
    <t>2-35H</t>
  </si>
  <si>
    <t>2-35I</t>
  </si>
  <si>
    <t xml:space="preserve"> </t>
  </si>
  <si>
    <t xml:space="preserve">Clock </t>
  </si>
  <si>
    <t>ST</t>
  </si>
  <si>
    <t>Varies</t>
  </si>
  <si>
    <t>Color</t>
  </si>
  <si>
    <t>TN</t>
  </si>
  <si>
    <t>GY</t>
  </si>
  <si>
    <t>OR</t>
  </si>
  <si>
    <t>BK</t>
  </si>
  <si>
    <t>b0xft00</t>
  </si>
  <si>
    <t>b0xft07</t>
  </si>
  <si>
    <t>b0xft06</t>
  </si>
  <si>
    <t>b0xft05</t>
  </si>
  <si>
    <t>b0xft04</t>
  </si>
  <si>
    <t>b0xft03</t>
  </si>
  <si>
    <t>b0xft01</t>
  </si>
  <si>
    <t>ISL Diagnostic VRB 0</t>
  </si>
  <si>
    <t>ISL Diagnostic VRB 1</t>
  </si>
  <si>
    <t>ISL Diagnostic VRB 2</t>
  </si>
  <si>
    <t>SVX Diagnostic VRB 0</t>
  </si>
  <si>
    <t>SVX Diagnostic VRB 1</t>
  </si>
  <si>
    <t>SVX Diagnostic VRB 2</t>
  </si>
  <si>
    <t>SVX Diagnostic VRB 3</t>
  </si>
  <si>
    <t>SVX Diagnostic VRB 4</t>
  </si>
  <si>
    <t>SVX Diagnostic VRB 5</t>
  </si>
  <si>
    <t>b0evb01</t>
  </si>
  <si>
    <t>b0evb02</t>
  </si>
  <si>
    <t>b0evb03</t>
  </si>
  <si>
    <t>b0evb00</t>
  </si>
  <si>
    <t>b0evb04</t>
  </si>
  <si>
    <t>b0evb05</t>
  </si>
  <si>
    <t>b0evb06</t>
  </si>
  <si>
    <t>b0svx06</t>
  </si>
  <si>
    <t>b0evb07</t>
  </si>
  <si>
    <t>b0svx07</t>
  </si>
  <si>
    <t>b0evb08</t>
  </si>
  <si>
    <t>b0svx08</t>
  </si>
  <si>
    <t>b0cot01</t>
  </si>
  <si>
    <t>b0cot02</t>
  </si>
  <si>
    <t>b0cot03</t>
  </si>
  <si>
    <t>b0cot04</t>
  </si>
  <si>
    <t>b0cot05</t>
  </si>
  <si>
    <t>b0cot06</t>
  </si>
  <si>
    <t>b0cot07</t>
  </si>
  <si>
    <t>b0cot08</t>
  </si>
  <si>
    <t>b0cot09</t>
  </si>
  <si>
    <t>b0cot00</t>
  </si>
  <si>
    <t>b0cot11</t>
  </si>
  <si>
    <t>b0cot12</t>
  </si>
  <si>
    <t>b0cot13</t>
  </si>
  <si>
    <t>b0cot14</t>
  </si>
  <si>
    <t>b0cot15</t>
  </si>
  <si>
    <t>b0cot16</t>
  </si>
  <si>
    <t>b0cot17</t>
  </si>
  <si>
    <t>b0cot18</t>
  </si>
  <si>
    <t>b0cot19</t>
  </si>
  <si>
    <t>b0cot10</t>
  </si>
  <si>
    <t>b0ccal02</t>
  </si>
  <si>
    <t>b0ccal03</t>
  </si>
  <si>
    <t>b0ccal04</t>
  </si>
  <si>
    <t>b0ccal05</t>
  </si>
  <si>
    <t>b0ccal06</t>
  </si>
  <si>
    <t>b0ccal07</t>
  </si>
  <si>
    <t>b0ccal00</t>
  </si>
  <si>
    <t>b0ccal01</t>
  </si>
  <si>
    <t>b0ccal08</t>
  </si>
  <si>
    <t>b0ccal09</t>
  </si>
  <si>
    <t>b0ccal10</t>
  </si>
  <si>
    <t>b0ccal11</t>
  </si>
  <si>
    <t>b0ccal12</t>
  </si>
  <si>
    <t>b0ccal13</t>
  </si>
  <si>
    <t>b0ccal14</t>
  </si>
  <si>
    <t>b0ccal15</t>
  </si>
  <si>
    <t>b0fib00</t>
  </si>
  <si>
    <t>b0fib01</t>
  </si>
  <si>
    <t>b0fib02</t>
  </si>
  <si>
    <t>b0fib03</t>
  </si>
  <si>
    <t>b0fib04</t>
  </si>
  <si>
    <t>b0fib05</t>
  </si>
  <si>
    <t>b0fib06</t>
  </si>
  <si>
    <t>b0fib07</t>
  </si>
  <si>
    <t>-S</t>
  </si>
  <si>
    <t>Spare</t>
  </si>
  <si>
    <t>1RR27E</t>
  </si>
  <si>
    <t>1-27E</t>
  </si>
  <si>
    <t>ISL Event Builder VRB 1</t>
  </si>
  <si>
    <t>ISL Event Builder VRB 2</t>
  </si>
  <si>
    <t>SVX Event Builder VRB 1</t>
  </si>
  <si>
    <t>SVX Event Builder VRB 2</t>
  </si>
  <si>
    <t>SVX Event Builder VRB 3</t>
  </si>
  <si>
    <t>SVX Event Builder VRB 4</t>
  </si>
  <si>
    <t>SVX Event Builder VRB 5</t>
  </si>
  <si>
    <t>ISL Event Builder VRB 0</t>
  </si>
  <si>
    <t>Length-FIB</t>
  </si>
  <si>
    <t>ST*4 or ST*6</t>
  </si>
  <si>
    <t>Fibr Bundl</t>
  </si>
  <si>
    <t>&lt;Fanout Crates&gt;</t>
  </si>
  <si>
    <t>SVX Event Builder VRB 0 (w/SRC)</t>
  </si>
  <si>
    <t>b0cmx00</t>
  </si>
  <si>
    <t>b0imu00</t>
  </si>
  <si>
    <t>b0htdc00</t>
  </si>
  <si>
    <t>b0cmp00</t>
  </si>
  <si>
    <t>b0xtrp00</t>
  </si>
  <si>
    <t>b0mutr00</t>
  </si>
  <si>
    <t>b0cmu00</t>
  </si>
  <si>
    <t>b0musc00</t>
  </si>
  <si>
    <t>b0cmu01</t>
  </si>
  <si>
    <t>b0cmx01</t>
  </si>
  <si>
    <t>b0imu01</t>
  </si>
  <si>
    <t>b0clc00</t>
  </si>
  <si>
    <t>b0l1gl00</t>
  </si>
  <si>
    <t>b0tsi01</t>
  </si>
  <si>
    <t>b0tsi02</t>
  </si>
  <si>
    <t>b0tsi03</t>
  </si>
  <si>
    <t>b0l2de00</t>
  </si>
  <si>
    <t>b0l2de01</t>
  </si>
  <si>
    <t>b0l2ca04</t>
  </si>
  <si>
    <t>b0l1ca04</t>
  </si>
  <si>
    <t>b0l2ca03</t>
  </si>
  <si>
    <t>b0l1ca03</t>
  </si>
  <si>
    <t>b0l2ca02</t>
  </si>
  <si>
    <t>b0l1ca02</t>
  </si>
  <si>
    <t>b0l2ca01</t>
  </si>
  <si>
    <t>b0l1ca01</t>
  </si>
  <si>
    <t>b0l2ca00</t>
  </si>
  <si>
    <t>b0l1ca00</t>
  </si>
  <si>
    <t>b0l2ca05</t>
  </si>
  <si>
    <t>b0l1ca05</t>
  </si>
  <si>
    <t>b0svt06</t>
  </si>
  <si>
    <t>b0ecal01</t>
  </si>
  <si>
    <t>b0ecal02</t>
  </si>
  <si>
    <t>b0ecal03</t>
  </si>
  <si>
    <t>b0ecal04</t>
  </si>
  <si>
    <t>b0ecal05</t>
  </si>
  <si>
    <t>b0ecal06</t>
  </si>
  <si>
    <t>b0ecal07</t>
  </si>
  <si>
    <t>b0ecal00</t>
  </si>
  <si>
    <t>b0pcal02</t>
  </si>
  <si>
    <t>b0pcal03</t>
  </si>
  <si>
    <t>b0pcal04</t>
  </si>
  <si>
    <t>b0pcal05</t>
  </si>
  <si>
    <t>b0pcal06</t>
  </si>
  <si>
    <t>b0pcal07</t>
  </si>
  <si>
    <t>b0pcal08</t>
  </si>
  <si>
    <t>b0pcal09</t>
  </si>
  <si>
    <t>b0pcal10</t>
  </si>
  <si>
    <t>b0pcal11</t>
  </si>
  <si>
    <t>b0pcal00</t>
  </si>
  <si>
    <t>b0pcal01</t>
  </si>
  <si>
    <t>SVX Diag</t>
  </si>
  <si>
    <t>b0tsi00</t>
  </si>
  <si>
    <t>Master Clock</t>
  </si>
  <si>
    <t>b0clk00</t>
  </si>
  <si>
    <t>VRB, XPT, CLK</t>
  </si>
  <si>
    <t>b0svx01</t>
  </si>
  <si>
    <t>b0svx02</t>
  </si>
  <si>
    <t>b0svx03</t>
  </si>
  <si>
    <t>b0svx04</t>
  </si>
  <si>
    <t>b0svx00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</si>
</sst>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"/>
  </numFmts>
  <fonts count="8">
    <font>
      <sz val="10"/>
      <name val="Arial"/>
      <family val="0"/>
    </font>
    <font>
      <sz val="10"/>
      <name val="Courier New"/>
      <family val="3"/>
    </font>
    <font>
      <b/>
      <u val="single"/>
      <sz val="12"/>
      <color indexed="10"/>
      <name val="Times New Roman"/>
      <family val="1"/>
    </font>
    <font>
      <sz val="12"/>
      <name val="Times New Roman"/>
      <family val="1"/>
    </font>
    <font>
      <sz val="12"/>
      <name val="Courier New"/>
      <family val="3"/>
    </font>
    <font>
      <sz val="9"/>
      <name val="Courier New"/>
      <family val="3"/>
    </font>
    <font>
      <sz val="9"/>
      <name val="Times New Roman"/>
      <family val="1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4"/>
  <sheetViews>
    <sheetView tabSelected="1" workbookViewId="0" topLeftCell="A35">
      <selection activeCell="D44" sqref="D44"/>
    </sheetView>
  </sheetViews>
  <sheetFormatPr defaultColWidth="9.140625" defaultRowHeight="12.75"/>
  <cols>
    <col min="1" max="1" width="16.421875" style="3" customWidth="1"/>
    <col min="2" max="2" width="9.140625" style="12" customWidth="1"/>
    <col min="3" max="3" width="36.57421875" style="1" customWidth="1"/>
    <col min="4" max="4" width="10.57421875" style="1" customWidth="1"/>
    <col min="5" max="5" width="9.140625" style="6" customWidth="1"/>
    <col min="6" max="6" width="9.140625" style="25" customWidth="1"/>
    <col min="7" max="11" width="12.28125" style="1" customWidth="1"/>
    <col min="12" max="12" width="9.8515625" style="1" customWidth="1"/>
    <col min="13" max="16384" width="9.140625" style="1" customWidth="1"/>
  </cols>
  <sheetData>
    <row r="1" spans="1:11" ht="13.5">
      <c r="A1" s="3" t="s">
        <v>206</v>
      </c>
      <c r="B1" s="11" t="s">
        <v>211</v>
      </c>
      <c r="G1" s="2" t="s">
        <v>66</v>
      </c>
      <c r="H1" s="2" t="s">
        <v>67</v>
      </c>
      <c r="I1" s="2" t="s">
        <v>68</v>
      </c>
      <c r="J1" s="9" t="s">
        <v>314</v>
      </c>
      <c r="K1" s="1" t="s">
        <v>210</v>
      </c>
    </row>
    <row r="2" spans="1:2" ht="13.5">
      <c r="A2" s="4"/>
      <c r="B2" s="11"/>
    </row>
    <row r="3" spans="1:11" ht="13.5">
      <c r="A3" s="3" t="s">
        <v>69</v>
      </c>
      <c r="B3" s="11">
        <v>3</v>
      </c>
      <c r="G3" s="1" t="s">
        <v>209</v>
      </c>
      <c r="H3" s="1" t="s">
        <v>209</v>
      </c>
      <c r="I3" s="1" t="s">
        <v>209</v>
      </c>
      <c r="J3" s="1" t="s">
        <v>214</v>
      </c>
      <c r="K3" s="1" t="s">
        <v>209</v>
      </c>
    </row>
    <row r="4" spans="1:11" ht="13.5">
      <c r="A4" s="3" t="s">
        <v>70</v>
      </c>
      <c r="B4" s="11">
        <v>10</v>
      </c>
      <c r="G4" s="1" t="s">
        <v>239</v>
      </c>
      <c r="H4" s="1" t="s">
        <v>241</v>
      </c>
      <c r="I4" s="1" t="s">
        <v>240</v>
      </c>
      <c r="J4" s="1" t="s">
        <v>239</v>
      </c>
      <c r="K4" s="1" t="s">
        <v>316</v>
      </c>
    </row>
    <row r="5" spans="1:11" ht="13.5">
      <c r="A5" s="3" t="s">
        <v>207</v>
      </c>
      <c r="B5" s="11">
        <v>2</v>
      </c>
      <c r="G5" s="1" t="s">
        <v>212</v>
      </c>
      <c r="H5" s="18" t="s">
        <v>313</v>
      </c>
      <c r="I5" s="18" t="s">
        <v>313</v>
      </c>
      <c r="J5" s="18" t="s">
        <v>313</v>
      </c>
      <c r="K5" s="1" t="s">
        <v>212</v>
      </c>
    </row>
    <row r="6" spans="1:11" ht="13.5">
      <c r="A6" s="3" t="s">
        <v>208</v>
      </c>
      <c r="B6" s="11">
        <v>1</v>
      </c>
      <c r="G6" s="1" t="s">
        <v>213</v>
      </c>
      <c r="H6" s="18" t="s">
        <v>313</v>
      </c>
      <c r="I6" s="18" t="s">
        <v>313</v>
      </c>
      <c r="J6" s="18" t="s">
        <v>313</v>
      </c>
      <c r="K6" s="1" t="s">
        <v>213</v>
      </c>
    </row>
    <row r="7" spans="1:11" ht="13.5">
      <c r="A7" s="3" t="s">
        <v>215</v>
      </c>
      <c r="B7" s="11">
        <v>3</v>
      </c>
      <c r="G7" s="1">
        <v>220</v>
      </c>
      <c r="H7" s="1">
        <v>220</v>
      </c>
      <c r="I7" s="1">
        <v>220</v>
      </c>
      <c r="J7" s="1">
        <v>65</v>
      </c>
      <c r="K7" s="1">
        <v>220</v>
      </c>
    </row>
    <row r="8" spans="1:11" ht="13.5">
      <c r="A8" s="3" t="s">
        <v>216</v>
      </c>
      <c r="B8" s="11">
        <v>3</v>
      </c>
      <c r="G8" s="1">
        <v>90</v>
      </c>
      <c r="H8" s="1">
        <v>70</v>
      </c>
      <c r="I8" s="1">
        <v>70</v>
      </c>
      <c r="J8" s="1">
        <v>65</v>
      </c>
      <c r="K8" s="1">
        <v>95</v>
      </c>
    </row>
    <row r="9" spans="1:11" ht="13.5">
      <c r="A9" s="3" t="s">
        <v>217</v>
      </c>
      <c r="B9" s="11">
        <v>3</v>
      </c>
      <c r="G9" s="1">
        <v>65</v>
      </c>
      <c r="H9" s="1">
        <v>110</v>
      </c>
      <c r="I9" s="1">
        <v>110</v>
      </c>
      <c r="J9" s="1">
        <v>65</v>
      </c>
      <c r="K9" s="1">
        <v>95</v>
      </c>
    </row>
    <row r="10" spans="1:11" ht="13.5">
      <c r="A10" s="3" t="s">
        <v>317</v>
      </c>
      <c r="B10" s="11">
        <v>2</v>
      </c>
      <c r="G10" s="1" t="s">
        <v>318</v>
      </c>
      <c r="H10" s="1" t="s">
        <v>319</v>
      </c>
      <c r="I10" s="1" t="s">
        <v>319</v>
      </c>
      <c r="J10" s="1" t="s">
        <v>320</v>
      </c>
      <c r="K10" s="1" t="s">
        <v>321</v>
      </c>
    </row>
    <row r="11" spans="1:11" ht="13.5">
      <c r="A11" s="3" t="s">
        <v>71</v>
      </c>
      <c r="B11" s="11">
        <v>40</v>
      </c>
      <c r="G11" s="1" t="s">
        <v>27</v>
      </c>
      <c r="H11" s="1" t="s">
        <v>234</v>
      </c>
      <c r="I11" s="1" t="s">
        <v>235</v>
      </c>
      <c r="J11" s="1" t="s">
        <v>76</v>
      </c>
      <c r="K11" s="1" t="s">
        <v>236</v>
      </c>
    </row>
    <row r="12" spans="1:11" ht="13.5">
      <c r="A12" s="3" t="s">
        <v>72</v>
      </c>
      <c r="B12" s="11">
        <v>20</v>
      </c>
      <c r="G12" s="1" t="s">
        <v>244</v>
      </c>
      <c r="H12" s="1" t="s">
        <v>242</v>
      </c>
      <c r="I12" s="1" t="s">
        <v>243</v>
      </c>
      <c r="J12" s="1" t="s">
        <v>238</v>
      </c>
      <c r="K12" s="1" t="s">
        <v>315</v>
      </c>
    </row>
    <row r="13" spans="1:2" ht="13.5">
      <c r="A13" s="3" t="s">
        <v>73</v>
      </c>
      <c r="B13" s="11">
        <v>40</v>
      </c>
    </row>
    <row r="14" spans="1:11" ht="13.5">
      <c r="A14" s="3" t="s">
        <v>74</v>
      </c>
      <c r="B14" s="11">
        <v>20</v>
      </c>
      <c r="G14" s="1" t="str">
        <f>G12</f>
        <v>Datalink, A Key</v>
      </c>
      <c r="H14" s="1" t="str">
        <f>H12</f>
        <v>RJ-11</v>
      </c>
      <c r="I14" s="1" t="str">
        <f>I12</f>
        <v>RJ-45</v>
      </c>
      <c r="J14" s="1" t="str">
        <f>J12</f>
        <v>Datalink, C Key</v>
      </c>
      <c r="K14" s="1" t="s">
        <v>315</v>
      </c>
    </row>
    <row r="15" spans="1:2" ht="13.5">
      <c r="A15" s="3" t="s">
        <v>75</v>
      </c>
      <c r="B15" s="11"/>
    </row>
    <row r="17" spans="7:10" ht="13.5">
      <c r="G17" s="2"/>
      <c r="H17" s="2"/>
      <c r="I17" s="2"/>
      <c r="J17" s="2"/>
    </row>
    <row r="18" spans="1:12" ht="27" customHeight="1">
      <c r="A18" s="3" t="s">
        <v>60</v>
      </c>
      <c r="B18" s="12" t="s">
        <v>61</v>
      </c>
      <c r="C18" s="1" t="s">
        <v>62</v>
      </c>
      <c r="D18" s="1" t="s">
        <v>63</v>
      </c>
      <c r="E18" s="6" t="s">
        <v>64</v>
      </c>
      <c r="F18" s="25" t="s">
        <v>237</v>
      </c>
      <c r="G18" s="2" t="s">
        <v>313</v>
      </c>
      <c r="H18" s="2" t="s">
        <v>313</v>
      </c>
      <c r="I18" s="2" t="s">
        <v>313</v>
      </c>
      <c r="J18" s="2" t="s">
        <v>65</v>
      </c>
      <c r="L18" s="3" t="s">
        <v>270</v>
      </c>
    </row>
    <row r="19" ht="13.5">
      <c r="L19" s="3"/>
    </row>
    <row r="20" spans="1:12" ht="13.5">
      <c r="A20" s="3" t="s">
        <v>11</v>
      </c>
      <c r="B20" s="12" t="s">
        <v>56</v>
      </c>
      <c r="C20" s="1" t="s">
        <v>153</v>
      </c>
      <c r="D20" s="1" t="s">
        <v>411</v>
      </c>
      <c r="E20" s="6">
        <v>132</v>
      </c>
      <c r="F20" s="25">
        <v>1</v>
      </c>
      <c r="J20" s="1" t="str">
        <f>IF(F20=1,"1RR15E-T","")</f>
        <v>1RR15E-T</v>
      </c>
      <c r="L20" s="3" t="s">
        <v>271</v>
      </c>
    </row>
    <row r="21" spans="1:12" ht="13.5">
      <c r="A21" s="3" t="s">
        <v>11</v>
      </c>
      <c r="B21" s="12" t="s">
        <v>58</v>
      </c>
      <c r="C21" s="1" t="s">
        <v>154</v>
      </c>
      <c r="D21" s="1" t="s">
        <v>412</v>
      </c>
      <c r="E21" s="6">
        <v>134</v>
      </c>
      <c r="F21" s="25">
        <v>1</v>
      </c>
      <c r="J21" s="1" t="str">
        <f aca="true" t="shared" si="0" ref="J21:J70">IF(F21=1,"1RR15E-T","")</f>
        <v>1RR15E-T</v>
      </c>
      <c r="L21" s="3" t="s">
        <v>271</v>
      </c>
    </row>
    <row r="22" spans="1:12" ht="13.5">
      <c r="A22" s="3" t="s">
        <v>9</v>
      </c>
      <c r="B22" s="12" t="s">
        <v>56</v>
      </c>
      <c r="C22" s="1" t="s">
        <v>10</v>
      </c>
      <c r="D22" s="1" t="s">
        <v>413</v>
      </c>
      <c r="E22" s="6">
        <v>137</v>
      </c>
      <c r="F22" s="25">
        <v>1</v>
      </c>
      <c r="J22" s="1" t="str">
        <f t="shared" si="0"/>
        <v>1RR15E-T</v>
      </c>
      <c r="L22" s="3" t="s">
        <v>272</v>
      </c>
    </row>
    <row r="23" spans="1:12" ht="13.5">
      <c r="A23" s="3" t="s">
        <v>9</v>
      </c>
      <c r="B23" s="12" t="s">
        <v>58</v>
      </c>
      <c r="J23" s="1">
        <f t="shared" si="0"/>
      </c>
      <c r="L23" s="3" t="s">
        <v>272</v>
      </c>
    </row>
    <row r="24" spans="1:12" ht="13.5">
      <c r="A24" s="3" t="s">
        <v>7</v>
      </c>
      <c r="B24" s="12" t="s">
        <v>56</v>
      </c>
      <c r="C24" s="1" t="s">
        <v>8</v>
      </c>
      <c r="D24" s="1" t="s">
        <v>414</v>
      </c>
      <c r="E24" s="6">
        <v>136</v>
      </c>
      <c r="F24" s="25">
        <v>1</v>
      </c>
      <c r="J24" s="1" t="str">
        <f t="shared" si="0"/>
        <v>1RR15E-T</v>
      </c>
      <c r="L24" s="3" t="s">
        <v>273</v>
      </c>
    </row>
    <row r="25" spans="1:12" ht="13.5">
      <c r="A25" s="3" t="s">
        <v>7</v>
      </c>
      <c r="B25" s="12" t="s">
        <v>58</v>
      </c>
      <c r="J25" s="1">
        <f t="shared" si="0"/>
      </c>
      <c r="L25" s="3" t="s">
        <v>273</v>
      </c>
    </row>
    <row r="26" spans="1:12" ht="13.5">
      <c r="A26" s="3" t="s">
        <v>5</v>
      </c>
      <c r="B26" s="12" t="s">
        <v>56</v>
      </c>
      <c r="C26" s="1" t="s">
        <v>6</v>
      </c>
      <c r="D26" s="1" t="s">
        <v>415</v>
      </c>
      <c r="E26" s="6">
        <v>138</v>
      </c>
      <c r="F26" s="25">
        <v>1</v>
      </c>
      <c r="J26" s="1" t="str">
        <f t="shared" si="0"/>
        <v>1RR15E-T</v>
      </c>
      <c r="L26" s="3" t="s">
        <v>274</v>
      </c>
    </row>
    <row r="27" spans="1:12" ht="13.5">
      <c r="A27" s="3" t="s">
        <v>5</v>
      </c>
      <c r="B27" s="12" t="s">
        <v>58</v>
      </c>
      <c r="J27" s="1">
        <f t="shared" si="0"/>
      </c>
      <c r="L27" s="3" t="s">
        <v>274</v>
      </c>
    </row>
    <row r="28" spans="1:12" ht="13.5">
      <c r="A28" s="3" t="s">
        <v>3</v>
      </c>
      <c r="B28" s="12" t="s">
        <v>56</v>
      </c>
      <c r="C28" s="1" t="s">
        <v>4</v>
      </c>
      <c r="D28" s="1" t="s">
        <v>416</v>
      </c>
      <c r="E28" s="6">
        <v>139</v>
      </c>
      <c r="F28" s="25">
        <v>1</v>
      </c>
      <c r="J28" s="1" t="str">
        <f t="shared" si="0"/>
        <v>1RR15E-T</v>
      </c>
      <c r="L28" s="3" t="s">
        <v>275</v>
      </c>
    </row>
    <row r="29" spans="1:12" ht="13.5">
      <c r="A29" s="3" t="s">
        <v>3</v>
      </c>
      <c r="B29" s="12" t="s">
        <v>58</v>
      </c>
      <c r="J29" s="1">
        <f t="shared" si="0"/>
      </c>
      <c r="L29" s="3" t="s">
        <v>275</v>
      </c>
    </row>
    <row r="30" spans="1:12" ht="13.5">
      <c r="A30" s="3" t="s">
        <v>1</v>
      </c>
      <c r="B30" s="12" t="s">
        <v>56</v>
      </c>
      <c r="C30" s="1" t="s">
        <v>155</v>
      </c>
      <c r="D30" s="1" t="s">
        <v>417</v>
      </c>
      <c r="E30" s="6">
        <v>130</v>
      </c>
      <c r="F30" s="25">
        <v>1</v>
      </c>
      <c r="J30" s="1" t="str">
        <f t="shared" si="0"/>
        <v>1RR15E-T</v>
      </c>
      <c r="L30" s="3" t="s">
        <v>276</v>
      </c>
    </row>
    <row r="31" spans="1:12" ht="13.5">
      <c r="A31" s="3" t="s">
        <v>1</v>
      </c>
      <c r="B31" s="12" t="s">
        <v>58</v>
      </c>
      <c r="C31" s="1" t="s">
        <v>2</v>
      </c>
      <c r="D31" s="1" t="s">
        <v>418</v>
      </c>
      <c r="E31" s="6">
        <v>137</v>
      </c>
      <c r="F31" s="25">
        <v>1</v>
      </c>
      <c r="J31" s="1" t="str">
        <f t="shared" si="0"/>
        <v>1RR15E-T</v>
      </c>
      <c r="L31" s="3" t="s">
        <v>276</v>
      </c>
    </row>
    <row r="32" spans="1:12" ht="13.5">
      <c r="A32" s="3" t="s">
        <v>0</v>
      </c>
      <c r="B32" s="12" t="s">
        <v>57</v>
      </c>
      <c r="C32" s="1" t="s">
        <v>156</v>
      </c>
      <c r="D32" s="1" t="s">
        <v>419</v>
      </c>
      <c r="E32" s="6">
        <v>131</v>
      </c>
      <c r="F32" s="25">
        <v>1</v>
      </c>
      <c r="J32" s="1" t="str">
        <f t="shared" si="0"/>
        <v>1RR15E-T</v>
      </c>
      <c r="L32" s="3" t="s">
        <v>277</v>
      </c>
    </row>
    <row r="33" spans="1:12" ht="13.5">
      <c r="A33" s="3" t="s">
        <v>0</v>
      </c>
      <c r="B33" s="12" t="s">
        <v>59</v>
      </c>
      <c r="C33" s="1" t="s">
        <v>405</v>
      </c>
      <c r="D33" s="1" t="s">
        <v>344</v>
      </c>
      <c r="E33" s="6">
        <v>122</v>
      </c>
      <c r="F33" s="25">
        <v>2</v>
      </c>
      <c r="J33" s="1">
        <f>IF(F33=1,"1RR15E-T","")</f>
      </c>
      <c r="L33" s="3" t="s">
        <v>277</v>
      </c>
    </row>
    <row r="34" spans="1:12" ht="13.5">
      <c r="A34" s="3" t="s">
        <v>0</v>
      </c>
      <c r="B34" s="12" t="s">
        <v>59</v>
      </c>
      <c r="C34" s="1" t="s">
        <v>329</v>
      </c>
      <c r="D34" s="1" t="s">
        <v>345</v>
      </c>
      <c r="E34" s="6">
        <v>123</v>
      </c>
      <c r="F34" s="25">
        <v>-1</v>
      </c>
      <c r="J34" s="1">
        <f t="shared" si="0"/>
      </c>
      <c r="L34" s="3" t="s">
        <v>277</v>
      </c>
    </row>
    <row r="35" spans="1:12" ht="13.5">
      <c r="A35" s="3" t="s">
        <v>18</v>
      </c>
      <c r="B35" s="12" t="s">
        <v>56</v>
      </c>
      <c r="C35" s="1" t="s">
        <v>183</v>
      </c>
      <c r="D35" s="1" t="s">
        <v>176</v>
      </c>
      <c r="E35" s="6">
        <v>100</v>
      </c>
      <c r="F35" s="25">
        <v>2</v>
      </c>
      <c r="J35" s="1">
        <f t="shared" si="0"/>
      </c>
      <c r="L35" s="3" t="s">
        <v>278</v>
      </c>
    </row>
    <row r="36" spans="1:12" ht="13.5">
      <c r="A36" s="3" t="s">
        <v>18</v>
      </c>
      <c r="B36" s="12" t="s">
        <v>58</v>
      </c>
      <c r="C36" s="1" t="s">
        <v>184</v>
      </c>
      <c r="D36" s="1" t="s">
        <v>177</v>
      </c>
      <c r="E36" s="6">
        <v>101</v>
      </c>
      <c r="F36" s="25">
        <v>2</v>
      </c>
      <c r="J36" s="1">
        <f t="shared" si="0"/>
      </c>
      <c r="L36" s="3" t="s">
        <v>278</v>
      </c>
    </row>
    <row r="37" spans="1:12" ht="13.5">
      <c r="A37" s="3" t="s">
        <v>17</v>
      </c>
      <c r="B37" s="12" t="s">
        <v>56</v>
      </c>
      <c r="C37" s="1" t="s">
        <v>185</v>
      </c>
      <c r="D37" s="1" t="s">
        <v>178</v>
      </c>
      <c r="E37" s="6">
        <v>102</v>
      </c>
      <c r="F37" s="25">
        <v>2</v>
      </c>
      <c r="J37" s="1">
        <f>IF(F37=1,"1RR15E-T","")</f>
      </c>
      <c r="L37" s="3" t="s">
        <v>279</v>
      </c>
    </row>
    <row r="38" spans="1:12" ht="13.5">
      <c r="A38" s="3" t="s">
        <v>17</v>
      </c>
      <c r="B38" s="12" t="s">
        <v>58</v>
      </c>
      <c r="C38" s="1" t="s">
        <v>186</v>
      </c>
      <c r="D38" s="1" t="s">
        <v>179</v>
      </c>
      <c r="E38" s="6">
        <v>103</v>
      </c>
      <c r="F38" s="25">
        <v>2</v>
      </c>
      <c r="J38" s="1">
        <f t="shared" si="0"/>
      </c>
      <c r="L38" s="3" t="s">
        <v>279</v>
      </c>
    </row>
    <row r="39" spans="1:12" ht="13.5">
      <c r="A39" s="3" t="s">
        <v>16</v>
      </c>
      <c r="B39" s="12" t="s">
        <v>56</v>
      </c>
      <c r="C39" s="1" t="s">
        <v>187</v>
      </c>
      <c r="D39" s="1" t="s">
        <v>180</v>
      </c>
      <c r="E39" s="6">
        <v>104</v>
      </c>
      <c r="F39" s="25">
        <v>2</v>
      </c>
      <c r="J39" s="1">
        <f>IF(F39=1,"1RR15E-T","")</f>
      </c>
      <c r="L39" s="3" t="s">
        <v>280</v>
      </c>
    </row>
    <row r="40" spans="1:12" ht="13.5">
      <c r="A40" s="3" t="s">
        <v>16</v>
      </c>
      <c r="B40" s="12" t="s">
        <v>58</v>
      </c>
      <c r="C40" s="1" t="s">
        <v>188</v>
      </c>
      <c r="D40" s="1" t="s">
        <v>181</v>
      </c>
      <c r="E40" s="6">
        <v>105</v>
      </c>
      <c r="F40" s="25">
        <v>2</v>
      </c>
      <c r="J40" s="1">
        <f t="shared" si="0"/>
      </c>
      <c r="L40" s="3" t="s">
        <v>280</v>
      </c>
    </row>
    <row r="41" spans="1:12" ht="13.5">
      <c r="A41" s="3" t="s">
        <v>15</v>
      </c>
      <c r="B41" s="12" t="s">
        <v>56</v>
      </c>
      <c r="C41" s="1" t="s">
        <v>398</v>
      </c>
      <c r="D41" s="1" t="s">
        <v>346</v>
      </c>
      <c r="E41" s="6">
        <v>124</v>
      </c>
      <c r="F41" s="25">
        <v>2</v>
      </c>
      <c r="J41" s="1">
        <f>IF(F41=1,"1RR15E-T","")</f>
      </c>
      <c r="L41" s="3" t="s">
        <v>281</v>
      </c>
    </row>
    <row r="42" spans="1:12" ht="13.5">
      <c r="A42" s="3" t="s">
        <v>15</v>
      </c>
      <c r="B42" s="12" t="s">
        <v>56</v>
      </c>
      <c r="C42" s="1" t="s">
        <v>330</v>
      </c>
      <c r="D42" s="1" t="s">
        <v>347</v>
      </c>
      <c r="E42" s="6">
        <v>125</v>
      </c>
      <c r="F42" s="25">
        <v>-1</v>
      </c>
      <c r="J42" s="1">
        <f t="shared" si="0"/>
      </c>
      <c r="L42" s="3" t="s">
        <v>281</v>
      </c>
    </row>
    <row r="43" spans="1:12" ht="13.5">
      <c r="A43" s="3" t="s">
        <v>15</v>
      </c>
      <c r="B43" s="12" t="s">
        <v>58</v>
      </c>
      <c r="C43" s="1" t="s">
        <v>399</v>
      </c>
      <c r="D43" s="1" t="s">
        <v>348</v>
      </c>
      <c r="E43" s="6">
        <v>126</v>
      </c>
      <c r="F43" s="25">
        <v>2</v>
      </c>
      <c r="J43" s="1">
        <f>IF(F43=1,"1RR15E-T","")</f>
      </c>
      <c r="L43" s="3" t="s">
        <v>281</v>
      </c>
    </row>
    <row r="44" spans="1:12" ht="13.5">
      <c r="A44" s="3" t="s">
        <v>15</v>
      </c>
      <c r="B44" s="12" t="s">
        <v>58</v>
      </c>
      <c r="C44" s="1" t="s">
        <v>331</v>
      </c>
      <c r="D44" s="1" t="s">
        <v>349</v>
      </c>
      <c r="E44" s="6">
        <v>127</v>
      </c>
      <c r="F44" s="25">
        <v>-1</v>
      </c>
      <c r="J44" s="1">
        <f t="shared" si="0"/>
      </c>
      <c r="L44" s="3" t="s">
        <v>281</v>
      </c>
    </row>
    <row r="45" spans="1:12" ht="13.5">
      <c r="A45" s="3" t="s">
        <v>14</v>
      </c>
      <c r="B45" s="12" t="s">
        <v>56</v>
      </c>
      <c r="C45" s="1" t="s">
        <v>410</v>
      </c>
      <c r="D45" s="1" t="s">
        <v>341</v>
      </c>
      <c r="E45" s="6">
        <v>110</v>
      </c>
      <c r="F45" s="25">
        <v>1</v>
      </c>
      <c r="J45" s="1" t="str">
        <f>IF(F45=1,"1RR15E-T","")</f>
        <v>1RR15E-T</v>
      </c>
      <c r="L45" s="3" t="s">
        <v>282</v>
      </c>
    </row>
    <row r="46" spans="1:12" ht="13.5">
      <c r="A46" s="3" t="s">
        <v>14</v>
      </c>
      <c r="B46" s="12" t="s">
        <v>56</v>
      </c>
      <c r="C46" s="1" t="s">
        <v>332</v>
      </c>
      <c r="D46" s="1" t="s">
        <v>471</v>
      </c>
      <c r="E46" s="6">
        <v>111</v>
      </c>
      <c r="F46" s="25">
        <v>-1</v>
      </c>
      <c r="J46" s="1">
        <f t="shared" si="0"/>
      </c>
      <c r="L46" s="3" t="s">
        <v>282</v>
      </c>
    </row>
    <row r="47" spans="1:12" ht="13.5">
      <c r="A47" s="3" t="s">
        <v>14</v>
      </c>
      <c r="B47" s="12" t="s">
        <v>58</v>
      </c>
      <c r="C47" s="1" t="s">
        <v>400</v>
      </c>
      <c r="D47" s="1" t="s">
        <v>338</v>
      </c>
      <c r="E47" s="6">
        <v>112</v>
      </c>
      <c r="F47" s="25">
        <v>2</v>
      </c>
      <c r="J47" s="1">
        <f>IF(F47=1,"1RR15E-T","")</f>
      </c>
      <c r="L47" s="3" t="s">
        <v>282</v>
      </c>
    </row>
    <row r="48" spans="1:12" ht="13.5">
      <c r="A48" s="3" t="s">
        <v>14</v>
      </c>
      <c r="B48" s="12" t="s">
        <v>58</v>
      </c>
      <c r="C48" s="1" t="s">
        <v>333</v>
      </c>
      <c r="D48" s="1" t="s">
        <v>467</v>
      </c>
      <c r="E48" s="6">
        <v>113</v>
      </c>
      <c r="F48" s="25">
        <v>-1</v>
      </c>
      <c r="J48" s="1">
        <f t="shared" si="0"/>
      </c>
      <c r="L48" s="3" t="s">
        <v>282</v>
      </c>
    </row>
    <row r="49" spans="1:12" ht="13.5">
      <c r="A49" s="3" t="s">
        <v>13</v>
      </c>
      <c r="B49" s="12" t="s">
        <v>56</v>
      </c>
      <c r="C49" s="1" t="s">
        <v>401</v>
      </c>
      <c r="D49" s="1" t="s">
        <v>339</v>
      </c>
      <c r="E49" s="6">
        <v>114</v>
      </c>
      <c r="F49" s="25">
        <v>2</v>
      </c>
      <c r="J49" s="1">
        <f>IF(F49=1,"1RR15E-T","")</f>
      </c>
      <c r="L49" s="3" t="s">
        <v>283</v>
      </c>
    </row>
    <row r="50" spans="1:12" ht="13.5">
      <c r="A50" s="3" t="s">
        <v>13</v>
      </c>
      <c r="B50" s="12" t="s">
        <v>56</v>
      </c>
      <c r="C50" s="1" t="s">
        <v>334</v>
      </c>
      <c r="D50" s="1" t="s">
        <v>468</v>
      </c>
      <c r="E50" s="6">
        <v>115</v>
      </c>
      <c r="F50" s="25">
        <v>-1</v>
      </c>
      <c r="J50" s="1">
        <f t="shared" si="0"/>
      </c>
      <c r="L50" s="3" t="s">
        <v>283</v>
      </c>
    </row>
    <row r="51" spans="1:12" ht="13.5">
      <c r="A51" s="3" t="s">
        <v>13</v>
      </c>
      <c r="B51" s="12" t="s">
        <v>58</v>
      </c>
      <c r="C51" s="1" t="s">
        <v>402</v>
      </c>
      <c r="D51" s="1" t="s">
        <v>340</v>
      </c>
      <c r="E51" s="6">
        <v>116</v>
      </c>
      <c r="F51" s="25">
        <v>2</v>
      </c>
      <c r="J51" s="1">
        <f>IF(F51=1,"1RR15E-T","")</f>
      </c>
      <c r="L51" s="3" t="s">
        <v>283</v>
      </c>
    </row>
    <row r="52" spans="1:12" ht="13.5">
      <c r="A52" s="3" t="s">
        <v>13</v>
      </c>
      <c r="B52" s="12" t="s">
        <v>58</v>
      </c>
      <c r="C52" s="1" t="s">
        <v>335</v>
      </c>
      <c r="D52" s="1" t="s">
        <v>469</v>
      </c>
      <c r="E52" s="6">
        <v>117</v>
      </c>
      <c r="F52" s="25">
        <v>-1</v>
      </c>
      <c r="J52" s="1">
        <f t="shared" si="0"/>
      </c>
      <c r="L52" s="3" t="s">
        <v>283</v>
      </c>
    </row>
    <row r="53" spans="1:12" ht="13.5">
      <c r="A53" s="3" t="s">
        <v>12</v>
      </c>
      <c r="B53" s="12" t="s">
        <v>56</v>
      </c>
      <c r="C53" s="1" t="s">
        <v>403</v>
      </c>
      <c r="D53" s="1" t="s">
        <v>342</v>
      </c>
      <c r="E53" s="6">
        <v>118</v>
      </c>
      <c r="F53" s="25">
        <v>2</v>
      </c>
      <c r="J53" s="1">
        <f>IF(F53=1,"1RR15E-T","")</f>
      </c>
      <c r="L53" s="3" t="s">
        <v>284</v>
      </c>
    </row>
    <row r="54" spans="1:12" ht="13.5">
      <c r="A54" s="3" t="s">
        <v>12</v>
      </c>
      <c r="B54" s="12" t="s">
        <v>56</v>
      </c>
      <c r="C54" s="1" t="s">
        <v>336</v>
      </c>
      <c r="D54" s="1" t="s">
        <v>470</v>
      </c>
      <c r="E54" s="6">
        <v>119</v>
      </c>
      <c r="F54" s="25">
        <v>-1</v>
      </c>
      <c r="J54" s="1">
        <f t="shared" si="0"/>
      </c>
      <c r="L54" s="3" t="s">
        <v>284</v>
      </c>
    </row>
    <row r="55" spans="1:12" ht="13.5">
      <c r="A55" s="3" t="s">
        <v>12</v>
      </c>
      <c r="B55" s="12" t="s">
        <v>58</v>
      </c>
      <c r="C55" s="1" t="s">
        <v>404</v>
      </c>
      <c r="D55" s="1" t="s">
        <v>343</v>
      </c>
      <c r="E55" s="6">
        <v>120</v>
      </c>
      <c r="F55" s="25">
        <v>2</v>
      </c>
      <c r="J55" s="1">
        <f>IF(F55=1,"1RR15E-T","")</f>
      </c>
      <c r="L55" s="3" t="s">
        <v>284</v>
      </c>
    </row>
    <row r="56" spans="1:12" ht="13.5">
      <c r="A56" s="3" t="s">
        <v>12</v>
      </c>
      <c r="B56" s="12" t="s">
        <v>58</v>
      </c>
      <c r="C56" s="1" t="s">
        <v>337</v>
      </c>
      <c r="D56" s="1" t="s">
        <v>182</v>
      </c>
      <c r="E56" s="6">
        <v>121</v>
      </c>
      <c r="F56" s="25">
        <v>-1</v>
      </c>
      <c r="J56" s="1">
        <f t="shared" si="0"/>
      </c>
      <c r="L56" s="3" t="s">
        <v>284</v>
      </c>
    </row>
    <row r="57" spans="1:12" ht="13.5">
      <c r="A57" s="3" t="s">
        <v>25</v>
      </c>
      <c r="B57" s="12" t="s">
        <v>56</v>
      </c>
      <c r="J57" s="1">
        <f t="shared" si="0"/>
      </c>
      <c r="L57" s="3" t="s">
        <v>285</v>
      </c>
    </row>
    <row r="58" spans="1:12" ht="13.5">
      <c r="A58" s="3" t="s">
        <v>25</v>
      </c>
      <c r="B58" s="12" t="s">
        <v>58</v>
      </c>
      <c r="J58" s="1">
        <f t="shared" si="0"/>
      </c>
      <c r="L58" s="3" t="s">
        <v>285</v>
      </c>
    </row>
    <row r="59" spans="1:12" ht="13.5">
      <c r="A59" s="3" t="s">
        <v>24</v>
      </c>
      <c r="B59" s="12" t="s">
        <v>56</v>
      </c>
      <c r="C59" s="1" t="s">
        <v>174</v>
      </c>
      <c r="D59" s="1" t="s">
        <v>420</v>
      </c>
      <c r="E59" s="6">
        <v>133</v>
      </c>
      <c r="F59" s="25">
        <v>1</v>
      </c>
      <c r="J59" s="1" t="str">
        <f t="shared" si="0"/>
        <v>1RR15E-T</v>
      </c>
      <c r="L59" s="3" t="s">
        <v>286</v>
      </c>
    </row>
    <row r="60" spans="1:12" ht="13.5">
      <c r="A60" s="3" t="s">
        <v>24</v>
      </c>
      <c r="B60" s="12" t="s">
        <v>58</v>
      </c>
      <c r="C60" s="1" t="s">
        <v>175</v>
      </c>
      <c r="D60" s="1" t="s">
        <v>421</v>
      </c>
      <c r="E60" s="6">
        <v>135</v>
      </c>
      <c r="F60" s="25">
        <v>1</v>
      </c>
      <c r="J60" s="1" t="str">
        <f t="shared" si="0"/>
        <v>1RR15E-T</v>
      </c>
      <c r="L60" s="3" t="s">
        <v>286</v>
      </c>
    </row>
    <row r="61" spans="1:12" ht="13.5">
      <c r="A61" s="3" t="s">
        <v>396</v>
      </c>
      <c r="B61" s="12" t="s">
        <v>56</v>
      </c>
      <c r="C61" s="1" t="s">
        <v>23</v>
      </c>
      <c r="D61" s="1" t="s">
        <v>422</v>
      </c>
      <c r="E61" s="6">
        <v>140</v>
      </c>
      <c r="F61" s="25">
        <v>1</v>
      </c>
      <c r="J61" s="1" t="str">
        <f>IF(F61=1,"1RR15E-T","")</f>
        <v>1RR15E-T</v>
      </c>
      <c r="L61" s="3" t="s">
        <v>397</v>
      </c>
    </row>
    <row r="62" spans="1:12" ht="13.5">
      <c r="A62" s="3" t="s">
        <v>396</v>
      </c>
      <c r="B62" s="12" t="s">
        <v>58</v>
      </c>
      <c r="J62" s="1">
        <f>IF(F62=1,"1RR15E-T","")</f>
      </c>
      <c r="L62" s="3" t="s">
        <v>397</v>
      </c>
    </row>
    <row r="63" spans="1:12" ht="13.5">
      <c r="A63" s="3" t="s">
        <v>22</v>
      </c>
      <c r="B63" s="12" t="s">
        <v>56</v>
      </c>
      <c r="J63" s="1">
        <f>IF(F63=1,"1RR15E-T","")</f>
      </c>
      <c r="L63" s="3" t="s">
        <v>287</v>
      </c>
    </row>
    <row r="64" spans="1:12" ht="13.5">
      <c r="A64" s="3" t="s">
        <v>22</v>
      </c>
      <c r="B64" s="12" t="s">
        <v>58</v>
      </c>
      <c r="C64" s="1" t="s">
        <v>158</v>
      </c>
      <c r="D64" s="1" t="s">
        <v>323</v>
      </c>
      <c r="E64" s="6">
        <v>146</v>
      </c>
      <c r="F64" s="25">
        <v>1</v>
      </c>
      <c r="J64" s="1" t="str">
        <f t="shared" si="0"/>
        <v>1RR15E-T</v>
      </c>
      <c r="L64" s="3" t="s">
        <v>287</v>
      </c>
    </row>
    <row r="65" spans="1:12" ht="13.5">
      <c r="A65" s="3" t="s">
        <v>21</v>
      </c>
      <c r="B65" s="12" t="s">
        <v>56</v>
      </c>
      <c r="C65" s="1" t="s">
        <v>159</v>
      </c>
      <c r="D65" s="1" t="s">
        <v>324</v>
      </c>
      <c r="E65" s="6">
        <v>145</v>
      </c>
      <c r="F65" s="25">
        <v>1</v>
      </c>
      <c r="J65" s="1" t="str">
        <f t="shared" si="0"/>
        <v>1RR15E-T</v>
      </c>
      <c r="L65" s="3" t="s">
        <v>288</v>
      </c>
    </row>
    <row r="66" spans="1:12" ht="13.5">
      <c r="A66" s="3" t="s">
        <v>21</v>
      </c>
      <c r="B66" s="12" t="s">
        <v>58</v>
      </c>
      <c r="C66" s="1" t="s">
        <v>160</v>
      </c>
      <c r="D66" s="1" t="s">
        <v>325</v>
      </c>
      <c r="E66" s="6">
        <v>144</v>
      </c>
      <c r="F66" s="25">
        <v>1</v>
      </c>
      <c r="J66" s="1" t="str">
        <f t="shared" si="0"/>
        <v>1RR15E-T</v>
      </c>
      <c r="L66" s="3" t="s">
        <v>288</v>
      </c>
    </row>
    <row r="67" spans="1:12" ht="13.5">
      <c r="A67" s="3" t="s">
        <v>20</v>
      </c>
      <c r="B67" s="12" t="s">
        <v>56</v>
      </c>
      <c r="C67" s="1" t="s">
        <v>161</v>
      </c>
      <c r="D67" s="1" t="s">
        <v>326</v>
      </c>
      <c r="E67" s="6">
        <v>143</v>
      </c>
      <c r="F67" s="25">
        <v>1</v>
      </c>
      <c r="J67" s="1" t="str">
        <f t="shared" si="0"/>
        <v>1RR15E-T</v>
      </c>
      <c r="L67" s="3" t="s">
        <v>289</v>
      </c>
    </row>
    <row r="68" spans="1:12" ht="13.5">
      <c r="A68" s="3" t="s">
        <v>20</v>
      </c>
      <c r="B68" s="12" t="s">
        <v>58</v>
      </c>
      <c r="C68" s="1" t="s">
        <v>157</v>
      </c>
      <c r="D68" s="1" t="s">
        <v>327</v>
      </c>
      <c r="E68" s="6">
        <v>142</v>
      </c>
      <c r="F68" s="25">
        <v>1</v>
      </c>
      <c r="J68" s="1" t="str">
        <f t="shared" si="0"/>
        <v>1RR15E-T</v>
      </c>
      <c r="L68" s="3" t="s">
        <v>289</v>
      </c>
    </row>
    <row r="69" spans="1:12" ht="13.5">
      <c r="A69" s="3" t="s">
        <v>19</v>
      </c>
      <c r="B69" s="12" t="s">
        <v>56</v>
      </c>
      <c r="C69" s="1" t="s">
        <v>204</v>
      </c>
      <c r="D69" s="1" t="s">
        <v>328</v>
      </c>
      <c r="E69" s="6">
        <v>141</v>
      </c>
      <c r="F69" s="25">
        <v>1</v>
      </c>
      <c r="J69" s="1" t="str">
        <f t="shared" si="0"/>
        <v>1RR15E-T</v>
      </c>
      <c r="L69" s="3" t="s">
        <v>290</v>
      </c>
    </row>
    <row r="70" spans="1:12" ht="13.5">
      <c r="A70" s="3" t="s">
        <v>19</v>
      </c>
      <c r="B70" s="12" t="s">
        <v>58</v>
      </c>
      <c r="C70" s="1" t="s">
        <v>205</v>
      </c>
      <c r="D70" s="1" t="s">
        <v>322</v>
      </c>
      <c r="E70" s="6">
        <v>140</v>
      </c>
      <c r="F70" s="25">
        <v>1</v>
      </c>
      <c r="J70" s="1" t="str">
        <f t="shared" si="0"/>
        <v>1RR15E-T</v>
      </c>
      <c r="L70" s="3" t="s">
        <v>290</v>
      </c>
    </row>
    <row r="71" ht="13.5">
      <c r="L71" s="3"/>
    </row>
    <row r="72" spans="1:12" ht="13.5">
      <c r="A72" s="3" t="s">
        <v>35</v>
      </c>
      <c r="B72" s="12" t="s">
        <v>56</v>
      </c>
      <c r="J72" s="1">
        <f>IF(F72=1,"2RR22H-B","")</f>
      </c>
      <c r="L72" s="3" t="s">
        <v>291</v>
      </c>
    </row>
    <row r="73" spans="1:12" ht="13.5">
      <c r="A73" s="3" t="s">
        <v>35</v>
      </c>
      <c r="B73" s="12" t="s">
        <v>58</v>
      </c>
      <c r="J73" s="1">
        <f aca="true" t="shared" si="1" ref="J73:J107">IF(F73=1,"2RR22H-B","")</f>
      </c>
      <c r="L73" s="3" t="s">
        <v>291</v>
      </c>
    </row>
    <row r="74" spans="1:12" ht="13.5">
      <c r="A74" s="3" t="s">
        <v>32</v>
      </c>
      <c r="B74" s="12" t="s">
        <v>56</v>
      </c>
      <c r="C74" s="1" t="s">
        <v>33</v>
      </c>
      <c r="D74" s="1" t="s">
        <v>423</v>
      </c>
      <c r="E74" s="6">
        <v>204</v>
      </c>
      <c r="F74" s="25">
        <v>1</v>
      </c>
      <c r="J74" s="1" t="str">
        <f t="shared" si="1"/>
        <v>2RR22H-B</v>
      </c>
      <c r="L74" s="3" t="s">
        <v>292</v>
      </c>
    </row>
    <row r="75" spans="1:12" ht="13.5">
      <c r="A75" s="3" t="s">
        <v>32</v>
      </c>
      <c r="B75" s="12" t="s">
        <v>58</v>
      </c>
      <c r="C75" s="1" t="s">
        <v>34</v>
      </c>
      <c r="D75" s="1" t="s">
        <v>426</v>
      </c>
      <c r="E75" s="6">
        <v>203</v>
      </c>
      <c r="F75" s="25">
        <v>1</v>
      </c>
      <c r="J75" s="1" t="str">
        <f t="shared" si="1"/>
        <v>2RR22H-B</v>
      </c>
      <c r="L75" s="3" t="s">
        <v>292</v>
      </c>
    </row>
    <row r="76" spans="1:12" ht="13.5">
      <c r="A76" s="3" t="s">
        <v>29</v>
      </c>
      <c r="B76" s="12" t="s">
        <v>56</v>
      </c>
      <c r="C76" s="1" t="s">
        <v>30</v>
      </c>
      <c r="D76" s="1" t="s">
        <v>463</v>
      </c>
      <c r="E76" s="6">
        <v>200</v>
      </c>
      <c r="F76" s="25">
        <v>1</v>
      </c>
      <c r="J76" s="1" t="str">
        <f t="shared" si="1"/>
        <v>2RR22H-B</v>
      </c>
      <c r="L76" s="3" t="s">
        <v>293</v>
      </c>
    </row>
    <row r="77" spans="1:12" ht="13.5">
      <c r="A77" s="3" t="s">
        <v>29</v>
      </c>
      <c r="B77" s="12" t="s">
        <v>58</v>
      </c>
      <c r="C77" s="1" t="s">
        <v>31</v>
      </c>
      <c r="D77" s="1" t="s">
        <v>424</v>
      </c>
      <c r="E77" s="6">
        <v>201</v>
      </c>
      <c r="F77" s="25">
        <v>2</v>
      </c>
      <c r="J77" s="1" t="s">
        <v>313</v>
      </c>
      <c r="L77" s="3" t="s">
        <v>293</v>
      </c>
    </row>
    <row r="78" spans="1:12" ht="13.5">
      <c r="A78" s="3" t="s">
        <v>27</v>
      </c>
      <c r="B78" s="12" t="s">
        <v>56</v>
      </c>
      <c r="C78" s="1" t="s">
        <v>28</v>
      </c>
      <c r="D78" s="1" t="s">
        <v>425</v>
      </c>
      <c r="E78" s="6">
        <v>202</v>
      </c>
      <c r="F78" s="25">
        <v>2</v>
      </c>
      <c r="J78" s="1" t="s">
        <v>313</v>
      </c>
      <c r="L78" s="3" t="s">
        <v>294</v>
      </c>
    </row>
    <row r="79" spans="1:12" ht="13.5">
      <c r="A79" s="3" t="s">
        <v>27</v>
      </c>
      <c r="B79" s="12" t="s">
        <v>58</v>
      </c>
      <c r="J79" s="1">
        <f t="shared" si="1"/>
      </c>
      <c r="L79" s="3" t="s">
        <v>294</v>
      </c>
    </row>
    <row r="80" spans="1:12" ht="13.5">
      <c r="A80" s="3" t="s">
        <v>26</v>
      </c>
      <c r="B80" s="12" t="s">
        <v>56</v>
      </c>
      <c r="C80" s="1" t="s">
        <v>464</v>
      </c>
      <c r="D80" s="1" t="s">
        <v>465</v>
      </c>
      <c r="E80" s="6">
        <v>205</v>
      </c>
      <c r="F80" s="25">
        <v>2</v>
      </c>
      <c r="J80" s="1">
        <f t="shared" si="1"/>
      </c>
      <c r="L80" s="3" t="s">
        <v>295</v>
      </c>
    </row>
    <row r="81" spans="1:12" ht="13.5">
      <c r="A81" s="3" t="s">
        <v>26</v>
      </c>
      <c r="B81" s="12" t="s">
        <v>58</v>
      </c>
      <c r="J81" s="1">
        <f t="shared" si="1"/>
      </c>
      <c r="L81" s="3" t="s">
        <v>295</v>
      </c>
    </row>
    <row r="82" spans="1:12" ht="13.5">
      <c r="A82" s="3" t="s">
        <v>36</v>
      </c>
      <c r="B82" s="12" t="s">
        <v>56</v>
      </c>
      <c r="C82" s="1" t="s">
        <v>162</v>
      </c>
      <c r="D82" s="1" t="s">
        <v>439</v>
      </c>
      <c r="E82" s="6">
        <v>225</v>
      </c>
      <c r="F82" s="25">
        <v>1</v>
      </c>
      <c r="J82" s="1" t="str">
        <f t="shared" si="1"/>
        <v>2RR22H-B</v>
      </c>
      <c r="L82" s="3" t="s">
        <v>296</v>
      </c>
    </row>
    <row r="83" spans="1:12" ht="13.5">
      <c r="A83" s="3" t="s">
        <v>36</v>
      </c>
      <c r="B83" s="12" t="s">
        <v>58</v>
      </c>
      <c r="C83" s="1" t="s">
        <v>163</v>
      </c>
      <c r="D83" s="1" t="s">
        <v>440</v>
      </c>
      <c r="E83" s="6">
        <v>215</v>
      </c>
      <c r="F83" s="25">
        <v>1</v>
      </c>
      <c r="J83" s="1" t="str">
        <f t="shared" si="1"/>
        <v>2RR22H-B</v>
      </c>
      <c r="L83" s="3" t="s">
        <v>296</v>
      </c>
    </row>
    <row r="84" spans="1:12" ht="13.5">
      <c r="A84" s="3" t="s">
        <v>37</v>
      </c>
      <c r="B84" s="12" t="s">
        <v>56</v>
      </c>
      <c r="C84" s="1" t="s">
        <v>164</v>
      </c>
      <c r="D84" s="1" t="s">
        <v>429</v>
      </c>
      <c r="E84" s="6">
        <v>224</v>
      </c>
      <c r="F84" s="25">
        <v>1</v>
      </c>
      <c r="J84" s="1" t="str">
        <f t="shared" si="1"/>
        <v>2RR22H-B</v>
      </c>
      <c r="L84" s="3" t="s">
        <v>297</v>
      </c>
    </row>
    <row r="85" spans="1:12" ht="13.5">
      <c r="A85" s="3" t="s">
        <v>37</v>
      </c>
      <c r="B85" s="12" t="s">
        <v>58</v>
      </c>
      <c r="C85" s="1" t="s">
        <v>165</v>
      </c>
      <c r="D85" s="1" t="s">
        <v>430</v>
      </c>
      <c r="E85" s="6">
        <v>214</v>
      </c>
      <c r="F85" s="25">
        <v>1</v>
      </c>
      <c r="J85" s="1" t="str">
        <f t="shared" si="1"/>
        <v>2RR22H-B</v>
      </c>
      <c r="L85" s="3" t="s">
        <v>297</v>
      </c>
    </row>
    <row r="86" spans="1:12" ht="13.5">
      <c r="A86" s="3" t="s">
        <v>38</v>
      </c>
      <c r="B86" s="12" t="s">
        <v>56</v>
      </c>
      <c r="C86" s="1" t="s">
        <v>166</v>
      </c>
      <c r="D86" s="1" t="s">
        <v>431</v>
      </c>
      <c r="E86" s="6">
        <v>223</v>
      </c>
      <c r="F86" s="25">
        <v>1</v>
      </c>
      <c r="J86" s="1" t="str">
        <f t="shared" si="1"/>
        <v>2RR22H-B</v>
      </c>
      <c r="L86" s="3" t="s">
        <v>298</v>
      </c>
    </row>
    <row r="87" spans="1:12" ht="13.5">
      <c r="A87" s="3" t="s">
        <v>38</v>
      </c>
      <c r="B87" s="12" t="s">
        <v>58</v>
      </c>
      <c r="C87" s="1" t="s">
        <v>167</v>
      </c>
      <c r="D87" s="1" t="s">
        <v>432</v>
      </c>
      <c r="E87" s="6">
        <v>213</v>
      </c>
      <c r="F87" s="25">
        <v>1</v>
      </c>
      <c r="J87" s="1" t="str">
        <f t="shared" si="1"/>
        <v>2RR22H-B</v>
      </c>
      <c r="L87" s="3" t="s">
        <v>298</v>
      </c>
    </row>
    <row r="88" spans="1:12" ht="13.5">
      <c r="A88" s="3" t="s">
        <v>39</v>
      </c>
      <c r="B88" s="12" t="s">
        <v>56</v>
      </c>
      <c r="C88" s="1" t="s">
        <v>168</v>
      </c>
      <c r="D88" s="1" t="s">
        <v>433</v>
      </c>
      <c r="E88" s="6">
        <v>222</v>
      </c>
      <c r="F88" s="25">
        <v>1</v>
      </c>
      <c r="J88" s="1" t="str">
        <f t="shared" si="1"/>
        <v>2RR22H-B</v>
      </c>
      <c r="L88" s="3" t="s">
        <v>299</v>
      </c>
    </row>
    <row r="89" spans="1:12" ht="13.5">
      <c r="A89" s="3" t="s">
        <v>39</v>
      </c>
      <c r="B89" s="12" t="s">
        <v>58</v>
      </c>
      <c r="C89" s="1" t="s">
        <v>169</v>
      </c>
      <c r="D89" s="1" t="s">
        <v>434</v>
      </c>
      <c r="E89" s="6">
        <v>212</v>
      </c>
      <c r="F89" s="25">
        <v>1</v>
      </c>
      <c r="J89" s="1" t="str">
        <f t="shared" si="1"/>
        <v>2RR22H-B</v>
      </c>
      <c r="L89" s="3" t="s">
        <v>299</v>
      </c>
    </row>
    <row r="90" spans="1:12" ht="13.5">
      <c r="A90" s="3" t="s">
        <v>40</v>
      </c>
      <c r="B90" s="12" t="s">
        <v>56</v>
      </c>
      <c r="C90" s="1" t="s">
        <v>170</v>
      </c>
      <c r="D90" s="1" t="s">
        <v>435</v>
      </c>
      <c r="E90" s="6">
        <v>221</v>
      </c>
      <c r="F90" s="25">
        <v>1</v>
      </c>
      <c r="J90" s="1" t="str">
        <f t="shared" si="1"/>
        <v>2RR22H-B</v>
      </c>
      <c r="L90" s="3" t="s">
        <v>300</v>
      </c>
    </row>
    <row r="91" spans="1:12" ht="13.5">
      <c r="A91" s="3" t="s">
        <v>40</v>
      </c>
      <c r="B91" s="12" t="s">
        <v>58</v>
      </c>
      <c r="C91" s="1" t="s">
        <v>171</v>
      </c>
      <c r="D91" s="1" t="s">
        <v>436</v>
      </c>
      <c r="E91" s="6">
        <v>211</v>
      </c>
      <c r="F91" s="25">
        <v>1</v>
      </c>
      <c r="J91" s="1" t="str">
        <f t="shared" si="1"/>
        <v>2RR22H-B</v>
      </c>
      <c r="L91" s="3" t="s">
        <v>300</v>
      </c>
    </row>
    <row r="92" spans="1:12" ht="13.5">
      <c r="A92" s="3" t="s">
        <v>41</v>
      </c>
      <c r="B92" s="12" t="s">
        <v>56</v>
      </c>
      <c r="C92" s="1" t="s">
        <v>172</v>
      </c>
      <c r="D92" s="1" t="s">
        <v>437</v>
      </c>
      <c r="E92" s="6">
        <v>220</v>
      </c>
      <c r="F92" s="25">
        <v>1</v>
      </c>
      <c r="J92" s="1" t="str">
        <f t="shared" si="1"/>
        <v>2RR22H-B</v>
      </c>
      <c r="L92" s="3" t="s">
        <v>301</v>
      </c>
    </row>
    <row r="93" spans="1:12" ht="13.5">
      <c r="A93" s="3" t="s">
        <v>41</v>
      </c>
      <c r="B93" s="12" t="s">
        <v>58</v>
      </c>
      <c r="C93" s="1" t="s">
        <v>173</v>
      </c>
      <c r="D93" s="1" t="s">
        <v>438</v>
      </c>
      <c r="E93" s="6">
        <v>210</v>
      </c>
      <c r="F93" s="25">
        <v>1</v>
      </c>
      <c r="J93" s="1" t="str">
        <f t="shared" si="1"/>
        <v>2RR22H-B</v>
      </c>
      <c r="L93" s="3" t="s">
        <v>301</v>
      </c>
    </row>
    <row r="94" spans="1:12" ht="13.5">
      <c r="A94" s="3" t="s">
        <v>42</v>
      </c>
      <c r="B94" s="12" t="s">
        <v>56</v>
      </c>
      <c r="C94" s="1" t="s">
        <v>43</v>
      </c>
      <c r="D94" s="1" t="s">
        <v>189</v>
      </c>
      <c r="E94" s="6">
        <v>226</v>
      </c>
      <c r="F94" s="25">
        <v>1</v>
      </c>
      <c r="J94" s="1" t="str">
        <f t="shared" si="1"/>
        <v>2RR22H-B</v>
      </c>
      <c r="L94" s="3" t="s">
        <v>302</v>
      </c>
    </row>
    <row r="95" spans="1:12" ht="13.5">
      <c r="A95" s="3" t="s">
        <v>42</v>
      </c>
      <c r="B95" s="12" t="s">
        <v>58</v>
      </c>
      <c r="J95" s="1">
        <f t="shared" si="1"/>
      </c>
      <c r="L95" s="3" t="s">
        <v>302</v>
      </c>
    </row>
    <row r="96" spans="1:12" ht="13.5">
      <c r="A96" s="3" t="s">
        <v>44</v>
      </c>
      <c r="B96" s="12" t="s">
        <v>56</v>
      </c>
      <c r="C96" s="1" t="s">
        <v>190</v>
      </c>
      <c r="D96" s="1" t="s">
        <v>427</v>
      </c>
      <c r="E96" s="6">
        <v>230</v>
      </c>
      <c r="F96" s="25">
        <v>1</v>
      </c>
      <c r="J96" s="1" t="str">
        <f t="shared" si="1"/>
        <v>2RR22H-B</v>
      </c>
      <c r="L96" s="3" t="s">
        <v>303</v>
      </c>
    </row>
    <row r="97" spans="1:12" ht="13.5">
      <c r="A97" s="3" t="s">
        <v>44</v>
      </c>
      <c r="B97" s="12" t="s">
        <v>58</v>
      </c>
      <c r="C97" s="1" t="s">
        <v>191</v>
      </c>
      <c r="D97" s="1" t="s">
        <v>428</v>
      </c>
      <c r="E97" s="6">
        <v>231</v>
      </c>
      <c r="F97" s="25">
        <v>1</v>
      </c>
      <c r="J97" s="1" t="str">
        <f t="shared" si="1"/>
        <v>2RR22H-B</v>
      </c>
      <c r="L97" s="3" t="s">
        <v>303</v>
      </c>
    </row>
    <row r="98" spans="1:12" ht="13.5">
      <c r="A98" s="3" t="s">
        <v>45</v>
      </c>
      <c r="B98" s="12" t="s">
        <v>56</v>
      </c>
      <c r="J98" s="1">
        <f t="shared" si="1"/>
      </c>
      <c r="L98" s="3" t="s">
        <v>304</v>
      </c>
    </row>
    <row r="99" spans="1:12" ht="13.5">
      <c r="A99" s="3" t="s">
        <v>45</v>
      </c>
      <c r="B99" s="12" t="s">
        <v>58</v>
      </c>
      <c r="J99" s="1">
        <f t="shared" si="1"/>
      </c>
      <c r="L99" s="3" t="s">
        <v>304</v>
      </c>
    </row>
    <row r="100" spans="1:12" ht="13.5">
      <c r="A100" s="3" t="s">
        <v>46</v>
      </c>
      <c r="B100" s="12" t="s">
        <v>56</v>
      </c>
      <c r="J100" s="1">
        <f t="shared" si="1"/>
      </c>
      <c r="L100" s="3" t="s">
        <v>305</v>
      </c>
    </row>
    <row r="101" spans="1:12" ht="13.5">
      <c r="A101" s="3" t="s">
        <v>46</v>
      </c>
      <c r="B101" s="12" t="s">
        <v>58</v>
      </c>
      <c r="J101" s="1">
        <f t="shared" si="1"/>
      </c>
      <c r="L101" s="3" t="s">
        <v>305</v>
      </c>
    </row>
    <row r="102" spans="1:12" ht="13.5">
      <c r="A102" s="3" t="s">
        <v>47</v>
      </c>
      <c r="B102" s="12" t="s">
        <v>56</v>
      </c>
      <c r="J102" s="1">
        <f t="shared" si="1"/>
      </c>
      <c r="L102" s="3" t="s">
        <v>306</v>
      </c>
    </row>
    <row r="103" spans="1:12" ht="13.5">
      <c r="A103" s="3" t="s">
        <v>47</v>
      </c>
      <c r="B103" s="12" t="s">
        <v>58</v>
      </c>
      <c r="J103" s="1">
        <f t="shared" si="1"/>
      </c>
      <c r="L103" s="3" t="s">
        <v>306</v>
      </c>
    </row>
    <row r="104" spans="1:12" ht="13.5">
      <c r="A104" s="3" t="s">
        <v>48</v>
      </c>
      <c r="B104" s="12" t="s">
        <v>56</v>
      </c>
      <c r="J104" s="1">
        <f t="shared" si="1"/>
      </c>
      <c r="L104" s="3" t="s">
        <v>307</v>
      </c>
    </row>
    <row r="105" spans="1:12" ht="13.5">
      <c r="A105" s="3" t="s">
        <v>48</v>
      </c>
      <c r="B105" s="12" t="s">
        <v>58</v>
      </c>
      <c r="J105" s="1">
        <f t="shared" si="1"/>
      </c>
      <c r="L105" s="3" t="s">
        <v>307</v>
      </c>
    </row>
    <row r="106" spans="1:12" ht="13.5">
      <c r="A106" s="3" t="s">
        <v>49</v>
      </c>
      <c r="B106" s="12" t="s">
        <v>56</v>
      </c>
      <c r="J106" s="1">
        <f t="shared" si="1"/>
      </c>
      <c r="L106" s="3" t="s">
        <v>308</v>
      </c>
    </row>
    <row r="107" spans="1:12" ht="13.5">
      <c r="A107" s="3" t="s">
        <v>49</v>
      </c>
      <c r="B107" s="12" t="s">
        <v>58</v>
      </c>
      <c r="J107" s="1">
        <f t="shared" si="1"/>
      </c>
      <c r="L107" s="3" t="s">
        <v>308</v>
      </c>
    </row>
    <row r="108" spans="1:12" ht="13.5">
      <c r="A108" s="3" t="s">
        <v>50</v>
      </c>
      <c r="B108" s="12" t="s">
        <v>56</v>
      </c>
      <c r="C108" s="1" t="s">
        <v>51</v>
      </c>
      <c r="D108" s="1" t="s">
        <v>193</v>
      </c>
      <c r="E108" s="6">
        <v>246</v>
      </c>
      <c r="F108" s="25">
        <v>4</v>
      </c>
      <c r="J108" s="1" t="str">
        <f aca="true" t="shared" si="2" ref="J108:J115">IF(F108&gt;0,"2RR34C-B","")</f>
        <v>2RR34C-B</v>
      </c>
      <c r="L108" s="3" t="s">
        <v>309</v>
      </c>
    </row>
    <row r="109" spans="1:12" ht="13.5">
      <c r="A109" s="3" t="s">
        <v>50</v>
      </c>
      <c r="B109" s="12" t="s">
        <v>58</v>
      </c>
      <c r="C109" s="1" t="s">
        <v>52</v>
      </c>
      <c r="D109" s="1" t="s">
        <v>441</v>
      </c>
      <c r="E109" s="6">
        <v>247</v>
      </c>
      <c r="F109" s="25">
        <v>4</v>
      </c>
      <c r="J109" s="1" t="str">
        <f t="shared" si="2"/>
        <v>2RR34C-B</v>
      </c>
      <c r="L109" s="3" t="s">
        <v>309</v>
      </c>
    </row>
    <row r="110" spans="1:12" ht="13.5">
      <c r="A110" s="3" t="s">
        <v>53</v>
      </c>
      <c r="B110" s="12" t="s">
        <v>56</v>
      </c>
      <c r="C110" s="1" t="s">
        <v>198</v>
      </c>
      <c r="D110" s="1" t="s">
        <v>192</v>
      </c>
      <c r="E110" s="6">
        <v>244</v>
      </c>
      <c r="F110" s="25">
        <v>4</v>
      </c>
      <c r="J110" s="1" t="str">
        <f t="shared" si="2"/>
        <v>2RR34C-B</v>
      </c>
      <c r="L110" s="3" t="s">
        <v>310</v>
      </c>
    </row>
    <row r="111" spans="1:12" ht="13.5">
      <c r="A111" s="3" t="s">
        <v>53</v>
      </c>
      <c r="B111" s="12" t="s">
        <v>58</v>
      </c>
      <c r="C111" s="1" t="s">
        <v>199</v>
      </c>
      <c r="D111" s="1" t="s">
        <v>193</v>
      </c>
      <c r="E111" s="6">
        <v>245</v>
      </c>
      <c r="F111" s="25">
        <v>4</v>
      </c>
      <c r="J111" s="1" t="str">
        <f t="shared" si="2"/>
        <v>2RR34C-B</v>
      </c>
      <c r="L111" s="3" t="s">
        <v>310</v>
      </c>
    </row>
    <row r="112" spans="1:12" ht="13.5">
      <c r="A112" s="3" t="s">
        <v>54</v>
      </c>
      <c r="B112" s="12" t="s">
        <v>56</v>
      </c>
      <c r="C112" s="1" t="s">
        <v>200</v>
      </c>
      <c r="D112" s="1" t="s">
        <v>196</v>
      </c>
      <c r="E112" s="6">
        <v>242</v>
      </c>
      <c r="F112" s="25">
        <v>4</v>
      </c>
      <c r="J112" s="1" t="str">
        <f t="shared" si="2"/>
        <v>2RR34C-B</v>
      </c>
      <c r="L112" s="3" t="s">
        <v>311</v>
      </c>
    </row>
    <row r="113" spans="1:12" ht="13.5">
      <c r="A113" s="3" t="s">
        <v>54</v>
      </c>
      <c r="B113" s="12" t="s">
        <v>58</v>
      </c>
      <c r="C113" s="1" t="s">
        <v>201</v>
      </c>
      <c r="D113" s="1" t="s">
        <v>197</v>
      </c>
      <c r="E113" s="6">
        <v>243</v>
      </c>
      <c r="F113" s="25">
        <v>4</v>
      </c>
      <c r="J113" s="1" t="str">
        <f t="shared" si="2"/>
        <v>2RR34C-B</v>
      </c>
      <c r="L113" s="3" t="s">
        <v>311</v>
      </c>
    </row>
    <row r="114" spans="1:12" ht="13.5">
      <c r="A114" s="3" t="s">
        <v>55</v>
      </c>
      <c r="B114" s="12" t="s">
        <v>56</v>
      </c>
      <c r="C114" s="1" t="s">
        <v>202</v>
      </c>
      <c r="D114" s="1" t="s">
        <v>194</v>
      </c>
      <c r="E114" s="6">
        <v>240</v>
      </c>
      <c r="F114" s="25">
        <v>4</v>
      </c>
      <c r="J114" s="1" t="str">
        <f t="shared" si="2"/>
        <v>2RR34C-B</v>
      </c>
      <c r="L114" s="3" t="s">
        <v>312</v>
      </c>
    </row>
    <row r="115" spans="1:12" ht="13.5">
      <c r="A115" s="3" t="s">
        <v>55</v>
      </c>
      <c r="B115" s="12" t="s">
        <v>58</v>
      </c>
      <c r="C115" s="1" t="s">
        <v>203</v>
      </c>
      <c r="D115" s="1" t="s">
        <v>195</v>
      </c>
      <c r="E115" s="6">
        <v>241</v>
      </c>
      <c r="F115" s="25">
        <v>4</v>
      </c>
      <c r="J115" s="1" t="str">
        <f t="shared" si="2"/>
        <v>2RR34C-B</v>
      </c>
      <c r="L115" s="3" t="s">
        <v>312</v>
      </c>
    </row>
    <row r="117" spans="1:12" ht="13.5">
      <c r="A117" s="3" t="s">
        <v>87</v>
      </c>
      <c r="B117" s="12">
        <v>-3</v>
      </c>
      <c r="C117" s="1" t="s">
        <v>77</v>
      </c>
      <c r="D117" s="1" t="s">
        <v>359</v>
      </c>
      <c r="E117" s="6">
        <v>0</v>
      </c>
      <c r="F117" s="25">
        <v>1</v>
      </c>
      <c r="J117" s="1" t="s">
        <v>266</v>
      </c>
      <c r="L117" s="3" t="s">
        <v>87</v>
      </c>
    </row>
    <row r="118" spans="1:12" ht="13.5">
      <c r="A118" s="3" t="s">
        <v>87</v>
      </c>
      <c r="B118" s="12">
        <v>-2</v>
      </c>
      <c r="C118" s="1" t="s">
        <v>78</v>
      </c>
      <c r="D118" s="1" t="s">
        <v>350</v>
      </c>
      <c r="E118" s="6">
        <v>1</v>
      </c>
      <c r="F118" s="25">
        <v>1</v>
      </c>
      <c r="J118" s="1" t="s">
        <v>266</v>
      </c>
      <c r="L118" s="3" t="s">
        <v>87</v>
      </c>
    </row>
    <row r="119" spans="1:12" ht="13.5">
      <c r="A119" s="3" t="s">
        <v>87</v>
      </c>
      <c r="B119" s="12">
        <v>-1</v>
      </c>
      <c r="C119" s="1" t="s">
        <v>79</v>
      </c>
      <c r="D119" s="1" t="s">
        <v>351</v>
      </c>
      <c r="E119" s="6">
        <v>2</v>
      </c>
      <c r="F119" s="25">
        <v>1</v>
      </c>
      <c r="J119" s="1" t="s">
        <v>266</v>
      </c>
      <c r="L119" s="3" t="s">
        <v>87</v>
      </c>
    </row>
    <row r="120" spans="1:12" ht="13.5">
      <c r="A120" s="3" t="s">
        <v>88</v>
      </c>
      <c r="B120" s="12">
        <v>-1</v>
      </c>
      <c r="C120" s="1" t="s">
        <v>80</v>
      </c>
      <c r="D120" s="1" t="s">
        <v>352</v>
      </c>
      <c r="E120" s="6">
        <v>3</v>
      </c>
      <c r="F120" s="25">
        <v>1</v>
      </c>
      <c r="J120" s="1" t="s">
        <v>267</v>
      </c>
      <c r="L120" s="3" t="s">
        <v>88</v>
      </c>
    </row>
    <row r="121" spans="1:12" ht="13.5">
      <c r="A121" s="3" t="s">
        <v>88</v>
      </c>
      <c r="B121" s="12">
        <v>-2</v>
      </c>
      <c r="C121" s="1" t="s">
        <v>81</v>
      </c>
      <c r="D121" s="1" t="s">
        <v>353</v>
      </c>
      <c r="E121" s="6">
        <v>4</v>
      </c>
      <c r="F121" s="25">
        <v>1</v>
      </c>
      <c r="J121" s="1" t="s">
        <v>267</v>
      </c>
      <c r="L121" s="3" t="s">
        <v>88</v>
      </c>
    </row>
    <row r="122" spans="1:12" ht="13.5">
      <c r="A122" s="3" t="s">
        <v>88</v>
      </c>
      <c r="B122" s="12">
        <v>-3</v>
      </c>
      <c r="C122" s="1" t="s">
        <v>82</v>
      </c>
      <c r="D122" s="1" t="s">
        <v>354</v>
      </c>
      <c r="E122" s="6">
        <v>5</v>
      </c>
      <c r="F122" s="25">
        <v>1</v>
      </c>
      <c r="J122" s="1" t="s">
        <v>267</v>
      </c>
      <c r="L122" s="3" t="s">
        <v>88</v>
      </c>
    </row>
    <row r="123" spans="1:12" ht="13.5">
      <c r="A123" s="3" t="s">
        <v>89</v>
      </c>
      <c r="B123" s="12">
        <v>-1</v>
      </c>
      <c r="C123" s="1" t="s">
        <v>83</v>
      </c>
      <c r="D123" s="1" t="s">
        <v>355</v>
      </c>
      <c r="E123" s="6">
        <v>6</v>
      </c>
      <c r="F123" s="25">
        <v>1</v>
      </c>
      <c r="J123" s="1" t="s">
        <v>267</v>
      </c>
      <c r="L123" s="3" t="s">
        <v>89</v>
      </c>
    </row>
    <row r="124" spans="1:12" ht="13.5">
      <c r="A124" s="3" t="s">
        <v>89</v>
      </c>
      <c r="B124" s="12">
        <v>-2</v>
      </c>
      <c r="C124" s="1" t="s">
        <v>84</v>
      </c>
      <c r="D124" s="1" t="s">
        <v>356</v>
      </c>
      <c r="E124" s="6">
        <v>7</v>
      </c>
      <c r="F124" s="25">
        <v>1</v>
      </c>
      <c r="J124" s="1" t="s">
        <v>267</v>
      </c>
      <c r="L124" s="3" t="s">
        <v>89</v>
      </c>
    </row>
    <row r="125" spans="1:12" ht="13.5">
      <c r="A125" s="3" t="s">
        <v>90</v>
      </c>
      <c r="B125" s="12">
        <v>-2</v>
      </c>
      <c r="C125" s="1" t="s">
        <v>85</v>
      </c>
      <c r="D125" s="1" t="s">
        <v>357</v>
      </c>
      <c r="E125" s="6">
        <v>8</v>
      </c>
      <c r="F125" s="25">
        <v>1</v>
      </c>
      <c r="J125" s="1" t="s">
        <v>266</v>
      </c>
      <c r="L125" s="3" t="s">
        <v>90</v>
      </c>
    </row>
    <row r="126" spans="1:12" ht="13.5">
      <c r="A126" s="3" t="s">
        <v>90</v>
      </c>
      <c r="B126" s="12">
        <v>-1</v>
      </c>
      <c r="C126" s="1" t="s">
        <v>86</v>
      </c>
      <c r="D126" s="1" t="s">
        <v>358</v>
      </c>
      <c r="E126" s="6">
        <v>9</v>
      </c>
      <c r="F126" s="25">
        <v>1</v>
      </c>
      <c r="J126" s="1" t="s">
        <v>266</v>
      </c>
      <c r="L126" s="3" t="s">
        <v>90</v>
      </c>
    </row>
    <row r="127" spans="1:12" ht="13.5">
      <c r="A127" s="3" t="s">
        <v>101</v>
      </c>
      <c r="B127" s="12">
        <v>-3</v>
      </c>
      <c r="C127" s="1" t="s">
        <v>100</v>
      </c>
      <c r="D127" s="1" t="s">
        <v>369</v>
      </c>
      <c r="E127" s="6">
        <v>10</v>
      </c>
      <c r="F127" s="25">
        <v>1</v>
      </c>
      <c r="J127" s="1" t="s">
        <v>268</v>
      </c>
      <c r="L127" s="3" t="s">
        <v>101</v>
      </c>
    </row>
    <row r="128" spans="1:12" ht="13.5">
      <c r="A128" s="3" t="s">
        <v>101</v>
      </c>
      <c r="B128" s="12">
        <v>-2</v>
      </c>
      <c r="C128" s="1" t="s">
        <v>99</v>
      </c>
      <c r="D128" s="1" t="s">
        <v>360</v>
      </c>
      <c r="E128" s="6">
        <v>11</v>
      </c>
      <c r="F128" s="25">
        <v>1</v>
      </c>
      <c r="J128" s="1" t="s">
        <v>268</v>
      </c>
      <c r="L128" s="3" t="s">
        <v>101</v>
      </c>
    </row>
    <row r="129" spans="1:12" ht="13.5">
      <c r="A129" s="3" t="s">
        <v>101</v>
      </c>
      <c r="B129" s="12">
        <v>-1</v>
      </c>
      <c r="C129" s="1" t="s">
        <v>91</v>
      </c>
      <c r="D129" s="1" t="s">
        <v>361</v>
      </c>
      <c r="E129" s="6">
        <v>12</v>
      </c>
      <c r="F129" s="25">
        <v>1</v>
      </c>
      <c r="J129" s="1" t="s">
        <v>268</v>
      </c>
      <c r="L129" s="3" t="s">
        <v>101</v>
      </c>
    </row>
    <row r="130" spans="1:12" ht="13.5">
      <c r="A130" s="3" t="s">
        <v>102</v>
      </c>
      <c r="B130" s="12">
        <v>-1</v>
      </c>
      <c r="C130" s="1" t="s">
        <v>92</v>
      </c>
      <c r="D130" s="1" t="s">
        <v>362</v>
      </c>
      <c r="E130" s="6">
        <v>13</v>
      </c>
      <c r="F130" s="25">
        <v>1</v>
      </c>
      <c r="J130" s="1" t="s">
        <v>269</v>
      </c>
      <c r="L130" s="3" t="s">
        <v>102</v>
      </c>
    </row>
    <row r="131" spans="1:12" ht="13.5">
      <c r="A131" s="3" t="s">
        <v>102</v>
      </c>
      <c r="B131" s="12">
        <v>-2</v>
      </c>
      <c r="C131" s="1" t="s">
        <v>93</v>
      </c>
      <c r="D131" s="1" t="s">
        <v>363</v>
      </c>
      <c r="E131" s="6">
        <v>14</v>
      </c>
      <c r="F131" s="25">
        <v>1</v>
      </c>
      <c r="J131" s="1" t="s">
        <v>269</v>
      </c>
      <c r="L131" s="3" t="s">
        <v>102</v>
      </c>
    </row>
    <row r="132" spans="1:12" ht="13.5">
      <c r="A132" s="3" t="s">
        <v>102</v>
      </c>
      <c r="B132" s="12">
        <v>-3</v>
      </c>
      <c r="C132" s="1" t="s">
        <v>94</v>
      </c>
      <c r="D132" s="1" t="s">
        <v>364</v>
      </c>
      <c r="E132" s="6">
        <v>15</v>
      </c>
      <c r="F132" s="25">
        <v>1</v>
      </c>
      <c r="J132" s="1" t="s">
        <v>269</v>
      </c>
      <c r="L132" s="3" t="s">
        <v>102</v>
      </c>
    </row>
    <row r="133" spans="1:12" ht="13.5">
      <c r="A133" s="3" t="s">
        <v>103</v>
      </c>
      <c r="B133" s="12">
        <v>-1</v>
      </c>
      <c r="C133" s="1" t="s">
        <v>95</v>
      </c>
      <c r="D133" s="1" t="s">
        <v>365</v>
      </c>
      <c r="E133" s="6">
        <v>16</v>
      </c>
      <c r="F133" s="25">
        <v>1</v>
      </c>
      <c r="J133" s="1" t="s">
        <v>269</v>
      </c>
      <c r="L133" s="3" t="s">
        <v>103</v>
      </c>
    </row>
    <row r="134" spans="1:12" ht="13.5">
      <c r="A134" s="3" t="s">
        <v>103</v>
      </c>
      <c r="B134" s="12">
        <v>-2</v>
      </c>
      <c r="C134" s="1" t="s">
        <v>96</v>
      </c>
      <c r="D134" s="1" t="s">
        <v>366</v>
      </c>
      <c r="E134" s="6">
        <v>17</v>
      </c>
      <c r="F134" s="25">
        <v>1</v>
      </c>
      <c r="J134" s="1" t="s">
        <v>269</v>
      </c>
      <c r="L134" s="3" t="s">
        <v>103</v>
      </c>
    </row>
    <row r="135" spans="1:12" ht="13.5">
      <c r="A135" s="3" t="s">
        <v>104</v>
      </c>
      <c r="B135" s="12">
        <v>-2</v>
      </c>
      <c r="C135" s="1" t="s">
        <v>97</v>
      </c>
      <c r="D135" s="1" t="s">
        <v>367</v>
      </c>
      <c r="E135" s="6">
        <v>18</v>
      </c>
      <c r="F135" s="25">
        <v>1</v>
      </c>
      <c r="J135" s="1" t="s">
        <v>268</v>
      </c>
      <c r="L135" s="3" t="s">
        <v>104</v>
      </c>
    </row>
    <row r="136" spans="1:12" ht="13.5">
      <c r="A136" s="3" t="s">
        <v>104</v>
      </c>
      <c r="B136" s="12">
        <v>-1</v>
      </c>
      <c r="C136" s="1" t="s">
        <v>98</v>
      </c>
      <c r="D136" s="1" t="s">
        <v>368</v>
      </c>
      <c r="E136" s="6">
        <v>19</v>
      </c>
      <c r="F136" s="25">
        <v>1</v>
      </c>
      <c r="J136" s="1" t="s">
        <v>268</v>
      </c>
      <c r="L136" s="3" t="s">
        <v>104</v>
      </c>
    </row>
    <row r="137" spans="1:12" ht="13.5">
      <c r="A137" s="3" t="s">
        <v>105</v>
      </c>
      <c r="B137" s="12">
        <v>-2</v>
      </c>
      <c r="C137" s="1" t="s">
        <v>106</v>
      </c>
      <c r="D137" s="1" t="s">
        <v>376</v>
      </c>
      <c r="E137" s="6">
        <v>20</v>
      </c>
      <c r="F137" s="25">
        <v>1</v>
      </c>
      <c r="J137" s="1" t="s">
        <v>266</v>
      </c>
      <c r="L137" s="3" t="s">
        <v>105</v>
      </c>
    </row>
    <row r="138" spans="1:12" ht="13.5">
      <c r="A138" s="3" t="s">
        <v>105</v>
      </c>
      <c r="B138" s="12">
        <v>-1</v>
      </c>
      <c r="C138" s="1" t="s">
        <v>107</v>
      </c>
      <c r="D138" s="1" t="s">
        <v>377</v>
      </c>
      <c r="E138" s="6">
        <v>21</v>
      </c>
      <c r="F138" s="25">
        <v>1</v>
      </c>
      <c r="J138" s="1" t="s">
        <v>266</v>
      </c>
      <c r="L138" s="3" t="s">
        <v>105</v>
      </c>
    </row>
    <row r="139" spans="1:12" ht="13.5">
      <c r="A139" s="3" t="s">
        <v>123</v>
      </c>
      <c r="B139" s="12">
        <v>-1</v>
      </c>
      <c r="C139" s="1" t="s">
        <v>108</v>
      </c>
      <c r="D139" s="1" t="s">
        <v>370</v>
      </c>
      <c r="E139" s="6">
        <v>22</v>
      </c>
      <c r="F139" s="25">
        <v>1</v>
      </c>
      <c r="J139" s="1" t="s">
        <v>267</v>
      </c>
      <c r="L139" s="3" t="s">
        <v>123</v>
      </c>
    </row>
    <row r="140" spans="1:12" ht="13.5">
      <c r="A140" s="3" t="s">
        <v>123</v>
      </c>
      <c r="B140" s="12">
        <v>-2</v>
      </c>
      <c r="C140" s="1" t="s">
        <v>109</v>
      </c>
      <c r="D140" s="1" t="s">
        <v>371</v>
      </c>
      <c r="E140" s="6">
        <v>23</v>
      </c>
      <c r="F140" s="25">
        <v>1</v>
      </c>
      <c r="J140" s="1" t="s">
        <v>267</v>
      </c>
      <c r="L140" s="3" t="s">
        <v>123</v>
      </c>
    </row>
    <row r="141" spans="1:12" ht="13.5">
      <c r="A141" s="3" t="s">
        <v>124</v>
      </c>
      <c r="B141" s="12">
        <v>-1</v>
      </c>
      <c r="C141" s="1" t="s">
        <v>110</v>
      </c>
      <c r="D141" s="1" t="s">
        <v>372</v>
      </c>
      <c r="E141" s="6">
        <v>24</v>
      </c>
      <c r="F141" s="25">
        <v>1</v>
      </c>
      <c r="J141" s="1" t="s">
        <v>267</v>
      </c>
      <c r="L141" s="3" t="s">
        <v>124</v>
      </c>
    </row>
    <row r="142" spans="1:12" ht="13.5">
      <c r="A142" s="3" t="s">
        <v>124</v>
      </c>
      <c r="B142" s="12">
        <v>-2</v>
      </c>
      <c r="C142" s="1" t="s">
        <v>111</v>
      </c>
      <c r="D142" s="1" t="s">
        <v>373</v>
      </c>
      <c r="E142" s="6">
        <v>25</v>
      </c>
      <c r="F142" s="25">
        <v>1</v>
      </c>
      <c r="J142" s="1" t="s">
        <v>267</v>
      </c>
      <c r="L142" s="3" t="s">
        <v>124</v>
      </c>
    </row>
    <row r="143" spans="1:12" ht="13.5">
      <c r="A143" s="3" t="s">
        <v>116</v>
      </c>
      <c r="B143" s="12">
        <v>-2</v>
      </c>
      <c r="C143" s="1" t="s">
        <v>112</v>
      </c>
      <c r="D143" s="1" t="s">
        <v>374</v>
      </c>
      <c r="E143" s="6">
        <v>26</v>
      </c>
      <c r="F143" s="25">
        <v>1</v>
      </c>
      <c r="J143" s="1" t="s">
        <v>266</v>
      </c>
      <c r="L143" s="3" t="s">
        <v>116</v>
      </c>
    </row>
    <row r="144" spans="1:12" ht="13.5">
      <c r="A144" s="3" t="s">
        <v>116</v>
      </c>
      <c r="B144" s="12">
        <v>-1</v>
      </c>
      <c r="C144" s="1" t="s">
        <v>113</v>
      </c>
      <c r="D144" s="1" t="s">
        <v>375</v>
      </c>
      <c r="E144" s="6">
        <v>27</v>
      </c>
      <c r="F144" s="25">
        <v>1</v>
      </c>
      <c r="J144" s="1" t="s">
        <v>266</v>
      </c>
      <c r="L144" s="3" t="s">
        <v>116</v>
      </c>
    </row>
    <row r="145" spans="1:12" ht="13.5">
      <c r="A145" s="3" t="s">
        <v>114</v>
      </c>
      <c r="B145" s="12">
        <v>-2</v>
      </c>
      <c r="C145" s="1" t="s">
        <v>131</v>
      </c>
      <c r="D145" s="1" t="s">
        <v>378</v>
      </c>
      <c r="E145" s="6">
        <v>28</v>
      </c>
      <c r="F145" s="25">
        <v>1</v>
      </c>
      <c r="J145" s="5" t="s">
        <v>268</v>
      </c>
      <c r="L145" s="3" t="s">
        <v>114</v>
      </c>
    </row>
    <row r="146" spans="1:12" ht="13.5">
      <c r="A146" s="3" t="s">
        <v>114</v>
      </c>
      <c r="B146" s="12">
        <v>-1</v>
      </c>
      <c r="C146" s="1" t="s">
        <v>132</v>
      </c>
      <c r="D146" s="1" t="s">
        <v>379</v>
      </c>
      <c r="E146" s="6">
        <v>29</v>
      </c>
      <c r="F146" s="25">
        <v>1</v>
      </c>
      <c r="J146" s="5" t="s">
        <v>268</v>
      </c>
      <c r="L146" s="3" t="s">
        <v>114</v>
      </c>
    </row>
    <row r="147" spans="1:12" ht="13.5">
      <c r="A147" s="3" t="s">
        <v>149</v>
      </c>
      <c r="B147" s="12">
        <v>-1</v>
      </c>
      <c r="C147" s="1" t="s">
        <v>133</v>
      </c>
      <c r="D147" s="1" t="s">
        <v>380</v>
      </c>
      <c r="E147" s="6">
        <v>30</v>
      </c>
      <c r="F147" s="25">
        <v>1</v>
      </c>
      <c r="J147" s="5" t="s">
        <v>269</v>
      </c>
      <c r="L147" s="3" t="s">
        <v>149</v>
      </c>
    </row>
    <row r="148" spans="1:12" ht="13.5">
      <c r="A148" s="3" t="s">
        <v>149</v>
      </c>
      <c r="B148" s="12">
        <v>-2</v>
      </c>
      <c r="C148" s="1" t="s">
        <v>134</v>
      </c>
      <c r="D148" s="1" t="s">
        <v>381</v>
      </c>
      <c r="E148" s="6">
        <v>31</v>
      </c>
      <c r="F148" s="25">
        <v>1</v>
      </c>
      <c r="J148" s="5" t="s">
        <v>269</v>
      </c>
      <c r="L148" s="3" t="s">
        <v>149</v>
      </c>
    </row>
    <row r="149" spans="1:12" ht="13.5">
      <c r="A149" s="3" t="s">
        <v>150</v>
      </c>
      <c r="B149" s="12">
        <v>-1</v>
      </c>
      <c r="C149" s="1" t="s">
        <v>135</v>
      </c>
      <c r="D149" s="1" t="s">
        <v>382</v>
      </c>
      <c r="E149" s="6">
        <v>32</v>
      </c>
      <c r="F149" s="25">
        <v>1</v>
      </c>
      <c r="J149" s="5" t="s">
        <v>269</v>
      </c>
      <c r="L149" s="3" t="s">
        <v>150</v>
      </c>
    </row>
    <row r="150" spans="1:12" ht="13.5">
      <c r="A150" s="3" t="s">
        <v>150</v>
      </c>
      <c r="B150" s="12">
        <v>-2</v>
      </c>
      <c r="C150" s="1" t="s">
        <v>136</v>
      </c>
      <c r="D150" s="1" t="s">
        <v>383</v>
      </c>
      <c r="E150" s="6">
        <v>33</v>
      </c>
      <c r="F150" s="25">
        <v>1</v>
      </c>
      <c r="J150" s="5" t="s">
        <v>269</v>
      </c>
      <c r="L150" s="3" t="s">
        <v>150</v>
      </c>
    </row>
    <row r="151" spans="1:12" ht="13.5">
      <c r="A151" s="3" t="s">
        <v>115</v>
      </c>
      <c r="B151" s="12">
        <v>-2</v>
      </c>
      <c r="C151" s="1" t="s">
        <v>137</v>
      </c>
      <c r="D151" s="1" t="s">
        <v>384</v>
      </c>
      <c r="E151" s="6">
        <v>34</v>
      </c>
      <c r="F151" s="25">
        <v>1</v>
      </c>
      <c r="J151" s="5" t="s">
        <v>268</v>
      </c>
      <c r="L151" s="3" t="s">
        <v>115</v>
      </c>
    </row>
    <row r="152" spans="1:12" ht="13.5">
      <c r="A152" s="3" t="s">
        <v>115</v>
      </c>
      <c r="B152" s="12">
        <v>-1</v>
      </c>
      <c r="C152" s="1" t="s">
        <v>138</v>
      </c>
      <c r="D152" s="1" t="s">
        <v>385</v>
      </c>
      <c r="E152" s="6">
        <v>35</v>
      </c>
      <c r="F152" s="25">
        <v>1</v>
      </c>
      <c r="J152" s="5" t="s">
        <v>268</v>
      </c>
      <c r="L152" s="3" t="s">
        <v>115</v>
      </c>
    </row>
    <row r="153" spans="1:12" ht="13.5">
      <c r="A153" s="3" t="s">
        <v>126</v>
      </c>
      <c r="B153" s="12">
        <v>-2</v>
      </c>
      <c r="C153" s="1" t="s">
        <v>122</v>
      </c>
      <c r="D153" s="1" t="s">
        <v>460</v>
      </c>
      <c r="E153" s="6">
        <v>36</v>
      </c>
      <c r="F153" s="25">
        <v>1</v>
      </c>
      <c r="J153" s="1" t="s">
        <v>266</v>
      </c>
      <c r="L153" s="3" t="s">
        <v>126</v>
      </c>
    </row>
    <row r="154" spans="1:12" ht="13.5">
      <c r="A154" s="3" t="s">
        <v>126</v>
      </c>
      <c r="B154" s="12">
        <v>-1</v>
      </c>
      <c r="C154" s="1" t="s">
        <v>117</v>
      </c>
      <c r="D154" s="1" t="s">
        <v>461</v>
      </c>
      <c r="E154" s="6">
        <v>37</v>
      </c>
      <c r="F154" s="25">
        <v>1</v>
      </c>
      <c r="J154" s="1" t="s">
        <v>266</v>
      </c>
      <c r="L154" s="3" t="s">
        <v>126</v>
      </c>
    </row>
    <row r="155" spans="1:12" ht="13.5">
      <c r="A155" s="3" t="s">
        <v>125</v>
      </c>
      <c r="B155" s="12">
        <v>-1</v>
      </c>
      <c r="C155" s="1" t="s">
        <v>118</v>
      </c>
      <c r="D155" s="1" t="s">
        <v>450</v>
      </c>
      <c r="E155" s="6">
        <v>38</v>
      </c>
      <c r="F155" s="25">
        <v>1</v>
      </c>
      <c r="J155" s="1" t="s">
        <v>267</v>
      </c>
      <c r="L155" s="3" t="s">
        <v>125</v>
      </c>
    </row>
    <row r="156" spans="1:12" ht="13.5">
      <c r="A156" s="3" t="s">
        <v>125</v>
      </c>
      <c r="B156" s="12">
        <v>-2</v>
      </c>
      <c r="C156" s="1" t="s">
        <v>119</v>
      </c>
      <c r="D156" s="1" t="s">
        <v>451</v>
      </c>
      <c r="E156" s="6">
        <v>39</v>
      </c>
      <c r="F156" s="25">
        <v>1</v>
      </c>
      <c r="J156" s="1" t="s">
        <v>267</v>
      </c>
      <c r="L156" s="3" t="s">
        <v>125</v>
      </c>
    </row>
    <row r="157" spans="1:12" ht="13.5">
      <c r="A157" s="3" t="s">
        <v>125</v>
      </c>
      <c r="B157" s="12">
        <v>-3</v>
      </c>
      <c r="C157" s="1" t="s">
        <v>120</v>
      </c>
      <c r="D157" s="1" t="s">
        <v>452</v>
      </c>
      <c r="E157" s="6">
        <v>40</v>
      </c>
      <c r="F157" s="25">
        <v>1</v>
      </c>
      <c r="J157" s="1" t="s">
        <v>267</v>
      </c>
      <c r="L157" s="3" t="s">
        <v>125</v>
      </c>
    </row>
    <row r="158" spans="1:12" ht="13.5">
      <c r="A158" s="3" t="s">
        <v>126</v>
      </c>
      <c r="B158" s="12">
        <v>-3</v>
      </c>
      <c r="C158" s="1" t="s">
        <v>121</v>
      </c>
      <c r="D158" s="1" t="s">
        <v>453</v>
      </c>
      <c r="E158" s="6">
        <v>41</v>
      </c>
      <c r="F158" s="25">
        <v>1</v>
      </c>
      <c r="J158" s="1" t="s">
        <v>266</v>
      </c>
      <c r="L158" s="3" t="s">
        <v>126</v>
      </c>
    </row>
    <row r="159" spans="1:12" ht="13.5">
      <c r="A159" s="3" t="s">
        <v>151</v>
      </c>
      <c r="B159" s="12">
        <v>-2</v>
      </c>
      <c r="C159" s="1" t="s">
        <v>139</v>
      </c>
      <c r="D159" s="1" t="s">
        <v>454</v>
      </c>
      <c r="E159" s="6">
        <v>42</v>
      </c>
      <c r="F159" s="25">
        <v>1</v>
      </c>
      <c r="J159" s="1" t="s">
        <v>268</v>
      </c>
      <c r="L159" s="3" t="s">
        <v>151</v>
      </c>
    </row>
    <row r="160" spans="1:12" ht="13.5">
      <c r="A160" s="3" t="s">
        <v>151</v>
      </c>
      <c r="B160" s="12">
        <v>-1</v>
      </c>
      <c r="C160" s="1" t="s">
        <v>140</v>
      </c>
      <c r="D160" s="1" t="s">
        <v>455</v>
      </c>
      <c r="E160" s="6">
        <v>43</v>
      </c>
      <c r="F160" s="25">
        <v>1</v>
      </c>
      <c r="J160" s="1" t="s">
        <v>268</v>
      </c>
      <c r="L160" s="3" t="s">
        <v>151</v>
      </c>
    </row>
    <row r="161" spans="1:12" ht="13.5">
      <c r="A161" s="3" t="s">
        <v>152</v>
      </c>
      <c r="B161" s="12">
        <v>-1</v>
      </c>
      <c r="C161" s="1" t="s">
        <v>141</v>
      </c>
      <c r="D161" s="1" t="s">
        <v>456</v>
      </c>
      <c r="E161" s="6">
        <v>44</v>
      </c>
      <c r="F161" s="25">
        <v>1</v>
      </c>
      <c r="J161" s="5" t="s">
        <v>269</v>
      </c>
      <c r="L161" s="3" t="s">
        <v>152</v>
      </c>
    </row>
    <row r="162" spans="1:12" ht="13.5">
      <c r="A162" s="3" t="s">
        <v>152</v>
      </c>
      <c r="B162" s="12">
        <v>-2</v>
      </c>
      <c r="C162" s="1" t="s">
        <v>142</v>
      </c>
      <c r="D162" s="1" t="s">
        <v>457</v>
      </c>
      <c r="E162" s="6">
        <v>45</v>
      </c>
      <c r="F162" s="25">
        <v>1</v>
      </c>
      <c r="J162" s="5" t="s">
        <v>269</v>
      </c>
      <c r="L162" s="3" t="s">
        <v>152</v>
      </c>
    </row>
    <row r="163" spans="1:12" ht="13.5">
      <c r="A163" s="3" t="s">
        <v>152</v>
      </c>
      <c r="B163" s="12">
        <v>-3</v>
      </c>
      <c r="C163" s="1" t="s">
        <v>143</v>
      </c>
      <c r="D163" s="1" t="s">
        <v>458</v>
      </c>
      <c r="E163" s="6">
        <v>46</v>
      </c>
      <c r="F163" s="25">
        <v>1</v>
      </c>
      <c r="J163" s="5" t="s">
        <v>269</v>
      </c>
      <c r="L163" s="3" t="s">
        <v>152</v>
      </c>
    </row>
    <row r="164" spans="1:12" ht="13.5">
      <c r="A164" s="3" t="s">
        <v>151</v>
      </c>
      <c r="B164" s="12">
        <v>-3</v>
      </c>
      <c r="C164" s="1" t="s">
        <v>144</v>
      </c>
      <c r="D164" s="1" t="s">
        <v>459</v>
      </c>
      <c r="E164" s="6">
        <v>47</v>
      </c>
      <c r="F164" s="25">
        <v>1</v>
      </c>
      <c r="J164" s="1" t="s">
        <v>268</v>
      </c>
      <c r="L164" s="3" t="s">
        <v>151</v>
      </c>
    </row>
    <row r="165" spans="1:12" ht="13.5">
      <c r="A165" s="3" t="s">
        <v>87</v>
      </c>
      <c r="B165" s="12">
        <v>-4</v>
      </c>
      <c r="C165" s="1" t="s">
        <v>127</v>
      </c>
      <c r="D165" s="1" t="s">
        <v>449</v>
      </c>
      <c r="E165" s="6">
        <v>48</v>
      </c>
      <c r="F165" s="25">
        <v>1</v>
      </c>
      <c r="J165" s="1" t="s">
        <v>266</v>
      </c>
      <c r="L165" s="3" t="s">
        <v>87</v>
      </c>
    </row>
    <row r="166" spans="1:12" ht="13.5">
      <c r="A166" s="3" t="s">
        <v>88</v>
      </c>
      <c r="B166" s="12">
        <v>-4</v>
      </c>
      <c r="C166" s="1" t="s">
        <v>128</v>
      </c>
      <c r="D166" s="1" t="s">
        <v>442</v>
      </c>
      <c r="E166" s="6">
        <v>49</v>
      </c>
      <c r="F166" s="25">
        <v>1</v>
      </c>
      <c r="J166" s="1" t="s">
        <v>267</v>
      </c>
      <c r="L166" s="3" t="s">
        <v>88</v>
      </c>
    </row>
    <row r="167" spans="1:12" ht="13.5">
      <c r="A167" s="3" t="s">
        <v>89</v>
      </c>
      <c r="B167" s="12">
        <v>-3</v>
      </c>
      <c r="C167" s="1" t="s">
        <v>129</v>
      </c>
      <c r="D167" s="1" t="s">
        <v>443</v>
      </c>
      <c r="E167" s="6">
        <v>50</v>
      </c>
      <c r="F167" s="25">
        <v>1</v>
      </c>
      <c r="J167" s="1" t="s">
        <v>267</v>
      </c>
      <c r="L167" s="3" t="s">
        <v>89</v>
      </c>
    </row>
    <row r="168" spans="1:12" ht="13.5">
      <c r="A168" s="3" t="s">
        <v>90</v>
      </c>
      <c r="B168" s="12">
        <v>-3</v>
      </c>
      <c r="C168" s="1" t="s">
        <v>130</v>
      </c>
      <c r="D168" s="1" t="s">
        <v>444</v>
      </c>
      <c r="E168" s="6">
        <v>51</v>
      </c>
      <c r="F168" s="25">
        <v>1</v>
      </c>
      <c r="J168" s="1" t="s">
        <v>266</v>
      </c>
      <c r="L168" s="3" t="s">
        <v>90</v>
      </c>
    </row>
    <row r="169" spans="1:12" ht="13.5">
      <c r="A169" s="3" t="s">
        <v>101</v>
      </c>
      <c r="B169" s="12">
        <v>-4</v>
      </c>
      <c r="C169" s="1" t="s">
        <v>145</v>
      </c>
      <c r="D169" s="1" t="s">
        <v>445</v>
      </c>
      <c r="E169" s="6">
        <v>52</v>
      </c>
      <c r="F169" s="25">
        <v>1</v>
      </c>
      <c r="J169" s="1" t="s">
        <v>268</v>
      </c>
      <c r="L169" s="3" t="s">
        <v>101</v>
      </c>
    </row>
    <row r="170" spans="1:12" ht="13.5">
      <c r="A170" s="3" t="s">
        <v>102</v>
      </c>
      <c r="B170" s="12">
        <v>-4</v>
      </c>
      <c r="C170" s="1" t="s">
        <v>146</v>
      </c>
      <c r="D170" s="1" t="s">
        <v>446</v>
      </c>
      <c r="E170" s="6">
        <v>53</v>
      </c>
      <c r="F170" s="25">
        <v>1</v>
      </c>
      <c r="J170" s="1" t="s">
        <v>269</v>
      </c>
      <c r="L170" s="3" t="s">
        <v>102</v>
      </c>
    </row>
    <row r="171" spans="1:12" ht="13.5">
      <c r="A171" s="3" t="s">
        <v>103</v>
      </c>
      <c r="B171" s="12">
        <v>-3</v>
      </c>
      <c r="C171" s="1" t="s">
        <v>147</v>
      </c>
      <c r="D171" s="1" t="s">
        <v>447</v>
      </c>
      <c r="E171" s="6">
        <v>54</v>
      </c>
      <c r="F171" s="25">
        <v>1</v>
      </c>
      <c r="J171" s="1" t="s">
        <v>269</v>
      </c>
      <c r="L171" s="3" t="s">
        <v>103</v>
      </c>
    </row>
    <row r="172" spans="1:12" ht="13.5">
      <c r="A172" s="3" t="s">
        <v>104</v>
      </c>
      <c r="B172" s="12">
        <v>-3</v>
      </c>
      <c r="C172" s="1" t="s">
        <v>148</v>
      </c>
      <c r="D172" s="1" t="s">
        <v>448</v>
      </c>
      <c r="E172" s="6">
        <v>55</v>
      </c>
      <c r="F172" s="25">
        <v>1</v>
      </c>
      <c r="J172" s="1" t="s">
        <v>268</v>
      </c>
      <c r="L172" s="3" t="s">
        <v>104</v>
      </c>
    </row>
    <row r="173" spans="1:12" ht="13.5">
      <c r="A173" s="3" t="s">
        <v>225</v>
      </c>
      <c r="C173" s="1" t="s">
        <v>233</v>
      </c>
      <c r="D173" s="1" t="s">
        <v>386</v>
      </c>
      <c r="E173" s="6">
        <v>60</v>
      </c>
      <c r="F173" s="25">
        <v>3</v>
      </c>
      <c r="J173" s="5"/>
      <c r="L173" s="3" t="s">
        <v>225</v>
      </c>
    </row>
    <row r="174" spans="1:12" ht="13.5">
      <c r="A174" s="3" t="s">
        <v>218</v>
      </c>
      <c r="C174" s="1" t="s">
        <v>226</v>
      </c>
      <c r="D174" s="1" t="s">
        <v>387</v>
      </c>
      <c r="E174" s="6">
        <v>61</v>
      </c>
      <c r="F174" s="25">
        <v>3</v>
      </c>
      <c r="J174" s="5"/>
      <c r="L174" s="3" t="s">
        <v>218</v>
      </c>
    </row>
    <row r="175" spans="1:12" ht="13.5">
      <c r="A175" s="3" t="s">
        <v>219</v>
      </c>
      <c r="C175" s="1" t="s">
        <v>227</v>
      </c>
      <c r="D175" s="1" t="s">
        <v>388</v>
      </c>
      <c r="E175" s="6">
        <v>62</v>
      </c>
      <c r="F175" s="25">
        <v>3</v>
      </c>
      <c r="J175" s="5"/>
      <c r="L175" s="3" t="s">
        <v>219</v>
      </c>
    </row>
    <row r="176" spans="1:12" ht="13.5">
      <c r="A176" s="3" t="s">
        <v>220</v>
      </c>
      <c r="C176" s="1" t="s">
        <v>228</v>
      </c>
      <c r="D176" s="1" t="s">
        <v>389</v>
      </c>
      <c r="E176" s="6">
        <v>63</v>
      </c>
      <c r="F176" s="25">
        <v>3</v>
      </c>
      <c r="J176" s="5"/>
      <c r="L176" s="3" t="s">
        <v>220</v>
      </c>
    </row>
    <row r="177" spans="1:12" ht="13.5">
      <c r="A177" s="3" t="s">
        <v>221</v>
      </c>
      <c r="C177" s="1" t="s">
        <v>229</v>
      </c>
      <c r="D177" s="1" t="s">
        <v>390</v>
      </c>
      <c r="E177" s="6">
        <v>64</v>
      </c>
      <c r="F177" s="25">
        <v>3</v>
      </c>
      <c r="J177" s="5"/>
      <c r="L177" s="3" t="s">
        <v>221</v>
      </c>
    </row>
    <row r="178" spans="1:12" ht="13.5">
      <c r="A178" s="3" t="s">
        <v>222</v>
      </c>
      <c r="C178" s="1" t="s">
        <v>230</v>
      </c>
      <c r="D178" s="1" t="s">
        <v>391</v>
      </c>
      <c r="E178" s="6">
        <v>65</v>
      </c>
      <c r="F178" s="25">
        <v>3</v>
      </c>
      <c r="J178" s="5"/>
      <c r="L178" s="3" t="s">
        <v>222</v>
      </c>
    </row>
    <row r="179" spans="1:12" ht="13.5">
      <c r="A179" s="3" t="s">
        <v>223</v>
      </c>
      <c r="C179" s="1" t="s">
        <v>231</v>
      </c>
      <c r="D179" s="1" t="s">
        <v>392</v>
      </c>
      <c r="E179" s="6">
        <v>66</v>
      </c>
      <c r="F179" s="25">
        <v>3</v>
      </c>
      <c r="J179" s="5"/>
      <c r="L179" s="3" t="s">
        <v>223</v>
      </c>
    </row>
    <row r="180" spans="1:12" ht="13.5">
      <c r="A180" s="3" t="s">
        <v>224</v>
      </c>
      <c r="C180" s="1" t="s">
        <v>232</v>
      </c>
      <c r="D180" s="1" t="s">
        <v>393</v>
      </c>
      <c r="E180" s="6">
        <v>67</v>
      </c>
      <c r="F180" s="25">
        <v>3</v>
      </c>
      <c r="L180" s="3" t="s">
        <v>224</v>
      </c>
    </row>
    <row r="181" spans="1:12" ht="13.5">
      <c r="A181" s="3" t="s">
        <v>87</v>
      </c>
      <c r="B181" s="12" t="s">
        <v>394</v>
      </c>
      <c r="C181" s="1" t="s">
        <v>395</v>
      </c>
      <c r="F181" s="25">
        <v>1</v>
      </c>
      <c r="J181" s="1" t="s">
        <v>266</v>
      </c>
      <c r="L181" s="3" t="s">
        <v>87</v>
      </c>
    </row>
    <row r="182" spans="1:12" ht="13.5">
      <c r="A182" s="3" t="s">
        <v>88</v>
      </c>
      <c r="B182" s="12" t="s">
        <v>394</v>
      </c>
      <c r="C182" s="1" t="s">
        <v>395</v>
      </c>
      <c r="F182" s="25">
        <v>1</v>
      </c>
      <c r="J182" s="1" t="s">
        <v>267</v>
      </c>
      <c r="L182" s="3" t="s">
        <v>88</v>
      </c>
    </row>
    <row r="183" spans="1:12" ht="13.5">
      <c r="A183" s="3" t="s">
        <v>101</v>
      </c>
      <c r="B183" s="12" t="s">
        <v>394</v>
      </c>
      <c r="C183" s="1" t="s">
        <v>395</v>
      </c>
      <c r="F183" s="25">
        <v>1</v>
      </c>
      <c r="J183" s="1" t="s">
        <v>268</v>
      </c>
      <c r="L183" s="3" t="s">
        <v>101</v>
      </c>
    </row>
    <row r="184" spans="1:12" ht="13.5">
      <c r="A184" s="3" t="s">
        <v>102</v>
      </c>
      <c r="B184" s="12" t="s">
        <v>394</v>
      </c>
      <c r="C184" s="1" t="s">
        <v>395</v>
      </c>
      <c r="F184" s="25">
        <v>1</v>
      </c>
      <c r="J184" s="1" t="s">
        <v>269</v>
      </c>
      <c r="L184" s="3" t="s">
        <v>102</v>
      </c>
    </row>
    <row r="185" spans="1:12" ht="13.5">
      <c r="A185" s="3" t="s">
        <v>105</v>
      </c>
      <c r="B185" s="12" t="s">
        <v>394</v>
      </c>
      <c r="C185" s="1" t="s">
        <v>395</v>
      </c>
      <c r="F185" s="25">
        <v>1</v>
      </c>
      <c r="J185" s="1" t="s">
        <v>266</v>
      </c>
      <c r="L185" s="3" t="s">
        <v>105</v>
      </c>
    </row>
    <row r="186" spans="1:12" ht="13.5">
      <c r="A186" s="3" t="s">
        <v>123</v>
      </c>
      <c r="B186" s="12" t="s">
        <v>394</v>
      </c>
      <c r="C186" s="1" t="s">
        <v>395</v>
      </c>
      <c r="F186" s="25">
        <v>1</v>
      </c>
      <c r="J186" s="1" t="s">
        <v>267</v>
      </c>
      <c r="L186" s="3" t="s">
        <v>123</v>
      </c>
    </row>
    <row r="187" spans="1:12" ht="13.5">
      <c r="A187" s="3" t="s">
        <v>114</v>
      </c>
      <c r="B187" s="12" t="s">
        <v>394</v>
      </c>
      <c r="C187" s="1" t="s">
        <v>395</v>
      </c>
      <c r="F187" s="25">
        <v>1</v>
      </c>
      <c r="J187" s="1" t="s">
        <v>268</v>
      </c>
      <c r="L187" s="3" t="s">
        <v>114</v>
      </c>
    </row>
    <row r="188" spans="1:12" ht="13.5">
      <c r="A188" s="3" t="s">
        <v>149</v>
      </c>
      <c r="B188" s="12" t="s">
        <v>394</v>
      </c>
      <c r="C188" s="1" t="s">
        <v>395</v>
      </c>
      <c r="F188" s="25">
        <v>1</v>
      </c>
      <c r="J188" s="1" t="s">
        <v>269</v>
      </c>
      <c r="L188" s="3" t="s">
        <v>149</v>
      </c>
    </row>
    <row r="189" spans="1:12" ht="13.5">
      <c r="A189" s="3" t="s">
        <v>126</v>
      </c>
      <c r="B189" s="12" t="s">
        <v>394</v>
      </c>
      <c r="C189" s="1" t="s">
        <v>395</v>
      </c>
      <c r="F189" s="25">
        <v>1</v>
      </c>
      <c r="J189" s="1" t="s">
        <v>266</v>
      </c>
      <c r="L189" s="3" t="s">
        <v>126</v>
      </c>
    </row>
    <row r="190" spans="1:12" ht="13.5">
      <c r="A190" s="3" t="s">
        <v>125</v>
      </c>
      <c r="B190" s="12" t="s">
        <v>394</v>
      </c>
      <c r="C190" s="1" t="s">
        <v>395</v>
      </c>
      <c r="F190" s="25">
        <v>1</v>
      </c>
      <c r="J190" s="1" t="s">
        <v>267</v>
      </c>
      <c r="L190" s="3" t="s">
        <v>125</v>
      </c>
    </row>
    <row r="191" spans="1:12" ht="13.5">
      <c r="A191" s="3" t="s">
        <v>126</v>
      </c>
      <c r="B191" s="12" t="s">
        <v>394</v>
      </c>
      <c r="C191" s="1" t="s">
        <v>395</v>
      </c>
      <c r="F191" s="25">
        <v>1</v>
      </c>
      <c r="J191" s="1" t="s">
        <v>268</v>
      </c>
      <c r="L191" s="3" t="s">
        <v>126</v>
      </c>
    </row>
    <row r="192" spans="1:12" ht="13.5">
      <c r="A192" s="3" t="s">
        <v>151</v>
      </c>
      <c r="B192" s="12" t="s">
        <v>394</v>
      </c>
      <c r="C192" s="1" t="s">
        <v>395</v>
      </c>
      <c r="F192" s="25">
        <v>1</v>
      </c>
      <c r="J192" s="1" t="s">
        <v>269</v>
      </c>
      <c r="L192" s="3" t="s">
        <v>151</v>
      </c>
    </row>
    <row r="193" spans="1:12" ht="13.5">
      <c r="A193" s="3" t="s">
        <v>225</v>
      </c>
      <c r="B193" s="12" t="s">
        <v>394</v>
      </c>
      <c r="C193" s="1" t="s">
        <v>395</v>
      </c>
      <c r="F193" s="25">
        <v>3</v>
      </c>
      <c r="L193" s="3" t="s">
        <v>225</v>
      </c>
    </row>
    <row r="194" spans="1:12" ht="13.5">
      <c r="A194" s="3" t="s">
        <v>218</v>
      </c>
      <c r="B194" s="12" t="s">
        <v>394</v>
      </c>
      <c r="C194" s="1" t="s">
        <v>395</v>
      </c>
      <c r="F194" s="25">
        <v>3</v>
      </c>
      <c r="L194" s="3" t="s">
        <v>218</v>
      </c>
    </row>
    <row r="195" spans="1:12" ht="13.5">
      <c r="A195" s="3" t="s">
        <v>221</v>
      </c>
      <c r="B195" s="12" t="s">
        <v>394</v>
      </c>
      <c r="C195" s="1" t="s">
        <v>395</v>
      </c>
      <c r="F195" s="25">
        <v>3</v>
      </c>
      <c r="L195" s="3" t="s">
        <v>221</v>
      </c>
    </row>
    <row r="196" spans="1:12" ht="13.5">
      <c r="A196" s="3" t="s">
        <v>222</v>
      </c>
      <c r="B196" s="12" t="s">
        <v>394</v>
      </c>
      <c r="C196" s="1" t="s">
        <v>395</v>
      </c>
      <c r="F196" s="25">
        <v>3</v>
      </c>
      <c r="L196" s="3" t="s">
        <v>222</v>
      </c>
    </row>
    <row r="197" ht="13.5">
      <c r="J197" s="5"/>
    </row>
    <row r="198" ht="13.5">
      <c r="J198" s="5"/>
    </row>
    <row r="199" spans="1:10" ht="13.5">
      <c r="A199" s="3" t="s">
        <v>262</v>
      </c>
      <c r="J199" s="5"/>
    </row>
    <row r="200" spans="1:10" ht="13.5">
      <c r="A200" s="3" t="s">
        <v>263</v>
      </c>
      <c r="F200" s="25">
        <v>1</v>
      </c>
      <c r="J200" s="5"/>
    </row>
    <row r="201" spans="1:10" ht="13.5">
      <c r="A201" s="3" t="s">
        <v>466</v>
      </c>
      <c r="F201" s="25">
        <v>2</v>
      </c>
      <c r="J201" s="5"/>
    </row>
    <row r="202" spans="1:10" ht="13.5">
      <c r="A202" s="3" t="s">
        <v>264</v>
      </c>
      <c r="F202" s="25">
        <v>3</v>
      </c>
      <c r="J202" s="5"/>
    </row>
    <row r="203" spans="1:10" ht="13.5">
      <c r="A203" s="3" t="s">
        <v>265</v>
      </c>
      <c r="F203" s="25">
        <v>4</v>
      </c>
      <c r="J203" s="5"/>
    </row>
    <row r="204" spans="1:10" ht="13.5">
      <c r="A204" s="3" t="s">
        <v>462</v>
      </c>
      <c r="F204" s="25">
        <v>-1</v>
      </c>
      <c r="J20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63"/>
  <sheetViews>
    <sheetView workbookViewId="0" topLeftCell="A1">
      <selection activeCell="D31" sqref="D31"/>
    </sheetView>
  </sheetViews>
  <sheetFormatPr defaultColWidth="9.140625" defaultRowHeight="12.75"/>
  <cols>
    <col min="1" max="1" width="9.140625" style="13" customWidth="1"/>
    <col min="2" max="2" width="9.140625" style="14" customWidth="1"/>
    <col min="3" max="3" width="34.00390625" style="15" customWidth="1"/>
    <col min="4" max="4" width="13.7109375" style="15" customWidth="1"/>
    <col min="5" max="5" width="9.140625" style="17" customWidth="1"/>
    <col min="6" max="16384" width="9.140625" style="15" customWidth="1"/>
  </cols>
  <sheetData>
    <row r="1" spans="1:5" s="28" customFormat="1" ht="12.75">
      <c r="A1" s="26" t="s">
        <v>60</v>
      </c>
      <c r="B1" s="27" t="s">
        <v>61</v>
      </c>
      <c r="C1" s="28" t="s">
        <v>62</v>
      </c>
      <c r="D1" s="28" t="s">
        <v>63</v>
      </c>
      <c r="E1" s="29" t="s">
        <v>64</v>
      </c>
    </row>
    <row r="2" ht="12">
      <c r="E2" s="16"/>
    </row>
    <row r="3" spans="1:5" ht="12">
      <c r="A3" s="13" t="str">
        <f>Master!A20</f>
        <v>1RR18C</v>
      </c>
      <c r="B3" s="14" t="str">
        <f>Master!B20</f>
        <v>-T</v>
      </c>
      <c r="C3" s="15" t="str">
        <f>IF(Master!C20=0,"",Master!C20)</f>
        <v>CMX Muon TDC West</v>
      </c>
      <c r="D3" s="15" t="str">
        <f>IF(Master!D20=0,"",Master!D20)</f>
        <v>b0cmx00</v>
      </c>
      <c r="E3" s="17">
        <f>IF(Master!E20=0,"",Master!E20)</f>
        <v>132</v>
      </c>
    </row>
    <row r="4" spans="1:5" ht="12">
      <c r="A4" s="13" t="str">
        <f>Master!A21</f>
        <v>1RR18C</v>
      </c>
      <c r="B4" s="14" t="str">
        <f>Master!B21</f>
        <v>-B</v>
      </c>
      <c r="C4" s="15" t="str">
        <f>IF(Master!C21=0,"",Master!C21)</f>
        <v>IMU Muon TDC West</v>
      </c>
      <c r="D4" s="15" t="str">
        <f>IF(Master!D21=0,"",Master!D21)</f>
        <v>b0imu00</v>
      </c>
      <c r="E4" s="17">
        <f>IF(Master!E21=0,"",Master!E21)</f>
        <v>134</v>
      </c>
    </row>
    <row r="5" spans="1:5" ht="12">
      <c r="A5" s="13" t="str">
        <f>Master!A22</f>
        <v>1RR18D</v>
      </c>
      <c r="B5" s="14" t="str">
        <f>Master!B22</f>
        <v>-T</v>
      </c>
      <c r="C5" s="15" t="str">
        <f>IF(Master!C22=0,"",Master!C22)</f>
        <v>Hadron TDC</v>
      </c>
      <c r="D5" s="15" t="str">
        <f>IF(Master!D22=0,"",Master!D22)</f>
        <v>b0htdc00</v>
      </c>
      <c r="E5" s="17">
        <f>IF(Master!E22=0,"",Master!E22)</f>
        <v>137</v>
      </c>
    </row>
    <row r="6" spans="1:5" ht="12" hidden="1">
      <c r="A6" s="13" t="str">
        <f>Master!A23</f>
        <v>1RR18D</v>
      </c>
      <c r="B6" s="14" t="str">
        <f>Master!B23</f>
        <v>-B</v>
      </c>
      <c r="C6" s="15">
        <f>IF(Master!C23=0,"",Master!C23)</f>
      </c>
      <c r="D6" s="15">
        <f>IF(Master!D23=0,"",Master!D23)</f>
      </c>
      <c r="E6" s="17">
        <f>IF(Master!E23=0,"",Master!E23)</f>
      </c>
    </row>
    <row r="7" spans="1:5" ht="12">
      <c r="A7" s="13" t="str">
        <f>Master!A24</f>
        <v>1RR18E</v>
      </c>
      <c r="B7" s="14" t="str">
        <f>Master!B24</f>
        <v>-T</v>
      </c>
      <c r="C7" s="15" t="str">
        <f>IF(Master!C24=0,"",Master!C24)</f>
        <v>CMP Muon TDC</v>
      </c>
      <c r="D7" s="15" t="str">
        <f>IF(Master!D24=0,"",Master!D24)</f>
        <v>b0cmp00</v>
      </c>
      <c r="E7" s="17">
        <f>IF(Master!E24=0,"",Master!E24)</f>
        <v>136</v>
      </c>
    </row>
    <row r="8" spans="1:5" ht="12" hidden="1">
      <c r="A8" s="13" t="str">
        <f>Master!A25</f>
        <v>1RR18E</v>
      </c>
      <c r="B8" s="14" t="str">
        <f>Master!B25</f>
        <v>-B</v>
      </c>
      <c r="C8" s="15">
        <f>IF(Master!C25=0,"",Master!C25)</f>
      </c>
      <c r="D8" s="15">
        <f>IF(Master!D25=0,"",Master!D25)</f>
      </c>
      <c r="E8" s="17">
        <f>IF(Master!E25=0,"",Master!E25)</f>
      </c>
    </row>
    <row r="9" spans="1:5" ht="12">
      <c r="A9" s="13" t="str">
        <f>Master!A26</f>
        <v>1RR18F</v>
      </c>
      <c r="B9" s="14" t="str">
        <f>Master!B26</f>
        <v>-T</v>
      </c>
      <c r="C9" s="15" t="str">
        <f>IF(Master!C26=0,"",Master!C26)</f>
        <v>XTRP</v>
      </c>
      <c r="D9" s="15" t="str">
        <f>IF(Master!D26=0,"",Master!D26)</f>
        <v>b0xtrp00</v>
      </c>
      <c r="E9" s="17">
        <f>IF(Master!E26=0,"",Master!E26)</f>
        <v>138</v>
      </c>
    </row>
    <row r="10" spans="1:5" ht="12" hidden="1">
      <c r="A10" s="13" t="str">
        <f>Master!A27</f>
        <v>1RR18F</v>
      </c>
      <c r="B10" s="14" t="str">
        <f>Master!B27</f>
        <v>-B</v>
      </c>
      <c r="C10" s="15">
        <f>IF(Master!C27=0,"",Master!C27)</f>
      </c>
      <c r="D10" s="15">
        <f>IF(Master!D27=0,"",Master!D27)</f>
      </c>
      <c r="E10" s="17">
        <f>IF(Master!E27=0,"",Master!E27)</f>
      </c>
    </row>
    <row r="11" spans="1:5" ht="12">
      <c r="A11" s="13" t="str">
        <f>Master!A28</f>
        <v>1RR18G</v>
      </c>
      <c r="B11" s="14" t="str">
        <f>Master!B28</f>
        <v>-T</v>
      </c>
      <c r="C11" s="15" t="str">
        <f>IF(Master!C28=0,"",Master!C28)</f>
        <v>Muon Trigger</v>
      </c>
      <c r="D11" s="15" t="str">
        <f>IF(Master!D28=0,"",Master!D28)</f>
        <v>b0mutr00</v>
      </c>
      <c r="E11" s="17">
        <f>IF(Master!E28=0,"",Master!E28)</f>
        <v>139</v>
      </c>
    </row>
    <row r="12" spans="1:5" ht="12" hidden="1">
      <c r="A12" s="13" t="str">
        <f>Master!A29</f>
        <v>1RR18G</v>
      </c>
      <c r="B12" s="14" t="str">
        <f>Master!B29</f>
        <v>-B</v>
      </c>
      <c r="C12" s="15">
        <f>IF(Master!C29=0,"",Master!C29)</f>
      </c>
      <c r="D12" s="15">
        <f>IF(Master!D29=0,"",Master!D29)</f>
      </c>
      <c r="E12" s="17">
        <f>IF(Master!E29=0,"",Master!E29)</f>
      </c>
    </row>
    <row r="13" spans="1:5" ht="12">
      <c r="A13" s="13" t="str">
        <f>Master!A30</f>
        <v>1RR18H</v>
      </c>
      <c r="B13" s="14" t="str">
        <f>Master!B30</f>
        <v>-T</v>
      </c>
      <c r="C13" s="15" t="str">
        <f>IF(Master!C30=0,"",Master!C30)</f>
        <v>CMU Muon TDC West</v>
      </c>
      <c r="D13" s="15" t="str">
        <f>IF(Master!D30=0,"",Master!D30)</f>
        <v>b0cmu00</v>
      </c>
      <c r="E13" s="17">
        <f>IF(Master!E30=0,"",Master!E30)</f>
        <v>130</v>
      </c>
    </row>
    <row r="14" spans="1:5" ht="12">
      <c r="A14" s="13" t="str">
        <f>Master!A31</f>
        <v>1RR18H</v>
      </c>
      <c r="B14" s="14" t="str">
        <f>Master!B31</f>
        <v>-B</v>
      </c>
      <c r="C14" s="15" t="str">
        <f>IF(Master!C31=0,"",Master!C31)</f>
        <v>CSP-CSX-WMS Muon TDC</v>
      </c>
      <c r="D14" s="15" t="str">
        <f>IF(Master!D31=0,"",Master!D31)</f>
        <v>b0musc00</v>
      </c>
      <c r="E14" s="17">
        <f>IF(Master!E31=0,"",Master!E31)</f>
        <v>137</v>
      </c>
    </row>
    <row r="15" spans="1:5" ht="12">
      <c r="A15" s="13" t="str">
        <f>Master!A32</f>
        <v>1RR18I</v>
      </c>
      <c r="B15" s="14" t="str">
        <f>Master!B32</f>
        <v>-T </v>
      </c>
      <c r="C15" s="15" t="str">
        <f>IF(Master!C32=0,"",Master!C32)</f>
        <v>CMU Muon TDC East</v>
      </c>
      <c r="D15" s="15" t="str">
        <f>IF(Master!D32=0,"",Master!D32)</f>
        <v>b0cmu01</v>
      </c>
      <c r="E15" s="17">
        <f>IF(Master!E32=0,"",Master!E32)</f>
        <v>131</v>
      </c>
    </row>
    <row r="16" spans="1:5" ht="12">
      <c r="A16" s="13" t="str">
        <f>Master!A33</f>
        <v>1RR18I</v>
      </c>
      <c r="B16" s="14" t="str">
        <f>Master!B33</f>
        <v>-B </v>
      </c>
      <c r="C16" s="15" t="str">
        <f>IF(Master!C33=0,"",Master!C33)</f>
        <v>ISL Event Builder VRB 0</v>
      </c>
      <c r="D16" s="15" t="str">
        <f>IF(Master!D33=0,"",Master!D33)</f>
        <v>b0evb06</v>
      </c>
      <c r="E16" s="17">
        <f>IF(Master!E33=0,"",Master!E33)</f>
        <v>122</v>
      </c>
    </row>
    <row r="17" spans="1:5" ht="12">
      <c r="A17" s="13" t="str">
        <f>Master!A34</f>
        <v>1RR18I</v>
      </c>
      <c r="B17" s="14" t="str">
        <f>Master!B34</f>
        <v>-B </v>
      </c>
      <c r="C17" s="15" t="str">
        <f>IF(Master!C34=0,"",Master!C34)</f>
        <v>ISL Diagnostic VRB 0</v>
      </c>
      <c r="D17" s="15" t="str">
        <f>IF(Master!D34=0,"",Master!D34)</f>
        <v>b0svx06</v>
      </c>
      <c r="E17" s="17">
        <f>IF(Master!E34=0,"",Master!E34)</f>
        <v>123</v>
      </c>
    </row>
    <row r="18" spans="1:5" ht="12">
      <c r="A18" s="13" t="str">
        <f>Master!A35</f>
        <v>1RR21C</v>
      </c>
      <c r="B18" s="14" t="str">
        <f>Master!B35</f>
        <v>-T</v>
      </c>
      <c r="C18" s="15" t="str">
        <f>IF(Master!C35=0,"",Master!C35)</f>
        <v>DAQ VRB 0</v>
      </c>
      <c r="D18" s="15" t="str">
        <f>IF(Master!D35=0,"",Master!D35)</f>
        <v>b0vrb00</v>
      </c>
      <c r="E18" s="17">
        <f>IF(Master!E35=0,"",Master!E35)</f>
        <v>100</v>
      </c>
    </row>
    <row r="19" spans="1:5" ht="12">
      <c r="A19" s="13" t="str">
        <f>Master!A36</f>
        <v>1RR21C</v>
      </c>
      <c r="B19" s="14" t="str">
        <f>Master!B36</f>
        <v>-B</v>
      </c>
      <c r="C19" s="15" t="str">
        <f>IF(Master!C36=0,"",Master!C36)</f>
        <v>DAQ VRB 1</v>
      </c>
      <c r="D19" s="15" t="str">
        <f>IF(Master!D36=0,"",Master!D36)</f>
        <v>b0vrb01</v>
      </c>
      <c r="E19" s="17">
        <f>IF(Master!E36=0,"",Master!E36)</f>
        <v>101</v>
      </c>
    </row>
    <row r="20" spans="1:5" ht="12">
      <c r="A20" s="13" t="str">
        <f>Master!A37</f>
        <v>1RR21D</v>
      </c>
      <c r="B20" s="14" t="str">
        <f>Master!B37</f>
        <v>-T</v>
      </c>
      <c r="C20" s="15" t="str">
        <f>IF(Master!C37=0,"",Master!C37)</f>
        <v>DAQ VRB 2</v>
      </c>
      <c r="D20" s="15" t="str">
        <f>IF(Master!D37=0,"",Master!D37)</f>
        <v>b0vrb02</v>
      </c>
      <c r="E20" s="17">
        <f>IF(Master!E37=0,"",Master!E37)</f>
        <v>102</v>
      </c>
    </row>
    <row r="21" spans="1:5" ht="12">
      <c r="A21" s="13" t="str">
        <f>Master!A38</f>
        <v>1RR21D</v>
      </c>
      <c r="B21" s="14" t="str">
        <f>Master!B38</f>
        <v>-B</v>
      </c>
      <c r="C21" s="15" t="str">
        <f>IF(Master!C38=0,"",Master!C38)</f>
        <v>DAQ VRB 3</v>
      </c>
      <c r="D21" s="15" t="str">
        <f>IF(Master!D38=0,"",Master!D38)</f>
        <v>b0vrb03</v>
      </c>
      <c r="E21" s="17">
        <f>IF(Master!E38=0,"",Master!E38)</f>
        <v>103</v>
      </c>
    </row>
    <row r="22" spans="1:5" ht="12">
      <c r="A22" s="13" t="str">
        <f>Master!A39</f>
        <v>1RR21E</v>
      </c>
      <c r="B22" s="14" t="str">
        <f>Master!B39</f>
        <v>-T</v>
      </c>
      <c r="C22" s="15" t="str">
        <f>IF(Master!C39=0,"",Master!C39)</f>
        <v>DAQ VRB 4</v>
      </c>
      <c r="D22" s="15" t="str">
        <f>IF(Master!D39=0,"",Master!D39)</f>
        <v>b0vrb04</v>
      </c>
      <c r="E22" s="17">
        <f>IF(Master!E39=0,"",Master!E39)</f>
        <v>104</v>
      </c>
    </row>
    <row r="23" spans="1:5" ht="12">
      <c r="A23" s="13" t="str">
        <f>Master!A40</f>
        <v>1RR21E</v>
      </c>
      <c r="B23" s="14" t="str">
        <f>Master!B40</f>
        <v>-B</v>
      </c>
      <c r="C23" s="15" t="str">
        <f>IF(Master!C40=0,"",Master!C40)</f>
        <v>DAQ VRB 5</v>
      </c>
      <c r="D23" s="15" t="str">
        <f>IF(Master!D40=0,"",Master!D40)</f>
        <v>b0vrb05</v>
      </c>
      <c r="E23" s="17">
        <f>IF(Master!E40=0,"",Master!E40)</f>
        <v>105</v>
      </c>
    </row>
    <row r="24" spans="1:5" ht="12">
      <c r="A24" s="13" t="str">
        <f>Master!A41</f>
        <v>1RR21F</v>
      </c>
      <c r="B24" s="14" t="str">
        <f>Master!B41</f>
        <v>-T</v>
      </c>
      <c r="C24" s="15" t="str">
        <f>IF(Master!C41=0,"",Master!C41)</f>
        <v>ISL Event Builder VRB 1</v>
      </c>
      <c r="D24" s="15" t="str">
        <f>IF(Master!D41=0,"",Master!D41)</f>
        <v>b0evb07</v>
      </c>
      <c r="E24" s="17">
        <f>IF(Master!E41=0,"",Master!E41)</f>
        <v>124</v>
      </c>
    </row>
    <row r="25" spans="1:5" ht="12">
      <c r="A25" s="13" t="str">
        <f>Master!A42</f>
        <v>1RR21F</v>
      </c>
      <c r="B25" s="14" t="str">
        <f>Master!B42</f>
        <v>-T</v>
      </c>
      <c r="C25" s="15" t="str">
        <f>IF(Master!C42=0,"",Master!C42)</f>
        <v>ISL Diagnostic VRB 1</v>
      </c>
      <c r="D25" s="15" t="str">
        <f>IF(Master!D42=0,"",Master!D42)</f>
        <v>b0svx07</v>
      </c>
      <c r="E25" s="17">
        <f>IF(Master!E42=0,"",Master!E42)</f>
        <v>125</v>
      </c>
    </row>
    <row r="26" spans="1:5" ht="12">
      <c r="A26" s="13" t="str">
        <f>Master!A43</f>
        <v>1RR21F</v>
      </c>
      <c r="B26" s="14" t="str">
        <f>Master!B43</f>
        <v>-B</v>
      </c>
      <c r="C26" s="15" t="str">
        <f>IF(Master!C43=0,"",Master!C43)</f>
        <v>ISL Event Builder VRB 2</v>
      </c>
      <c r="D26" s="15" t="str">
        <f>IF(Master!D43=0,"",Master!D43)</f>
        <v>b0evb08</v>
      </c>
      <c r="E26" s="17">
        <f>IF(Master!E43=0,"",Master!E43)</f>
        <v>126</v>
      </c>
    </row>
    <row r="27" spans="1:5" ht="12">
      <c r="A27" s="13" t="str">
        <f>Master!A44</f>
        <v>1RR21F</v>
      </c>
      <c r="B27" s="14" t="str">
        <f>Master!B44</f>
        <v>-B</v>
      </c>
      <c r="C27" s="15" t="str">
        <f>IF(Master!C44=0,"",Master!C44)</f>
        <v>ISL Diagnostic VRB 2</v>
      </c>
      <c r="D27" s="15" t="str">
        <f>IF(Master!D44=0,"",Master!D44)</f>
        <v>b0svx08</v>
      </c>
      <c r="E27" s="17">
        <f>IF(Master!E44=0,"",Master!E44)</f>
        <v>127</v>
      </c>
    </row>
    <row r="28" spans="1:5" ht="12">
      <c r="A28" s="13" t="str">
        <f>Master!A45</f>
        <v>1RR21G</v>
      </c>
      <c r="B28" s="14" t="str">
        <f>Master!B45</f>
        <v>-T</v>
      </c>
      <c r="C28" s="15" t="str">
        <f>IF(Master!C45=0,"",Master!C45)</f>
        <v>SVX Event Builder VRB 0 (w/SRC)</v>
      </c>
      <c r="D28" s="15" t="str">
        <f>IF(Master!D45=0,"",Master!D45)</f>
        <v>b0evb00</v>
      </c>
      <c r="E28" s="17">
        <f>IF(Master!E45=0,"",Master!E45)</f>
        <v>110</v>
      </c>
    </row>
    <row r="29" spans="1:5" ht="12">
      <c r="A29" s="13" t="str">
        <f>Master!A46</f>
        <v>1RR21G</v>
      </c>
      <c r="B29" s="14" t="str">
        <f>Master!B46</f>
        <v>-T</v>
      </c>
      <c r="C29" s="15" t="str">
        <f>IF(Master!C46=0,"",Master!C46)</f>
        <v>SVX Diagnostic VRB 0</v>
      </c>
      <c r="D29" s="15" t="str">
        <f>IF(Master!D46=0,"",Master!D46)</f>
        <v>b0svx00</v>
      </c>
      <c r="E29" s="17">
        <f>IF(Master!E46=0,"",Master!E46)</f>
        <v>111</v>
      </c>
    </row>
    <row r="30" spans="1:5" ht="12">
      <c r="A30" s="13" t="str">
        <f>Master!A47</f>
        <v>1RR21G</v>
      </c>
      <c r="B30" s="14" t="str">
        <f>Master!B47</f>
        <v>-B</v>
      </c>
      <c r="C30" s="15" t="str">
        <f>IF(Master!C47=0,"",Master!C47)</f>
        <v>SVX Event Builder VRB 1</v>
      </c>
      <c r="D30" s="15" t="str">
        <f>IF(Master!D47=0,"",Master!D47)</f>
        <v>b0evb01</v>
      </c>
      <c r="E30" s="17">
        <f>IF(Master!E47=0,"",Master!E47)</f>
        <v>112</v>
      </c>
    </row>
    <row r="31" spans="1:5" ht="12">
      <c r="A31" s="13" t="str">
        <f>Master!A48</f>
        <v>1RR21G</v>
      </c>
      <c r="B31" s="14" t="str">
        <f>Master!B48</f>
        <v>-B</v>
      </c>
      <c r="C31" s="15" t="str">
        <f>IF(Master!C48=0,"",Master!C48)</f>
        <v>SVX Diagnostic VRB 1</v>
      </c>
      <c r="D31" s="15" t="str">
        <f>IF(Master!D48=0,"",Master!D48)</f>
        <v>b0svx01</v>
      </c>
      <c r="E31" s="17">
        <f>IF(Master!E48=0,"",Master!E48)</f>
        <v>113</v>
      </c>
    </row>
    <row r="32" spans="1:5" ht="12">
      <c r="A32" s="13" t="str">
        <f>Master!A49</f>
        <v>1RR21H</v>
      </c>
      <c r="B32" s="14" t="str">
        <f>Master!B49</f>
        <v>-T</v>
      </c>
      <c r="C32" s="15" t="str">
        <f>IF(Master!C49=0,"",Master!C49)</f>
        <v>SVX Event Builder VRB 2</v>
      </c>
      <c r="D32" s="15" t="str">
        <f>IF(Master!D49=0,"",Master!D49)</f>
        <v>b0evb02</v>
      </c>
      <c r="E32" s="17">
        <f>IF(Master!E49=0,"",Master!E49)</f>
        <v>114</v>
      </c>
    </row>
    <row r="33" spans="1:5" ht="12">
      <c r="A33" s="13" t="str">
        <f>Master!A50</f>
        <v>1RR21H</v>
      </c>
      <c r="B33" s="14" t="str">
        <f>Master!B50</f>
        <v>-T</v>
      </c>
      <c r="C33" s="15" t="str">
        <f>IF(Master!C50=0,"",Master!C50)</f>
        <v>SVX Diagnostic VRB 2</v>
      </c>
      <c r="D33" s="15" t="str">
        <f>IF(Master!D50=0,"",Master!D50)</f>
        <v>b0svx02</v>
      </c>
      <c r="E33" s="17">
        <f>IF(Master!E50=0,"",Master!E50)</f>
        <v>115</v>
      </c>
    </row>
    <row r="34" spans="1:5" ht="12">
      <c r="A34" s="13" t="str">
        <f>Master!A51</f>
        <v>1RR21H</v>
      </c>
      <c r="B34" s="14" t="str">
        <f>Master!B51</f>
        <v>-B</v>
      </c>
      <c r="C34" s="15" t="str">
        <f>IF(Master!C51=0,"",Master!C51)</f>
        <v>SVX Event Builder VRB 3</v>
      </c>
      <c r="D34" s="15" t="str">
        <f>IF(Master!D51=0,"",Master!D51)</f>
        <v>b0evb03</v>
      </c>
      <c r="E34" s="17">
        <f>IF(Master!E51=0,"",Master!E51)</f>
        <v>116</v>
      </c>
    </row>
    <row r="35" spans="1:5" ht="12">
      <c r="A35" s="13" t="str">
        <f>Master!A52</f>
        <v>1RR21H</v>
      </c>
      <c r="B35" s="14" t="str">
        <f>Master!B52</f>
        <v>-B</v>
      </c>
      <c r="C35" s="15" t="str">
        <f>IF(Master!C52=0,"",Master!C52)</f>
        <v>SVX Diagnostic VRB 3</v>
      </c>
      <c r="D35" s="15" t="str">
        <f>IF(Master!D52=0,"",Master!D52)</f>
        <v>b0svx03</v>
      </c>
      <c r="E35" s="17">
        <f>IF(Master!E52=0,"",Master!E52)</f>
        <v>117</v>
      </c>
    </row>
    <row r="36" spans="1:5" ht="12">
      <c r="A36" s="13" t="str">
        <f>Master!A53</f>
        <v>1RR21I</v>
      </c>
      <c r="B36" s="14" t="str">
        <f>Master!B53</f>
        <v>-T</v>
      </c>
      <c r="C36" s="15" t="str">
        <f>IF(Master!C53=0,"",Master!C53)</f>
        <v>SVX Event Builder VRB 4</v>
      </c>
      <c r="D36" s="15" t="str">
        <f>IF(Master!D53=0,"",Master!D53)</f>
        <v>b0evb04</v>
      </c>
      <c r="E36" s="17">
        <f>IF(Master!E53=0,"",Master!E53)</f>
        <v>118</v>
      </c>
    </row>
    <row r="37" spans="1:5" ht="12">
      <c r="A37" s="13" t="str">
        <f>Master!A54</f>
        <v>1RR21I</v>
      </c>
      <c r="B37" s="14" t="str">
        <f>Master!B54</f>
        <v>-T</v>
      </c>
      <c r="C37" s="15" t="str">
        <f>IF(Master!C54=0,"",Master!C54)</f>
        <v>SVX Diagnostic VRB 4</v>
      </c>
      <c r="D37" s="15" t="str">
        <f>IF(Master!D54=0,"",Master!D54)</f>
        <v>b0svx04</v>
      </c>
      <c r="E37" s="17">
        <f>IF(Master!E54=0,"",Master!E54)</f>
        <v>119</v>
      </c>
    </row>
    <row r="38" spans="1:5" ht="12">
      <c r="A38" s="13" t="str">
        <f>Master!A55</f>
        <v>1RR21I</v>
      </c>
      <c r="B38" s="14" t="str">
        <f>Master!B55</f>
        <v>-B</v>
      </c>
      <c r="C38" s="15" t="str">
        <f>IF(Master!C55=0,"",Master!C55)</f>
        <v>SVX Event Builder VRB 5</v>
      </c>
      <c r="D38" s="15" t="str">
        <f>IF(Master!D55=0,"",Master!D55)</f>
        <v>b0evb05</v>
      </c>
      <c r="E38" s="17">
        <f>IF(Master!E55=0,"",Master!E55)</f>
        <v>120</v>
      </c>
    </row>
    <row r="39" spans="1:5" ht="12">
      <c r="A39" s="13" t="str">
        <f>Master!A56</f>
        <v>1RR21I</v>
      </c>
      <c r="B39" s="14" t="str">
        <f>Master!B56</f>
        <v>-B</v>
      </c>
      <c r="C39" s="15" t="str">
        <f>IF(Master!C56=0,"",Master!C56)</f>
        <v>SVX Diagnostic VRB 5</v>
      </c>
      <c r="D39" s="15" t="str">
        <f>IF(Master!D56=0,"",Master!D56)</f>
        <v>b0svx05</v>
      </c>
      <c r="E39" s="17">
        <f>IF(Master!E56=0,"",Master!E56)</f>
        <v>121</v>
      </c>
    </row>
    <row r="40" spans="1:5" ht="12">
      <c r="A40" s="13" t="str">
        <f>Master!A61</f>
        <v>1RR27E</v>
      </c>
      <c r="B40" s="14" t="str">
        <f>Master!B61</f>
        <v>-T</v>
      </c>
      <c r="C40" s="15" t="str">
        <f>IF(Master!C61=0,"",Master!C61)</f>
        <v>CLC</v>
      </c>
      <c r="D40" s="15" t="str">
        <f>IF(Master!D61=0,"",Master!D61)</f>
        <v>b0clc00</v>
      </c>
      <c r="E40" s="17">
        <f>IF(Master!E61=0,"",Master!E61)</f>
        <v>140</v>
      </c>
    </row>
    <row r="41" spans="1:5" ht="12" hidden="1">
      <c r="A41" s="13" t="str">
        <f>Master!A62</f>
        <v>1RR27E</v>
      </c>
      <c r="B41" s="14" t="str">
        <f>Master!B62</f>
        <v>-B</v>
      </c>
      <c r="C41" s="15">
        <f>IF(Master!C62=0,"",Master!C62)</f>
      </c>
      <c r="D41" s="15">
        <f>IF(Master!D62=0,"",Master!D62)</f>
      </c>
      <c r="E41" s="17">
        <f>IF(Master!E62=0,"",Master!E62)</f>
      </c>
    </row>
    <row r="42" spans="1:5" ht="12" hidden="1">
      <c r="A42" s="13" t="str">
        <f>Master!A57</f>
        <v>1RR27C</v>
      </c>
      <c r="B42" s="14" t="str">
        <f>Master!B57</f>
        <v>-T</v>
      </c>
      <c r="C42" s="15">
        <f>IF(Master!C57=0,"",Master!C57)</f>
      </c>
      <c r="D42" s="15">
        <f>IF(Master!D57=0,"",Master!D57)</f>
      </c>
      <c r="E42" s="17">
        <f>IF(Master!E57=0,"",Master!E57)</f>
      </c>
    </row>
    <row r="43" spans="1:5" ht="12" hidden="1">
      <c r="A43" s="13" t="str">
        <f>Master!A58</f>
        <v>1RR27C</v>
      </c>
      <c r="B43" s="14" t="str">
        <f>Master!B58</f>
        <v>-B</v>
      </c>
      <c r="C43" s="15">
        <f>IF(Master!C58=0,"",Master!C58)</f>
      </c>
      <c r="D43" s="15">
        <f>IF(Master!D58=0,"",Master!D58)</f>
      </c>
      <c r="E43" s="17">
        <f>IF(Master!E58=0,"",Master!E58)</f>
      </c>
    </row>
    <row r="44" spans="1:5" ht="12">
      <c r="A44" s="13" t="str">
        <f>Master!A59</f>
        <v>1RR27D</v>
      </c>
      <c r="B44" s="14" t="str">
        <f>Master!B59</f>
        <v>-T</v>
      </c>
      <c r="C44" s="15" t="str">
        <f>IF(Master!C59=0,"",Master!C59)</f>
        <v>CMX Muon TDC East</v>
      </c>
      <c r="D44" s="15" t="str">
        <f>IF(Master!D59=0,"",Master!D59)</f>
        <v>b0cmx01</v>
      </c>
      <c r="E44" s="17">
        <f>IF(Master!E59=0,"",Master!E59)</f>
        <v>133</v>
      </c>
    </row>
    <row r="45" spans="1:5" ht="12">
      <c r="A45" s="13" t="str">
        <f>Master!A60</f>
        <v>1RR27D</v>
      </c>
      <c r="B45" s="14" t="str">
        <f>Master!B60</f>
        <v>-B</v>
      </c>
      <c r="C45" s="15" t="str">
        <f>IF(Master!C60=0,"",Master!C60)</f>
        <v>IMU Muon TDC East</v>
      </c>
      <c r="D45" s="15" t="str">
        <f>IF(Master!D60=0,"",Master!D60)</f>
        <v>b0imu01</v>
      </c>
      <c r="E45" s="17">
        <f>IF(Master!E60=0,"",Master!E60)</f>
        <v>135</v>
      </c>
    </row>
    <row r="46" spans="1:5" ht="12" hidden="1">
      <c r="A46" s="13" t="str">
        <f>Master!A63</f>
        <v>1RR27F</v>
      </c>
      <c r="B46" s="14" t="str">
        <f>Master!B63</f>
        <v>-T</v>
      </c>
      <c r="C46" s="15">
        <f>IF(Master!C63=0,"",Master!C63)</f>
      </c>
      <c r="D46" s="15">
        <f>IF(Master!D63=0,"",Master!D63)</f>
      </c>
      <c r="E46" s="17">
        <f>IF(Master!E63=0,"",Master!E63)</f>
      </c>
    </row>
    <row r="47" spans="1:5" ht="12">
      <c r="A47" s="13" t="str">
        <f>Master!A64</f>
        <v>1RR27F</v>
      </c>
      <c r="B47" s="14" t="str">
        <f>Master!B64</f>
        <v>-B</v>
      </c>
      <c r="C47" s="15" t="str">
        <f>IF(Master!C64=0,"",Master!C64)</f>
        <v>XFT Finder 3</v>
      </c>
      <c r="D47" s="15" t="str">
        <f>IF(Master!D64=0,"",Master!D64)</f>
        <v>b0xft07</v>
      </c>
      <c r="E47" s="17">
        <f>IF(Master!E64=0,"",Master!E64)</f>
        <v>146</v>
      </c>
    </row>
    <row r="48" spans="1:5" ht="12">
      <c r="A48" s="13" t="str">
        <f>Master!A65</f>
        <v>1RR27G</v>
      </c>
      <c r="B48" s="14" t="str">
        <f>Master!B65</f>
        <v>-T</v>
      </c>
      <c r="C48" s="15" t="str">
        <f>IF(Master!C65=0,"",Master!C65)</f>
        <v>XFT Linker 2</v>
      </c>
      <c r="D48" s="15" t="str">
        <f>IF(Master!D65=0,"",Master!D65)</f>
        <v>b0xft06</v>
      </c>
      <c r="E48" s="17">
        <f>IF(Master!E65=0,"",Master!E65)</f>
        <v>145</v>
      </c>
    </row>
    <row r="49" spans="1:5" ht="12">
      <c r="A49" s="13" t="str">
        <f>Master!A66</f>
        <v>1RR27G</v>
      </c>
      <c r="B49" s="14" t="str">
        <f>Master!B66</f>
        <v>-B</v>
      </c>
      <c r="C49" s="15" t="str">
        <f>IF(Master!C66=0,"",Master!C66)</f>
        <v>XFT Finder 2</v>
      </c>
      <c r="D49" s="15" t="str">
        <f>IF(Master!D66=0,"",Master!D66)</f>
        <v>b0xft05</v>
      </c>
      <c r="E49" s="17">
        <f>IF(Master!E66=0,"",Master!E66)</f>
        <v>144</v>
      </c>
    </row>
    <row r="50" spans="1:5" ht="12">
      <c r="A50" s="13" t="str">
        <f>Master!A67</f>
        <v>1RR27H</v>
      </c>
      <c r="B50" s="14" t="str">
        <f>Master!B67</f>
        <v>-T</v>
      </c>
      <c r="C50" s="15" t="str">
        <f>IF(Master!C67=0,"",Master!C67)</f>
        <v>XFT Linker 1</v>
      </c>
      <c r="D50" s="15" t="str">
        <f>IF(Master!D67=0,"",Master!D67)</f>
        <v>b0xft04</v>
      </c>
      <c r="E50" s="17">
        <f>IF(Master!E67=0,"",Master!E67)</f>
        <v>143</v>
      </c>
    </row>
    <row r="51" spans="1:5" ht="12">
      <c r="A51" s="13" t="str">
        <f>Master!A68</f>
        <v>1RR27H</v>
      </c>
      <c r="B51" s="14" t="str">
        <f>Master!B68</f>
        <v>-B</v>
      </c>
      <c r="C51" s="15" t="str">
        <f>IF(Master!C68=0,"",Master!C68)</f>
        <v>XFT Finder 1</v>
      </c>
      <c r="D51" s="15" t="str">
        <f>IF(Master!D68=0,"",Master!D68)</f>
        <v>b0xft03</v>
      </c>
      <c r="E51" s="17">
        <f>IF(Master!E68=0,"",Master!E68)</f>
        <v>142</v>
      </c>
    </row>
    <row r="52" spans="1:5" ht="12">
      <c r="A52" s="13" t="str">
        <f>Master!A69</f>
        <v>1RR27I</v>
      </c>
      <c r="B52" s="14" t="str">
        <f>Master!B69</f>
        <v>-T</v>
      </c>
      <c r="C52" s="15" t="str">
        <f>IF(Master!C69=0,"",Master!C69)</f>
        <v>XFT Linker 0</v>
      </c>
      <c r="D52" s="15" t="str">
        <f>IF(Master!D69=0,"",Master!D69)</f>
        <v>b0xft01</v>
      </c>
      <c r="E52" s="17">
        <f>IF(Master!E69=0,"",Master!E69)</f>
        <v>141</v>
      </c>
    </row>
    <row r="53" spans="1:5" ht="12">
      <c r="A53" s="13" t="str">
        <f>Master!A70</f>
        <v>1RR27I</v>
      </c>
      <c r="B53" s="14" t="str">
        <f>Master!B70</f>
        <v>-B</v>
      </c>
      <c r="C53" s="15" t="str">
        <f>IF(Master!C70=0,"",Master!C70)</f>
        <v>XFT Finder 0</v>
      </c>
      <c r="D53" s="15" t="str">
        <f>IF(Master!D70=0,"",Master!D70)</f>
        <v>b0xft00</v>
      </c>
      <c r="E53" s="17">
        <f>IF(Master!E70=0,"",Master!E70)</f>
        <v>140</v>
      </c>
    </row>
    <row r="54" spans="3:5" ht="12" hidden="1">
      <c r="C54" s="15">
        <f>IF(Master!C71=0,"",Master!C71)</f>
      </c>
      <c r="D54" s="15">
        <f>IF(Master!D71=0,"",Master!D71)</f>
      </c>
      <c r="E54" s="17">
        <f>IF(Master!E71=0,"",Master!E71)</f>
      </c>
    </row>
    <row r="55" spans="1:5" ht="12" hidden="1">
      <c r="A55" s="13" t="str">
        <f>Master!A72</f>
        <v>2RR22C</v>
      </c>
      <c r="B55" s="14" t="str">
        <f>Master!B72</f>
        <v>-T</v>
      </c>
      <c r="C55" s="15">
        <f>IF(Master!C72=0,"",Master!C72)</f>
      </c>
      <c r="D55" s="15">
        <f>IF(Master!D72=0,"",Master!D72)</f>
      </c>
      <c r="E55" s="17">
        <f>IF(Master!E72=0,"",Master!E72)</f>
      </c>
    </row>
    <row r="56" spans="1:5" ht="12" hidden="1">
      <c r="A56" s="13" t="str">
        <f>Master!A73</f>
        <v>2RR22C</v>
      </c>
      <c r="B56" s="14" t="str">
        <f>Master!B73</f>
        <v>-B</v>
      </c>
      <c r="C56" s="15">
        <f>IF(Master!C73=0,"",Master!C73)</f>
      </c>
      <c r="D56" s="15">
        <f>IF(Master!D73=0,"",Master!D73)</f>
      </c>
      <c r="E56" s="17">
        <f>IF(Master!E73=0,"",Master!E73)</f>
      </c>
    </row>
    <row r="57" spans="1:5" ht="12">
      <c r="A57" s="13" t="str">
        <f>Master!A74</f>
        <v>2RR22F</v>
      </c>
      <c r="B57" s="14" t="str">
        <f>Master!B74</f>
        <v>-T</v>
      </c>
      <c r="C57" s="15" t="str">
        <f>IF(Master!C74=0,"",Master!C74)</f>
        <v>L1 Decision</v>
      </c>
      <c r="D57" s="15" t="str">
        <f>IF(Master!D74=0,"",Master!D74)</f>
        <v>b0l1gl00</v>
      </c>
      <c r="E57" s="17">
        <f>IF(Master!E74=0,"",Master!E74)</f>
        <v>204</v>
      </c>
    </row>
    <row r="58" spans="1:5" ht="12">
      <c r="A58" s="13" t="str">
        <f>Master!A75</f>
        <v>2RR22F</v>
      </c>
      <c r="B58" s="14" t="str">
        <f>Master!B75</f>
        <v>-B</v>
      </c>
      <c r="C58" s="15" t="str">
        <f>IF(Master!C75=0,"",Master!C75)</f>
        <v>Scalers</v>
      </c>
      <c r="D58" s="15" t="str">
        <f>IF(Master!D75=0,"",Master!D75)</f>
        <v>b0tsi03</v>
      </c>
      <c r="E58" s="17">
        <f>IF(Master!E75=0,"",Master!E75)</f>
        <v>203</v>
      </c>
    </row>
    <row r="59" spans="1:5" ht="12">
      <c r="A59" s="13" t="str">
        <f>Master!A76</f>
        <v>2RR22G</v>
      </c>
      <c r="B59" s="14" t="str">
        <f>Master!B76</f>
        <v>-T</v>
      </c>
      <c r="C59" s="15" t="str">
        <f>IF(Master!C76=0,"",Master!C76)</f>
        <v>TSI</v>
      </c>
      <c r="D59" s="15" t="str">
        <f>IF(Master!D76=0,"",Master!D76)</f>
        <v>b0tsi00</v>
      </c>
      <c r="E59" s="17">
        <f>IF(Master!E76=0,"",Master!E76)</f>
        <v>200</v>
      </c>
    </row>
    <row r="60" spans="1:5" ht="12">
      <c r="A60" s="13" t="str">
        <f>Master!A77</f>
        <v>2RR22G</v>
      </c>
      <c r="B60" s="14" t="str">
        <f>Master!B77</f>
        <v>-B</v>
      </c>
      <c r="C60" s="15" t="str">
        <f>IF(Master!C77=0,"",Master!C77)</f>
        <v>Trigger XPT</v>
      </c>
      <c r="D60" s="15" t="str">
        <f>IF(Master!D77=0,"",Master!D77)</f>
        <v>b0tsi01</v>
      </c>
      <c r="E60" s="17">
        <f>IF(Master!E77=0,"",Master!E77)</f>
        <v>201</v>
      </c>
    </row>
    <row r="61" spans="1:5" ht="12">
      <c r="A61" s="13" t="str">
        <f>Master!A78</f>
        <v>2RR22H</v>
      </c>
      <c r="B61" s="14" t="str">
        <f>Master!B78</f>
        <v>-T</v>
      </c>
      <c r="C61" s="15" t="str">
        <f>IF(Master!C78=0,"",Master!C78)</f>
        <v>Done-Error-Busy XPT</v>
      </c>
      <c r="D61" s="15" t="str">
        <f>IF(Master!D78=0,"",Master!D78)</f>
        <v>b0tsi02</v>
      </c>
      <c r="E61" s="17">
        <f>IF(Master!E78=0,"",Master!E78)</f>
        <v>202</v>
      </c>
    </row>
    <row r="62" spans="1:5" ht="12" hidden="1">
      <c r="A62" s="13" t="str">
        <f>Master!A79</f>
        <v>2RR22H</v>
      </c>
      <c r="B62" s="14" t="str">
        <f>Master!B79</f>
        <v>-B</v>
      </c>
      <c r="C62" s="15">
        <f>IF(Master!C79=0,"",Master!C79)</f>
      </c>
      <c r="D62" s="15">
        <f>IF(Master!D79=0,"",Master!D79)</f>
      </c>
      <c r="E62" s="17">
        <f>IF(Master!E79=0,"",Master!E79)</f>
      </c>
    </row>
    <row r="63" spans="1:5" ht="12">
      <c r="A63" s="13" t="str">
        <f>Master!A80</f>
        <v>2RR22I</v>
      </c>
      <c r="B63" s="14" t="str">
        <f>Master!B80</f>
        <v>-T</v>
      </c>
      <c r="C63" s="15" t="str">
        <f>IF(Master!C80=0,"",Master!C80)</f>
        <v>Master Clock</v>
      </c>
      <c r="D63" s="15" t="str">
        <f>IF(Master!D80=0,"",Master!D80)</f>
        <v>b0clk00</v>
      </c>
      <c r="E63" s="17">
        <f>IF(Master!E80=0,"",Master!E80)</f>
        <v>205</v>
      </c>
    </row>
    <row r="64" spans="1:5" ht="12" hidden="1">
      <c r="A64" s="13" t="str">
        <f>Master!A81</f>
        <v>2RR22I</v>
      </c>
      <c r="B64" s="14" t="str">
        <f>Master!B81</f>
        <v>-B</v>
      </c>
      <c r="C64" s="15">
        <f>IF(Master!C81=0,"",Master!C81)</f>
      </c>
      <c r="D64" s="15">
        <f>IF(Master!D81=0,"",Master!D81)</f>
      </c>
      <c r="E64" s="17">
        <f>IF(Master!E81=0,"",Master!E81)</f>
      </c>
    </row>
    <row r="65" spans="1:5" ht="12">
      <c r="A65" s="13" t="str">
        <f>Master!A82</f>
        <v>2RR23C</v>
      </c>
      <c r="B65" s="14" t="str">
        <f>Master!B82</f>
        <v>-T</v>
      </c>
      <c r="C65" s="15" t="str">
        <f>IF(Master!C82=0,"",Master!C82)</f>
        <v>L2 Calorimeter 5</v>
      </c>
      <c r="D65" s="15" t="str">
        <f>IF(Master!D82=0,"",Master!D82)</f>
        <v>b0l2ca05</v>
      </c>
      <c r="E65" s="17">
        <f>IF(Master!E82=0,"",Master!E82)</f>
        <v>225</v>
      </c>
    </row>
    <row r="66" spans="1:5" ht="12">
      <c r="A66" s="13" t="str">
        <f>Master!A83</f>
        <v>2RR23C</v>
      </c>
      <c r="B66" s="14" t="str">
        <f>Master!B83</f>
        <v>-B</v>
      </c>
      <c r="C66" s="15" t="str">
        <f>IF(Master!C83=0,"",Master!C83)</f>
        <v>L1 Calorimeter 5</v>
      </c>
      <c r="D66" s="15" t="str">
        <f>IF(Master!D83=0,"",Master!D83)</f>
        <v>b0l1ca05</v>
      </c>
      <c r="E66" s="17">
        <f>IF(Master!E83=0,"",Master!E83)</f>
        <v>215</v>
      </c>
    </row>
    <row r="67" spans="1:5" ht="12">
      <c r="A67" s="13" t="str">
        <f>Master!A84</f>
        <v>2RR24C</v>
      </c>
      <c r="B67" s="14" t="str">
        <f>Master!B84</f>
        <v>-T</v>
      </c>
      <c r="C67" s="15" t="str">
        <f>IF(Master!C84=0,"",Master!C84)</f>
        <v>L2 Calorimeter 4</v>
      </c>
      <c r="D67" s="15" t="str">
        <f>IF(Master!D84=0,"",Master!D84)</f>
        <v>b0l2ca04</v>
      </c>
      <c r="E67" s="17">
        <f>IF(Master!E84=0,"",Master!E84)</f>
        <v>224</v>
      </c>
    </row>
    <row r="68" spans="1:5" ht="12">
      <c r="A68" s="13" t="str">
        <f>Master!A85</f>
        <v>2RR24C</v>
      </c>
      <c r="B68" s="14" t="str">
        <f>Master!B85</f>
        <v>-B</v>
      </c>
      <c r="C68" s="15" t="str">
        <f>IF(Master!C85=0,"",Master!C85)</f>
        <v>L1 Calorimeter 4</v>
      </c>
      <c r="D68" s="15" t="str">
        <f>IF(Master!D85=0,"",Master!D85)</f>
        <v>b0l1ca04</v>
      </c>
      <c r="E68" s="17">
        <f>IF(Master!E85=0,"",Master!E85)</f>
        <v>214</v>
      </c>
    </row>
    <row r="69" spans="1:5" ht="12">
      <c r="A69" s="13" t="str">
        <f>Master!A86</f>
        <v>2RR25C</v>
      </c>
      <c r="B69" s="14" t="str">
        <f>Master!B86</f>
        <v>-T</v>
      </c>
      <c r="C69" s="15" t="str">
        <f>IF(Master!C86=0,"",Master!C86)</f>
        <v>L2 Calorimeter 3</v>
      </c>
      <c r="D69" s="15" t="str">
        <f>IF(Master!D86=0,"",Master!D86)</f>
        <v>b0l2ca03</v>
      </c>
      <c r="E69" s="17">
        <f>IF(Master!E86=0,"",Master!E86)</f>
        <v>223</v>
      </c>
    </row>
    <row r="70" spans="1:5" ht="12">
      <c r="A70" s="13" t="str">
        <f>Master!A87</f>
        <v>2RR25C</v>
      </c>
      <c r="B70" s="14" t="str">
        <f>Master!B87</f>
        <v>-B</v>
      </c>
      <c r="C70" s="15" t="str">
        <f>IF(Master!C87=0,"",Master!C87)</f>
        <v>L1 Calorimeter 3</v>
      </c>
      <c r="D70" s="15" t="str">
        <f>IF(Master!D87=0,"",Master!D87)</f>
        <v>b0l1ca03</v>
      </c>
      <c r="E70" s="17">
        <f>IF(Master!E87=0,"",Master!E87)</f>
        <v>213</v>
      </c>
    </row>
    <row r="71" spans="1:5" ht="12">
      <c r="A71" s="13" t="str">
        <f>Master!A88</f>
        <v>2RR26C</v>
      </c>
      <c r="B71" s="14" t="str">
        <f>Master!B88</f>
        <v>-T</v>
      </c>
      <c r="C71" s="15" t="str">
        <f>IF(Master!C88=0,"",Master!C88)</f>
        <v>L2 Calorimeter 2</v>
      </c>
      <c r="D71" s="15" t="str">
        <f>IF(Master!D88=0,"",Master!D88)</f>
        <v>b0l2ca02</v>
      </c>
      <c r="E71" s="17">
        <f>IF(Master!E88=0,"",Master!E88)</f>
        <v>222</v>
      </c>
    </row>
    <row r="72" spans="1:5" ht="12">
      <c r="A72" s="13" t="str">
        <f>Master!A89</f>
        <v>2RR26C</v>
      </c>
      <c r="B72" s="14" t="str">
        <f>Master!B89</f>
        <v>-B</v>
      </c>
      <c r="C72" s="15" t="str">
        <f>IF(Master!C89=0,"",Master!C89)</f>
        <v>L1 Calorimeter 2</v>
      </c>
      <c r="D72" s="15" t="str">
        <f>IF(Master!D89=0,"",Master!D89)</f>
        <v>b0l1ca02</v>
      </c>
      <c r="E72" s="17">
        <f>IF(Master!E89=0,"",Master!E89)</f>
        <v>212</v>
      </c>
    </row>
    <row r="73" spans="1:5" ht="12">
      <c r="A73" s="13" t="str">
        <f>Master!A90</f>
        <v>2RR27C</v>
      </c>
      <c r="B73" s="14" t="str">
        <f>Master!B90</f>
        <v>-T</v>
      </c>
      <c r="C73" s="15" t="str">
        <f>IF(Master!C90=0,"",Master!C90)</f>
        <v>L2 Calorimeter 1</v>
      </c>
      <c r="D73" s="15" t="str">
        <f>IF(Master!D90=0,"",Master!D90)</f>
        <v>b0l2ca01</v>
      </c>
      <c r="E73" s="17">
        <f>IF(Master!E90=0,"",Master!E90)</f>
        <v>221</v>
      </c>
    </row>
    <row r="74" spans="1:5" ht="12">
      <c r="A74" s="13" t="str">
        <f>Master!A91</f>
        <v>2RR27C</v>
      </c>
      <c r="B74" s="14" t="str">
        <f>Master!B91</f>
        <v>-B</v>
      </c>
      <c r="C74" s="15" t="str">
        <f>IF(Master!C91=0,"",Master!C91)</f>
        <v>L1 Calorimeter 1</v>
      </c>
      <c r="D74" s="15" t="str">
        <f>IF(Master!D91=0,"",Master!D91)</f>
        <v>b0l1ca01</v>
      </c>
      <c r="E74" s="17">
        <f>IF(Master!E91=0,"",Master!E91)</f>
        <v>211</v>
      </c>
    </row>
    <row r="75" spans="1:5" ht="12">
      <c r="A75" s="13" t="str">
        <f>Master!A92</f>
        <v>2RR28C</v>
      </c>
      <c r="B75" s="14" t="str">
        <f>Master!B92</f>
        <v>-T</v>
      </c>
      <c r="C75" s="15" t="str">
        <f>IF(Master!C92=0,"",Master!C92)</f>
        <v>L2 Calorimeter 0</v>
      </c>
      <c r="D75" s="15" t="str">
        <f>IF(Master!D92=0,"",Master!D92)</f>
        <v>b0l2ca00</v>
      </c>
      <c r="E75" s="17">
        <f>IF(Master!E92=0,"",Master!E92)</f>
        <v>220</v>
      </c>
    </row>
    <row r="76" spans="1:5" ht="12">
      <c r="A76" s="13" t="str">
        <f>Master!A93</f>
        <v>2RR28C</v>
      </c>
      <c r="B76" s="14" t="str">
        <f>Master!B93</f>
        <v>-B</v>
      </c>
      <c r="C76" s="15" t="str">
        <f>IF(Master!C93=0,"",Master!C93)</f>
        <v>L1 Calorimeter 0</v>
      </c>
      <c r="D76" s="15" t="str">
        <f>IF(Master!D93=0,"",Master!D93)</f>
        <v>b0l1ca00</v>
      </c>
      <c r="E76" s="17">
        <f>IF(Master!E93=0,"",Master!E93)</f>
        <v>210</v>
      </c>
    </row>
    <row r="77" spans="1:5" ht="12">
      <c r="A77" s="13" t="str">
        <f>Master!A94</f>
        <v>2RR29C</v>
      </c>
      <c r="B77" s="14" t="str">
        <f>Master!B94</f>
        <v>-T</v>
      </c>
      <c r="C77" s="15" t="str">
        <f>IF(Master!C94=0,"",Master!C94)</f>
        <v>L2 Control</v>
      </c>
      <c r="D77" s="15" t="str">
        <f>IF(Master!D94=0,"",Master!D94)</f>
        <v>b0l2glob</v>
      </c>
      <c r="E77" s="17">
        <f>IF(Master!E94=0,"",Master!E94)</f>
        <v>226</v>
      </c>
    </row>
    <row r="78" spans="1:5" ht="12" hidden="1">
      <c r="A78" s="13" t="str">
        <f>Master!A95</f>
        <v>2RR29C</v>
      </c>
      <c r="B78" s="14" t="str">
        <f>Master!B95</f>
        <v>-B</v>
      </c>
      <c r="C78" s="15">
        <f>IF(Master!C95=0,"",Master!C95)</f>
      </c>
      <c r="D78" s="15">
        <f>IF(Master!D95=0,"",Master!D95)</f>
      </c>
      <c r="E78" s="17">
        <f>IF(Master!E95=0,"",Master!E95)</f>
      </c>
    </row>
    <row r="79" spans="1:5" ht="12">
      <c r="A79" s="13" t="str">
        <f>Master!A96</f>
        <v>2RR30C</v>
      </c>
      <c r="B79" s="14" t="str">
        <f>Master!B96</f>
        <v>-T</v>
      </c>
      <c r="C79" s="15" t="str">
        <f>IF(Master!C96=0,"",Master!C96)</f>
        <v>L2 Decision 0</v>
      </c>
      <c r="D79" s="15" t="str">
        <f>IF(Master!D96=0,"",Master!D96)</f>
        <v>b0l2de00</v>
      </c>
      <c r="E79" s="17">
        <f>IF(Master!E96=0,"",Master!E96)</f>
        <v>230</v>
      </c>
    </row>
    <row r="80" spans="1:5" ht="12">
      <c r="A80" s="13" t="str">
        <f>Master!A97</f>
        <v>2RR30C</v>
      </c>
      <c r="B80" s="14" t="str">
        <f>Master!B97</f>
        <v>-B</v>
      </c>
      <c r="C80" s="15" t="str">
        <f>IF(Master!C97=0,"",Master!C97)</f>
        <v>L2 Decision 1</v>
      </c>
      <c r="D80" s="15" t="str">
        <f>IF(Master!D97=0,"",Master!D97)</f>
        <v>b0l2de01</v>
      </c>
      <c r="E80" s="17">
        <f>IF(Master!E97=0,"",Master!E97)</f>
        <v>231</v>
      </c>
    </row>
    <row r="81" spans="1:5" ht="12" hidden="1">
      <c r="A81" s="13" t="str">
        <f>Master!A98</f>
        <v>2RR31C</v>
      </c>
      <c r="B81" s="14" t="str">
        <f>Master!B98</f>
        <v>-T</v>
      </c>
      <c r="C81" s="15">
        <f>IF(Master!C98=0,"",Master!C98)</f>
      </c>
      <c r="D81" s="15">
        <f>IF(Master!D98=0,"",Master!D98)</f>
      </c>
      <c r="E81" s="17">
        <f>IF(Master!E98=0,"",Master!E98)</f>
      </c>
    </row>
    <row r="82" spans="1:5" ht="12" hidden="1">
      <c r="A82" s="13" t="str">
        <f>Master!A99</f>
        <v>2RR31C</v>
      </c>
      <c r="B82" s="14" t="str">
        <f>Master!B99</f>
        <v>-B</v>
      </c>
      <c r="C82" s="15">
        <f>IF(Master!C99=0,"",Master!C99)</f>
      </c>
      <c r="D82" s="15">
        <f>IF(Master!D99=0,"",Master!D99)</f>
      </c>
      <c r="E82" s="17">
        <f>IF(Master!E99=0,"",Master!E99)</f>
      </c>
    </row>
    <row r="83" spans="1:5" ht="12" hidden="1">
      <c r="A83" s="13" t="str">
        <f>Master!A100</f>
        <v>2RR32C</v>
      </c>
      <c r="B83" s="14" t="str">
        <f>Master!B100</f>
        <v>-T</v>
      </c>
      <c r="C83" s="15">
        <f>IF(Master!C100=0,"",Master!C100)</f>
      </c>
      <c r="D83" s="15">
        <f>IF(Master!D100=0,"",Master!D100)</f>
      </c>
      <c r="E83" s="17">
        <f>IF(Master!E100=0,"",Master!E100)</f>
      </c>
    </row>
    <row r="84" spans="1:5" ht="12" hidden="1">
      <c r="A84" s="13" t="str">
        <f>Master!A101</f>
        <v>2RR32C</v>
      </c>
      <c r="B84" s="14" t="str">
        <f>Master!B101</f>
        <v>-B</v>
      </c>
      <c r="C84" s="15">
        <f>IF(Master!C101=0,"",Master!C101)</f>
      </c>
      <c r="D84" s="15">
        <f>IF(Master!D101=0,"",Master!D101)</f>
      </c>
      <c r="E84" s="17">
        <f>IF(Master!E101=0,"",Master!E101)</f>
      </c>
    </row>
    <row r="85" spans="1:5" ht="12" hidden="1">
      <c r="A85" s="13" t="str">
        <f>Master!A102</f>
        <v>2RR33C</v>
      </c>
      <c r="B85" s="14" t="str">
        <f>Master!B102</f>
        <v>-T</v>
      </c>
      <c r="C85" s="15">
        <f>IF(Master!C102=0,"",Master!C102)</f>
      </c>
      <c r="D85" s="15">
        <f>IF(Master!D102=0,"",Master!D102)</f>
      </c>
      <c r="E85" s="17">
        <f>IF(Master!E102=0,"",Master!E102)</f>
      </c>
    </row>
    <row r="86" spans="1:5" ht="12" hidden="1">
      <c r="A86" s="13" t="str">
        <f>Master!A103</f>
        <v>2RR33C</v>
      </c>
      <c r="B86" s="14" t="str">
        <f>Master!B103</f>
        <v>-B</v>
      </c>
      <c r="C86" s="15">
        <f>IF(Master!C103=0,"",Master!C103)</f>
      </c>
      <c r="D86" s="15">
        <f>IF(Master!D103=0,"",Master!D103)</f>
      </c>
      <c r="E86" s="17">
        <f>IF(Master!E103=0,"",Master!E103)</f>
      </c>
    </row>
    <row r="87" spans="1:5" ht="12" hidden="1">
      <c r="A87" s="13" t="str">
        <f>Master!A104</f>
        <v>2RR34C</v>
      </c>
      <c r="B87" s="14" t="str">
        <f>Master!B104</f>
        <v>-T</v>
      </c>
      <c r="C87" s="15">
        <f>IF(Master!C104=0,"",Master!C104)</f>
      </c>
      <c r="D87" s="15">
        <f>IF(Master!D104=0,"",Master!D104)</f>
      </c>
      <c r="E87" s="17">
        <f>IF(Master!E104=0,"",Master!E104)</f>
      </c>
    </row>
    <row r="88" spans="1:5" ht="12" hidden="1">
      <c r="A88" s="13" t="str">
        <f>Master!A105</f>
        <v>2RR34C</v>
      </c>
      <c r="B88" s="14" t="str">
        <f>Master!B105</f>
        <v>-B</v>
      </c>
      <c r="C88" s="15">
        <f>IF(Master!C105=0,"",Master!C105)</f>
      </c>
      <c r="D88" s="15">
        <f>IF(Master!D105=0,"",Master!D105)</f>
      </c>
      <c r="E88" s="17">
        <f>IF(Master!E105=0,"",Master!E105)</f>
      </c>
    </row>
    <row r="89" spans="1:5" ht="12" hidden="1">
      <c r="A89" s="13" t="str">
        <f>Master!A106</f>
        <v>2RR35C</v>
      </c>
      <c r="B89" s="14" t="str">
        <f>Master!B106</f>
        <v>-T</v>
      </c>
      <c r="C89" s="15">
        <f>IF(Master!C106=0,"",Master!C106)</f>
      </c>
      <c r="D89" s="15">
        <f>IF(Master!D106=0,"",Master!D106)</f>
      </c>
      <c r="E89" s="17">
        <f>IF(Master!E106=0,"",Master!E106)</f>
      </c>
    </row>
    <row r="90" spans="1:5" ht="12" hidden="1">
      <c r="A90" s="13" t="str">
        <f>Master!A107</f>
        <v>2RR35C</v>
      </c>
      <c r="B90" s="14" t="str">
        <f>Master!B107</f>
        <v>-B</v>
      </c>
      <c r="C90" s="15">
        <f>IF(Master!C107=0,"",Master!C107)</f>
      </c>
      <c r="D90" s="15">
        <f>IF(Master!D107=0,"",Master!D107)</f>
      </c>
      <c r="E90" s="17">
        <f>IF(Master!E107=0,"",Master!E107)</f>
      </c>
    </row>
    <row r="91" spans="1:5" ht="12">
      <c r="A91" s="13" t="str">
        <f>Master!A108</f>
        <v>2RR35F</v>
      </c>
      <c r="B91" s="14" t="str">
        <f>Master!B108</f>
        <v>-T</v>
      </c>
      <c r="C91" s="15" t="str">
        <f>IF(Master!C108=0,"",Master!C108)</f>
        <v>SVT Merger</v>
      </c>
      <c r="D91" s="15" t="str">
        <f>IF(Master!D108=0,"",Master!D108)</f>
        <v>b0svt05</v>
      </c>
      <c r="E91" s="17">
        <f>IF(Master!E108=0,"",Master!E108)</f>
        <v>246</v>
      </c>
    </row>
    <row r="92" spans="1:5" ht="12">
      <c r="A92" s="13" t="str">
        <f>Master!A109</f>
        <v>2RR35F</v>
      </c>
      <c r="B92" s="14" t="str">
        <f>Master!B109</f>
        <v>-B</v>
      </c>
      <c r="C92" s="15" t="str">
        <f>IF(Master!C109=0,"",Master!C109)</f>
        <v>SVT Track Fitter</v>
      </c>
      <c r="D92" s="15" t="str">
        <f>IF(Master!D109=0,"",Master!D109)</f>
        <v>b0svt06</v>
      </c>
      <c r="E92" s="17">
        <f>IF(Master!E109=0,"",Master!E109)</f>
        <v>247</v>
      </c>
    </row>
    <row r="93" spans="1:5" ht="12">
      <c r="A93" s="13" t="str">
        <f>Master!A110</f>
        <v>2RR35G</v>
      </c>
      <c r="B93" s="14" t="str">
        <f>Master!B110</f>
        <v>-T</v>
      </c>
      <c r="C93" s="15" t="str">
        <f>IF(Master!C110=0,"",Master!C110)</f>
        <v>SVT Tracking 4</v>
      </c>
      <c r="D93" s="15" t="str">
        <f>IF(Master!D110=0,"",Master!D110)</f>
        <v>b0svt04</v>
      </c>
      <c r="E93" s="17">
        <f>IF(Master!E110=0,"",Master!E110)</f>
        <v>244</v>
      </c>
    </row>
    <row r="94" spans="1:5" ht="12">
      <c r="A94" s="13" t="str">
        <f>Master!A111</f>
        <v>2RR35G</v>
      </c>
      <c r="B94" s="14" t="str">
        <f>Master!B111</f>
        <v>-B</v>
      </c>
      <c r="C94" s="15" t="str">
        <f>IF(Master!C111=0,"",Master!C111)</f>
        <v>SVT Tracking 5</v>
      </c>
      <c r="D94" s="15" t="str">
        <f>IF(Master!D111=0,"",Master!D111)</f>
        <v>b0svt05</v>
      </c>
      <c r="E94" s="17">
        <f>IF(Master!E111=0,"",Master!E111)</f>
        <v>245</v>
      </c>
    </row>
    <row r="95" spans="1:5" ht="12">
      <c r="A95" s="13" t="str">
        <f>Master!A112</f>
        <v>2RR35H</v>
      </c>
      <c r="B95" s="14" t="str">
        <f>Master!B112</f>
        <v>-T</v>
      </c>
      <c r="C95" s="15" t="str">
        <f>IF(Master!C112=0,"",Master!C112)</f>
        <v>SVT Tracking 2</v>
      </c>
      <c r="D95" s="15" t="str">
        <f>IF(Master!D112=0,"",Master!D112)</f>
        <v>b0svt02</v>
      </c>
      <c r="E95" s="17">
        <f>IF(Master!E112=0,"",Master!E112)</f>
        <v>242</v>
      </c>
    </row>
    <row r="96" spans="1:5" ht="12">
      <c r="A96" s="13" t="str">
        <f>Master!A113</f>
        <v>2RR35H</v>
      </c>
      <c r="B96" s="14" t="str">
        <f>Master!B113</f>
        <v>-B</v>
      </c>
      <c r="C96" s="15" t="str">
        <f>IF(Master!C113=0,"",Master!C113)</f>
        <v>SVT Tracking 3</v>
      </c>
      <c r="D96" s="15" t="str">
        <f>IF(Master!D113=0,"",Master!D113)</f>
        <v>b0svt03</v>
      </c>
      <c r="E96" s="17">
        <f>IF(Master!E113=0,"",Master!E113)</f>
        <v>243</v>
      </c>
    </row>
    <row r="97" spans="1:5" ht="12">
      <c r="A97" s="13" t="str">
        <f>Master!A114</f>
        <v>2RR35I</v>
      </c>
      <c r="B97" s="14" t="str">
        <f>Master!B114</f>
        <v>-T</v>
      </c>
      <c r="C97" s="15" t="str">
        <f>IF(Master!C114=0,"",Master!C114)</f>
        <v>SVT Tracking 0</v>
      </c>
      <c r="D97" s="15" t="str">
        <f>IF(Master!D114=0,"",Master!D114)</f>
        <v>b0svt00</v>
      </c>
      <c r="E97" s="17">
        <f>IF(Master!E114=0,"",Master!E114)</f>
        <v>240</v>
      </c>
    </row>
    <row r="98" spans="1:5" ht="12">
      <c r="A98" s="13" t="str">
        <f>Master!A115</f>
        <v>2RR35I</v>
      </c>
      <c r="B98" s="14" t="str">
        <f>Master!B115</f>
        <v>-B</v>
      </c>
      <c r="C98" s="15" t="str">
        <f>IF(Master!C115=0,"",Master!C115)</f>
        <v>SVT Tracking 1</v>
      </c>
      <c r="D98" s="15" t="str">
        <f>IF(Master!D115=0,"",Master!D115)</f>
        <v>b0svt01</v>
      </c>
      <c r="E98" s="17">
        <f>IF(Master!E115=0,"",Master!E115)</f>
        <v>241</v>
      </c>
    </row>
    <row r="99" spans="3:5" ht="12" hidden="1">
      <c r="C99" s="15">
        <f>IF(Master!C116=0,"",Master!C116)</f>
      </c>
      <c r="D99" s="15">
        <f>IF(Master!D116=0,"",Master!D116)</f>
      </c>
      <c r="E99" s="17">
        <f>IF(Master!E116=0,"",Master!E116)</f>
      </c>
    </row>
    <row r="100" spans="1:5" ht="12">
      <c r="A100" s="13" t="str">
        <f>Master!A117</f>
        <v>CONWT</v>
      </c>
      <c r="B100" s="14">
        <f>Master!B117</f>
        <v>-3</v>
      </c>
      <c r="C100" s="15" t="str">
        <f>IF(Master!C117=0,"",Master!C117)</f>
        <v>Central Outer Tracker West 0</v>
      </c>
      <c r="D100" s="15" t="str">
        <f>IF(Master!D117=0,"",Master!D117)</f>
        <v>b0cot00</v>
      </c>
      <c r="E100" s="17">
        <f>IF(Master!C117="","",Master!E117)</f>
        <v>0</v>
      </c>
    </row>
    <row r="101" spans="1:5" ht="12">
      <c r="A101" s="13" t="str">
        <f>Master!A118</f>
        <v>CONWT</v>
      </c>
      <c r="B101" s="14">
        <f>Master!B118</f>
        <v>-2</v>
      </c>
      <c r="C101" s="15" t="str">
        <f>IF(Master!C118=0,"",Master!C118)</f>
        <v>Central Outer Tracker West 1</v>
      </c>
      <c r="D101" s="15" t="str">
        <f>IF(Master!D118=0,"",Master!D118)</f>
        <v>b0cot01</v>
      </c>
      <c r="E101" s="17">
        <f>IF(Master!E118=0,"",Master!E118)</f>
        <v>1</v>
      </c>
    </row>
    <row r="102" spans="1:5" ht="12">
      <c r="A102" s="13" t="str">
        <f>Master!A119</f>
        <v>CONWT</v>
      </c>
      <c r="B102" s="14">
        <f>Master!B119</f>
        <v>-1</v>
      </c>
      <c r="C102" s="15" t="str">
        <f>IF(Master!C119=0,"",Master!C119)</f>
        <v>Central Outer Tracker West 2</v>
      </c>
      <c r="D102" s="15" t="str">
        <f>IF(Master!D119=0,"",Master!D119)</f>
        <v>b0cot02</v>
      </c>
      <c r="E102" s="17">
        <f>IF(Master!E119=0,"",Master!E119)</f>
        <v>2</v>
      </c>
    </row>
    <row r="103" spans="1:5" ht="12">
      <c r="A103" s="13" t="str">
        <f>Master!A120</f>
        <v>COSWT</v>
      </c>
      <c r="B103" s="14">
        <f>Master!B120</f>
        <v>-1</v>
      </c>
      <c r="C103" s="15" t="str">
        <f>IF(Master!C120=0,"",Master!C120)</f>
        <v>Central Outer Tracker West 3</v>
      </c>
      <c r="D103" s="15" t="str">
        <f>IF(Master!D120=0,"",Master!D120)</f>
        <v>b0cot03</v>
      </c>
      <c r="E103" s="17">
        <f>IF(Master!E120=0,"",Master!E120)</f>
        <v>3</v>
      </c>
    </row>
    <row r="104" spans="1:5" ht="12">
      <c r="A104" s="13" t="str">
        <f>Master!A121</f>
        <v>COSWT</v>
      </c>
      <c r="B104" s="14">
        <f>Master!B121</f>
        <v>-2</v>
      </c>
      <c r="C104" s="15" t="str">
        <f>IF(Master!C121=0,"",Master!C121)</f>
        <v>Central Outer Tracker West 4</v>
      </c>
      <c r="D104" s="15" t="str">
        <f>IF(Master!D121=0,"",Master!D121)</f>
        <v>b0cot04</v>
      </c>
      <c r="E104" s="17">
        <f>IF(Master!E121=0,"",Master!E121)</f>
        <v>4</v>
      </c>
    </row>
    <row r="105" spans="1:5" ht="12">
      <c r="A105" s="13" t="str">
        <f>Master!A122</f>
        <v>COSWT</v>
      </c>
      <c r="B105" s="14">
        <f>Master!B122</f>
        <v>-3</v>
      </c>
      <c r="C105" s="15" t="str">
        <f>IF(Master!C122=0,"",Master!C122)</f>
        <v>Central Outer Tracker West 5</v>
      </c>
      <c r="D105" s="15" t="str">
        <f>IF(Master!D122=0,"",Master!D122)</f>
        <v>b0cot05</v>
      </c>
      <c r="E105" s="17">
        <f>IF(Master!E122=0,"",Master!E122)</f>
        <v>5</v>
      </c>
    </row>
    <row r="106" spans="1:5" ht="12">
      <c r="A106" s="13" t="str">
        <f>Master!A123</f>
        <v>COSWB</v>
      </c>
      <c r="B106" s="14">
        <f>Master!B123</f>
        <v>-1</v>
      </c>
      <c r="C106" s="15" t="str">
        <f>IF(Master!C123=0,"",Master!C123)</f>
        <v>Central Outer Tracker West 6</v>
      </c>
      <c r="D106" s="15" t="str">
        <f>IF(Master!D123=0,"",Master!D123)</f>
        <v>b0cot06</v>
      </c>
      <c r="E106" s="17">
        <f>IF(Master!E123=0,"",Master!E123)</f>
        <v>6</v>
      </c>
    </row>
    <row r="107" spans="1:5" ht="12">
      <c r="A107" s="13" t="str">
        <f>Master!A124</f>
        <v>COSWB</v>
      </c>
      <c r="B107" s="14">
        <f>Master!B124</f>
        <v>-2</v>
      </c>
      <c r="C107" s="15" t="str">
        <f>IF(Master!C124=0,"",Master!C124)</f>
        <v>Central Outer Tracker West 7</v>
      </c>
      <c r="D107" s="15" t="str">
        <f>IF(Master!D124=0,"",Master!D124)</f>
        <v>b0cot07</v>
      </c>
      <c r="E107" s="17">
        <f>IF(Master!E124=0,"",Master!E124)</f>
        <v>7</v>
      </c>
    </row>
    <row r="108" spans="1:5" ht="12">
      <c r="A108" s="13" t="str">
        <f>Master!A125</f>
        <v>CONWB</v>
      </c>
      <c r="B108" s="14">
        <f>Master!B125</f>
        <v>-2</v>
      </c>
      <c r="C108" s="15" t="str">
        <f>IF(Master!C125=0,"",Master!C125)</f>
        <v>Central Outer Tracker West 8</v>
      </c>
      <c r="D108" s="15" t="str">
        <f>IF(Master!D125=0,"",Master!D125)</f>
        <v>b0cot08</v>
      </c>
      <c r="E108" s="17">
        <f>IF(Master!E125=0,"",Master!E125)</f>
        <v>8</v>
      </c>
    </row>
    <row r="109" spans="1:5" ht="12">
      <c r="A109" s="13" t="str">
        <f>Master!A126</f>
        <v>CONWB</v>
      </c>
      <c r="B109" s="14">
        <f>Master!B126</f>
        <v>-1</v>
      </c>
      <c r="C109" s="15" t="str">
        <f>IF(Master!C126=0,"",Master!C126)</f>
        <v>Central Outer Tracker West 9</v>
      </c>
      <c r="D109" s="15" t="str">
        <f>IF(Master!D126=0,"",Master!D126)</f>
        <v>b0cot09</v>
      </c>
      <c r="E109" s="17">
        <f>IF(Master!E126=0,"",Master!E126)</f>
        <v>9</v>
      </c>
    </row>
    <row r="110" spans="1:5" ht="12">
      <c r="A110" s="13" t="str">
        <f>Master!A127</f>
        <v>CONET</v>
      </c>
      <c r="B110" s="14">
        <f>Master!B127</f>
        <v>-3</v>
      </c>
      <c r="C110" s="15" t="str">
        <f>IF(Master!C127=0,"",Master!C127)</f>
        <v>Central Outer Tracker East 0</v>
      </c>
      <c r="D110" s="15" t="str">
        <f>IF(Master!D127=0,"",Master!D127)</f>
        <v>b0cot10</v>
      </c>
      <c r="E110" s="17">
        <f>IF(Master!E127=0,"",Master!E127)</f>
        <v>10</v>
      </c>
    </row>
    <row r="111" spans="1:5" ht="12">
      <c r="A111" s="13" t="str">
        <f>Master!A128</f>
        <v>CONET</v>
      </c>
      <c r="B111" s="14">
        <f>Master!B128</f>
        <v>-2</v>
      </c>
      <c r="C111" s="15" t="str">
        <f>IF(Master!C128=0,"",Master!C128)</f>
        <v>Central Outer Tracker East 1</v>
      </c>
      <c r="D111" s="15" t="str">
        <f>IF(Master!D128=0,"",Master!D128)</f>
        <v>b0cot11</v>
      </c>
      <c r="E111" s="17">
        <f>IF(Master!E128=0,"",Master!E128)</f>
        <v>11</v>
      </c>
    </row>
    <row r="112" spans="1:5" ht="12">
      <c r="A112" s="13" t="str">
        <f>Master!A129</f>
        <v>CONET</v>
      </c>
      <c r="B112" s="14">
        <f>Master!B129</f>
        <v>-1</v>
      </c>
      <c r="C112" s="15" t="str">
        <f>IF(Master!C129=0,"",Master!C129)</f>
        <v>Central Outer Tracker East 2</v>
      </c>
      <c r="D112" s="15" t="str">
        <f>IF(Master!D129=0,"",Master!D129)</f>
        <v>b0cot12</v>
      </c>
      <c r="E112" s="17">
        <f>IF(Master!E129=0,"",Master!E129)</f>
        <v>12</v>
      </c>
    </row>
    <row r="113" spans="1:5" ht="12">
      <c r="A113" s="13" t="str">
        <f>Master!A130</f>
        <v>COSET</v>
      </c>
      <c r="B113" s="14">
        <f>Master!B130</f>
        <v>-1</v>
      </c>
      <c r="C113" s="15" t="str">
        <f>IF(Master!C130=0,"",Master!C130)</f>
        <v>Central Outer Tracker East 3</v>
      </c>
      <c r="D113" s="15" t="str">
        <f>IF(Master!D130=0,"",Master!D130)</f>
        <v>b0cot13</v>
      </c>
      <c r="E113" s="17">
        <f>IF(Master!E130=0,"",Master!E130)</f>
        <v>13</v>
      </c>
    </row>
    <row r="114" spans="1:5" ht="12">
      <c r="A114" s="13" t="str">
        <f>Master!A131</f>
        <v>COSET</v>
      </c>
      <c r="B114" s="14">
        <f>Master!B131</f>
        <v>-2</v>
      </c>
      <c r="C114" s="15" t="str">
        <f>IF(Master!C131=0,"",Master!C131)</f>
        <v>Central Outer Tracker East 4</v>
      </c>
      <c r="D114" s="15" t="str">
        <f>IF(Master!D131=0,"",Master!D131)</f>
        <v>b0cot14</v>
      </c>
      <c r="E114" s="17">
        <f>IF(Master!E131=0,"",Master!E131)</f>
        <v>14</v>
      </c>
    </row>
    <row r="115" spans="1:5" ht="12">
      <c r="A115" s="13" t="str">
        <f>Master!A132</f>
        <v>COSET</v>
      </c>
      <c r="B115" s="14">
        <f>Master!B132</f>
        <v>-3</v>
      </c>
      <c r="C115" s="15" t="str">
        <f>IF(Master!C132=0,"",Master!C132)</f>
        <v>Central Outer Tracker East 5</v>
      </c>
      <c r="D115" s="15" t="str">
        <f>IF(Master!D132=0,"",Master!D132)</f>
        <v>b0cot15</v>
      </c>
      <c r="E115" s="17">
        <f>IF(Master!E132=0,"",Master!E132)</f>
        <v>15</v>
      </c>
    </row>
    <row r="116" spans="1:5" ht="12">
      <c r="A116" s="13" t="str">
        <f>Master!A133</f>
        <v>COSEB</v>
      </c>
      <c r="B116" s="14">
        <f>Master!B133</f>
        <v>-1</v>
      </c>
      <c r="C116" s="15" t="str">
        <f>IF(Master!C133=0,"",Master!C133)</f>
        <v>Central Outer Tracker East 6</v>
      </c>
      <c r="D116" s="15" t="str">
        <f>IF(Master!D133=0,"",Master!D133)</f>
        <v>b0cot16</v>
      </c>
      <c r="E116" s="17">
        <f>IF(Master!E133=0,"",Master!E133)</f>
        <v>16</v>
      </c>
    </row>
    <row r="117" spans="1:5" ht="12">
      <c r="A117" s="13" t="str">
        <f>Master!A134</f>
        <v>COSEB</v>
      </c>
      <c r="B117" s="14">
        <f>Master!B134</f>
        <v>-2</v>
      </c>
      <c r="C117" s="15" t="str">
        <f>IF(Master!C134=0,"",Master!C134)</f>
        <v>Central Outer Tracker East 7</v>
      </c>
      <c r="D117" s="15" t="str">
        <f>IF(Master!D134=0,"",Master!D134)</f>
        <v>b0cot17</v>
      </c>
      <c r="E117" s="17">
        <f>IF(Master!E134=0,"",Master!E134)</f>
        <v>17</v>
      </c>
    </row>
    <row r="118" spans="1:5" ht="12">
      <c r="A118" s="13" t="str">
        <f>Master!A135</f>
        <v>CONEB</v>
      </c>
      <c r="B118" s="14">
        <f>Master!B135</f>
        <v>-2</v>
      </c>
      <c r="C118" s="15" t="str">
        <f>IF(Master!C135=0,"",Master!C135)</f>
        <v>Central Outer Tracker East 8</v>
      </c>
      <c r="D118" s="15" t="str">
        <f>IF(Master!D135=0,"",Master!D135)</f>
        <v>b0cot18</v>
      </c>
      <c r="E118" s="17">
        <f>IF(Master!E135=0,"",Master!E135)</f>
        <v>18</v>
      </c>
    </row>
    <row r="119" spans="1:5" ht="12">
      <c r="A119" s="13" t="str">
        <f>Master!A136</f>
        <v>CONEB</v>
      </c>
      <c r="B119" s="14">
        <f>Master!B136</f>
        <v>-1</v>
      </c>
      <c r="C119" s="15" t="str">
        <f>IF(Master!C136=0,"",Master!C136)</f>
        <v>Central Outer Tracker East 9</v>
      </c>
      <c r="D119" s="15" t="str">
        <f>IF(Master!D136=0,"",Master!D136)</f>
        <v>b0cot19</v>
      </c>
      <c r="E119" s="17">
        <f>IF(Master!E136=0,"",Master!E136)</f>
        <v>19</v>
      </c>
    </row>
    <row r="120" spans="1:5" ht="12">
      <c r="A120" s="13" t="str">
        <f>Master!A137</f>
        <v>CANWT</v>
      </c>
      <c r="B120" s="14">
        <f>Master!B137</f>
        <v>-2</v>
      </c>
      <c r="C120" s="15" t="str">
        <f>IF(Master!C137=0,"",Master!C137)</f>
        <v>Central Calorimeter West 0</v>
      </c>
      <c r="D120" s="15" t="str">
        <f>IF(Master!D137=0,"",Master!D137)</f>
        <v>b0ccal00</v>
      </c>
      <c r="E120" s="17">
        <f>IF(Master!E137=0,"",Master!E137)</f>
        <v>20</v>
      </c>
    </row>
    <row r="121" spans="1:5" ht="12">
      <c r="A121" s="13" t="str">
        <f>Master!A138</f>
        <v>CANWT</v>
      </c>
      <c r="B121" s="14">
        <f>Master!B138</f>
        <v>-1</v>
      </c>
      <c r="C121" s="15" t="str">
        <f>IF(Master!C138=0,"",Master!C138)</f>
        <v>Central Calorimeter West 1</v>
      </c>
      <c r="D121" s="15" t="str">
        <f>IF(Master!D138=0,"",Master!D138)</f>
        <v>b0ccal01</v>
      </c>
      <c r="E121" s="17">
        <f>IF(Master!E138=0,"",Master!E138)</f>
        <v>21</v>
      </c>
    </row>
    <row r="122" spans="1:5" ht="12">
      <c r="A122" s="13" t="str">
        <f>Master!A139</f>
        <v>CASWT</v>
      </c>
      <c r="B122" s="14">
        <f>Master!B139</f>
        <v>-1</v>
      </c>
      <c r="C122" s="15" t="str">
        <f>IF(Master!C139=0,"",Master!C139)</f>
        <v>Central Calorimeter West 2</v>
      </c>
      <c r="D122" s="15" t="str">
        <f>IF(Master!D139=0,"",Master!D139)</f>
        <v>b0ccal02</v>
      </c>
      <c r="E122" s="17">
        <f>IF(Master!E139=0,"",Master!E139)</f>
        <v>22</v>
      </c>
    </row>
    <row r="123" spans="1:5" ht="12">
      <c r="A123" s="13" t="str">
        <f>Master!A140</f>
        <v>CASWT</v>
      </c>
      <c r="B123" s="14">
        <f>Master!B140</f>
        <v>-2</v>
      </c>
      <c r="C123" s="15" t="str">
        <f>IF(Master!C140=0,"",Master!C140)</f>
        <v>Central Calorimeter West 3</v>
      </c>
      <c r="D123" s="15" t="str">
        <f>IF(Master!D140=0,"",Master!D140)</f>
        <v>b0ccal03</v>
      </c>
      <c r="E123" s="17">
        <f>IF(Master!E140=0,"",Master!E140)</f>
        <v>23</v>
      </c>
    </row>
    <row r="124" spans="1:5" ht="12">
      <c r="A124" s="13" t="str">
        <f>Master!A141</f>
        <v>CASWB</v>
      </c>
      <c r="B124" s="14">
        <f>Master!B141</f>
        <v>-1</v>
      </c>
      <c r="C124" s="15" t="str">
        <f>IF(Master!C141=0,"",Master!C141)</f>
        <v>Central Calorimeter West 4</v>
      </c>
      <c r="D124" s="15" t="str">
        <f>IF(Master!D141=0,"",Master!D141)</f>
        <v>b0ccal04</v>
      </c>
      <c r="E124" s="17">
        <f>IF(Master!E141=0,"",Master!E141)</f>
        <v>24</v>
      </c>
    </row>
    <row r="125" spans="1:5" ht="12">
      <c r="A125" s="13" t="str">
        <f>Master!A142</f>
        <v>CASWB</v>
      </c>
      <c r="B125" s="14">
        <f>Master!B142</f>
        <v>-2</v>
      </c>
      <c r="C125" s="15" t="str">
        <f>IF(Master!C142=0,"",Master!C142)</f>
        <v>Central Calorimeter West 5</v>
      </c>
      <c r="D125" s="15" t="str">
        <f>IF(Master!D142=0,"",Master!D142)</f>
        <v>b0ccal05</v>
      </c>
      <c r="E125" s="17">
        <f>IF(Master!E142=0,"",Master!E142)</f>
        <v>25</v>
      </c>
    </row>
    <row r="126" spans="1:5" ht="12">
      <c r="A126" s="13" t="str">
        <f>Master!A143</f>
        <v>CANWB</v>
      </c>
      <c r="B126" s="14">
        <f>Master!B143</f>
        <v>-2</v>
      </c>
      <c r="C126" s="15" t="str">
        <f>IF(Master!C143=0,"",Master!C143)</f>
        <v>Central Calorimeter West 6</v>
      </c>
      <c r="D126" s="15" t="str">
        <f>IF(Master!D143=0,"",Master!D143)</f>
        <v>b0ccal06</v>
      </c>
      <c r="E126" s="17">
        <f>IF(Master!E143=0,"",Master!E143)</f>
        <v>26</v>
      </c>
    </row>
    <row r="127" spans="1:5" ht="12">
      <c r="A127" s="13" t="str">
        <f>Master!A144</f>
        <v>CANWB</v>
      </c>
      <c r="B127" s="14">
        <f>Master!B144</f>
        <v>-1</v>
      </c>
      <c r="C127" s="15" t="str">
        <f>IF(Master!C144=0,"",Master!C144)</f>
        <v>Central Calorimeter West 7</v>
      </c>
      <c r="D127" s="15" t="str">
        <f>IF(Master!D144=0,"",Master!D144)</f>
        <v>b0ccal07</v>
      </c>
      <c r="E127" s="17">
        <f>IF(Master!E144=0,"",Master!E144)</f>
        <v>27</v>
      </c>
    </row>
    <row r="128" spans="1:5" ht="12">
      <c r="A128" s="13" t="str">
        <f>Master!A145</f>
        <v>CANET</v>
      </c>
      <c r="B128" s="14">
        <f>Master!B145</f>
        <v>-2</v>
      </c>
      <c r="C128" s="15" t="str">
        <f>IF(Master!C145=0,"",Master!C145)</f>
        <v>Central Calorimeter East 0</v>
      </c>
      <c r="D128" s="15" t="str">
        <f>IF(Master!D145=0,"",Master!D145)</f>
        <v>b0ccal08</v>
      </c>
      <c r="E128" s="17">
        <f>IF(Master!E145=0,"",Master!E145)</f>
        <v>28</v>
      </c>
    </row>
    <row r="129" spans="1:5" ht="12">
      <c r="A129" s="13" t="str">
        <f>Master!A146</f>
        <v>CANET</v>
      </c>
      <c r="B129" s="14">
        <f>Master!B146</f>
        <v>-1</v>
      </c>
      <c r="C129" s="15" t="str">
        <f>IF(Master!C146=0,"",Master!C146)</f>
        <v>Central Calorimeter East 1</v>
      </c>
      <c r="D129" s="15" t="str">
        <f>IF(Master!D146=0,"",Master!D146)</f>
        <v>b0ccal09</v>
      </c>
      <c r="E129" s="17">
        <f>IF(Master!E146=0,"",Master!E146)</f>
        <v>29</v>
      </c>
    </row>
    <row r="130" spans="1:5" ht="12">
      <c r="A130" s="13" t="str">
        <f>Master!A147</f>
        <v>CASET</v>
      </c>
      <c r="B130" s="14">
        <f>Master!B147</f>
        <v>-1</v>
      </c>
      <c r="C130" s="15" t="str">
        <f>IF(Master!C147=0,"",Master!C147)</f>
        <v>Central Calorimeter East 2</v>
      </c>
      <c r="D130" s="15" t="str">
        <f>IF(Master!D147=0,"",Master!D147)</f>
        <v>b0ccal10</v>
      </c>
      <c r="E130" s="17">
        <f>IF(Master!E147=0,"",Master!E147)</f>
        <v>30</v>
      </c>
    </row>
    <row r="131" spans="1:5" ht="12">
      <c r="A131" s="13" t="str">
        <f>Master!A148</f>
        <v>CASET</v>
      </c>
      <c r="B131" s="14">
        <f>Master!B148</f>
        <v>-2</v>
      </c>
      <c r="C131" s="15" t="str">
        <f>IF(Master!C148=0,"",Master!C148)</f>
        <v>Central Calorimeter East 3</v>
      </c>
      <c r="D131" s="15" t="str">
        <f>IF(Master!D148=0,"",Master!D148)</f>
        <v>b0ccal11</v>
      </c>
      <c r="E131" s="17">
        <f>IF(Master!E148=0,"",Master!E148)</f>
        <v>31</v>
      </c>
    </row>
    <row r="132" spans="1:5" ht="12">
      <c r="A132" s="13" t="str">
        <f>Master!A149</f>
        <v>CASEB</v>
      </c>
      <c r="B132" s="14">
        <f>Master!B149</f>
        <v>-1</v>
      </c>
      <c r="C132" s="15" t="str">
        <f>IF(Master!C149=0,"",Master!C149)</f>
        <v>Central Calorimeter East 4</v>
      </c>
      <c r="D132" s="15" t="str">
        <f>IF(Master!D149=0,"",Master!D149)</f>
        <v>b0ccal12</v>
      </c>
      <c r="E132" s="17">
        <f>IF(Master!E149=0,"",Master!E149)</f>
        <v>32</v>
      </c>
    </row>
    <row r="133" spans="1:5" ht="12">
      <c r="A133" s="13" t="str">
        <f>Master!A150</f>
        <v>CASEB</v>
      </c>
      <c r="B133" s="14">
        <f>Master!B150</f>
        <v>-2</v>
      </c>
      <c r="C133" s="15" t="str">
        <f>IF(Master!C150=0,"",Master!C150)</f>
        <v>Central Calorimeter East 5</v>
      </c>
      <c r="D133" s="15" t="str">
        <f>IF(Master!D150=0,"",Master!D150)</f>
        <v>b0ccal13</v>
      </c>
      <c r="E133" s="17">
        <f>IF(Master!E150=0,"",Master!E150)</f>
        <v>33</v>
      </c>
    </row>
    <row r="134" spans="1:5" ht="12">
      <c r="A134" s="13" t="str">
        <f>Master!A151</f>
        <v>CANEB</v>
      </c>
      <c r="B134" s="14">
        <f>Master!B151</f>
        <v>-2</v>
      </c>
      <c r="C134" s="15" t="str">
        <f>IF(Master!C151=0,"",Master!C151)</f>
        <v>Central Calorimeter East 6</v>
      </c>
      <c r="D134" s="15" t="str">
        <f>IF(Master!D151=0,"",Master!D151)</f>
        <v>b0ccal14</v>
      </c>
      <c r="E134" s="17">
        <f>IF(Master!E151=0,"",Master!E151)</f>
        <v>34</v>
      </c>
    </row>
    <row r="135" spans="1:5" ht="12">
      <c r="A135" s="13" t="str">
        <f>Master!A152</f>
        <v>CANEB</v>
      </c>
      <c r="B135" s="14">
        <f>Master!B152</f>
        <v>-1</v>
      </c>
      <c r="C135" s="15" t="str">
        <f>IF(Master!C152=0,"",Master!C152)</f>
        <v>Central Calorimeter East 7</v>
      </c>
      <c r="D135" s="15" t="str">
        <f>IF(Master!D152=0,"",Master!D152)</f>
        <v>b0ccal15</v>
      </c>
      <c r="E135" s="17">
        <f>IF(Master!E152=0,"",Master!E152)</f>
        <v>35</v>
      </c>
    </row>
    <row r="136" spans="1:5" ht="12">
      <c r="A136" s="13" t="str">
        <f>Master!A153</f>
        <v>EPNW</v>
      </c>
      <c r="B136" s="14">
        <f>Master!B153</f>
        <v>-2</v>
      </c>
      <c r="C136" s="15" t="str">
        <f>IF(Master!C153=0,"",Master!C153)</f>
        <v>Plug Calorimeter West 0</v>
      </c>
      <c r="D136" s="15" t="str">
        <f>IF(Master!D153=0,"",Master!D153)</f>
        <v>b0pcal00</v>
      </c>
      <c r="E136" s="17">
        <f>IF(Master!E153=0,"",Master!E153)</f>
        <v>36</v>
      </c>
    </row>
    <row r="137" spans="1:5" ht="12">
      <c r="A137" s="13" t="str">
        <f>Master!A154</f>
        <v>EPNW</v>
      </c>
      <c r="B137" s="14">
        <f>Master!B154</f>
        <v>-1</v>
      </c>
      <c r="C137" s="15" t="str">
        <f>IF(Master!C154=0,"",Master!C154)</f>
        <v>Plug Calorimeter West 1</v>
      </c>
      <c r="D137" s="15" t="str">
        <f>IF(Master!D154=0,"",Master!D154)</f>
        <v>b0pcal01</v>
      </c>
      <c r="E137" s="17">
        <f>IF(Master!E154=0,"",Master!E154)</f>
        <v>37</v>
      </c>
    </row>
    <row r="138" spans="1:5" ht="12">
      <c r="A138" s="13" t="str">
        <f>Master!A155</f>
        <v>EPSW</v>
      </c>
      <c r="B138" s="14">
        <f>Master!B155</f>
        <v>-1</v>
      </c>
      <c r="C138" s="15" t="str">
        <f>IF(Master!C155=0,"",Master!C155)</f>
        <v>Plug Calorimeter West 2</v>
      </c>
      <c r="D138" s="15" t="str">
        <f>IF(Master!D155=0,"",Master!D155)</f>
        <v>b0pcal02</v>
      </c>
      <c r="E138" s="17">
        <f>IF(Master!E155=0,"",Master!E155)</f>
        <v>38</v>
      </c>
    </row>
    <row r="139" spans="1:5" ht="12">
      <c r="A139" s="13" t="str">
        <f>Master!A156</f>
        <v>EPSW</v>
      </c>
      <c r="B139" s="14">
        <f>Master!B156</f>
        <v>-2</v>
      </c>
      <c r="C139" s="15" t="str">
        <f>IF(Master!C156=0,"",Master!C156)</f>
        <v>Plug Calorimeter West 3</v>
      </c>
      <c r="D139" s="15" t="str">
        <f>IF(Master!D156=0,"",Master!D156)</f>
        <v>b0pcal03</v>
      </c>
      <c r="E139" s="17">
        <f>IF(Master!E156=0,"",Master!E156)</f>
        <v>39</v>
      </c>
    </row>
    <row r="140" spans="1:5" ht="12">
      <c r="A140" s="13" t="str">
        <f>Master!A157</f>
        <v>EPSW</v>
      </c>
      <c r="B140" s="14">
        <f>Master!B157</f>
        <v>-3</v>
      </c>
      <c r="C140" s="15" t="str">
        <f>IF(Master!C157=0,"",Master!C157)</f>
        <v>Plug Calorimeter West 4</v>
      </c>
      <c r="D140" s="15" t="str">
        <f>IF(Master!D157=0,"",Master!D157)</f>
        <v>b0pcal04</v>
      </c>
      <c r="E140" s="17">
        <f>IF(Master!E157=0,"",Master!E157)</f>
        <v>40</v>
      </c>
    </row>
    <row r="141" spans="1:5" ht="12">
      <c r="A141" s="13" t="str">
        <f>Master!A158</f>
        <v>EPNW</v>
      </c>
      <c r="B141" s="14">
        <f>Master!B158</f>
        <v>-3</v>
      </c>
      <c r="C141" s="15" t="str">
        <f>IF(Master!C158=0,"",Master!C158)</f>
        <v>Plug Calorimeter West 5</v>
      </c>
      <c r="D141" s="15" t="str">
        <f>IF(Master!D158=0,"",Master!D158)</f>
        <v>b0pcal05</v>
      </c>
      <c r="E141" s="17">
        <f>IF(Master!E158=0,"",Master!E158)</f>
        <v>41</v>
      </c>
    </row>
    <row r="142" spans="1:5" ht="12">
      <c r="A142" s="13" t="str">
        <f>Master!A159</f>
        <v>EPNE</v>
      </c>
      <c r="B142" s="14">
        <f>Master!B159</f>
        <v>-2</v>
      </c>
      <c r="C142" s="15" t="str">
        <f>IF(Master!C159=0,"",Master!C159)</f>
        <v>Plug Calorimeter East 0</v>
      </c>
      <c r="D142" s="15" t="str">
        <f>IF(Master!D159=0,"",Master!D159)</f>
        <v>b0pcal06</v>
      </c>
      <c r="E142" s="17">
        <f>IF(Master!E159=0,"",Master!E159)</f>
        <v>42</v>
      </c>
    </row>
    <row r="143" spans="1:5" ht="12">
      <c r="A143" s="13" t="str">
        <f>Master!A160</f>
        <v>EPNE</v>
      </c>
      <c r="B143" s="14">
        <f>Master!B160</f>
        <v>-1</v>
      </c>
      <c r="C143" s="15" t="str">
        <f>IF(Master!C160=0,"",Master!C160)</f>
        <v>Plug Calorimeter East 1</v>
      </c>
      <c r="D143" s="15" t="str">
        <f>IF(Master!D160=0,"",Master!D160)</f>
        <v>b0pcal07</v>
      </c>
      <c r="E143" s="17">
        <f>IF(Master!E160=0,"",Master!E160)</f>
        <v>43</v>
      </c>
    </row>
    <row r="144" spans="1:5" ht="12">
      <c r="A144" s="13" t="str">
        <f>Master!A161</f>
        <v>EPSE</v>
      </c>
      <c r="B144" s="14">
        <f>Master!B161</f>
        <v>-1</v>
      </c>
      <c r="C144" s="15" t="str">
        <f>IF(Master!C161=0,"",Master!C161)</f>
        <v>Plug Calorimeter East 2</v>
      </c>
      <c r="D144" s="15" t="str">
        <f>IF(Master!D161=0,"",Master!D161)</f>
        <v>b0pcal08</v>
      </c>
      <c r="E144" s="17">
        <f>IF(Master!E161=0,"",Master!E161)</f>
        <v>44</v>
      </c>
    </row>
    <row r="145" spans="1:5" ht="12">
      <c r="A145" s="13" t="str">
        <f>Master!A162</f>
        <v>EPSE</v>
      </c>
      <c r="B145" s="14">
        <f>Master!B162</f>
        <v>-2</v>
      </c>
      <c r="C145" s="15" t="str">
        <f>IF(Master!C162=0,"",Master!C162)</f>
        <v>Plug Calorimeter East 3</v>
      </c>
      <c r="D145" s="15" t="str">
        <f>IF(Master!D162=0,"",Master!D162)</f>
        <v>b0pcal09</v>
      </c>
      <c r="E145" s="17">
        <f>IF(Master!E162=0,"",Master!E162)</f>
        <v>45</v>
      </c>
    </row>
    <row r="146" spans="1:5" ht="12">
      <c r="A146" s="13" t="str">
        <f>Master!A163</f>
        <v>EPSE</v>
      </c>
      <c r="B146" s="14">
        <f>Master!B163</f>
        <v>-3</v>
      </c>
      <c r="C146" s="15" t="str">
        <f>IF(Master!C163=0,"",Master!C163)</f>
        <v>Plug Calorimeter East 4</v>
      </c>
      <c r="D146" s="15" t="str">
        <f>IF(Master!D163=0,"",Master!D163)</f>
        <v>b0pcal10</v>
      </c>
      <c r="E146" s="17">
        <f>IF(Master!E163=0,"",Master!E163)</f>
        <v>46</v>
      </c>
    </row>
    <row r="147" spans="1:5" ht="12">
      <c r="A147" s="13" t="str">
        <f>Master!A164</f>
        <v>EPNE</v>
      </c>
      <c r="B147" s="14">
        <f>Master!B164</f>
        <v>-3</v>
      </c>
      <c r="C147" s="15" t="str">
        <f>IF(Master!C164=0,"",Master!C164)</f>
        <v>Plug Calorimeter East 5</v>
      </c>
      <c r="D147" s="15" t="str">
        <f>IF(Master!D164=0,"",Master!D164)</f>
        <v>b0pcal11</v>
      </c>
      <c r="E147" s="17">
        <f>IF(Master!E164=0,"",Master!E164)</f>
        <v>47</v>
      </c>
    </row>
    <row r="148" spans="1:5" ht="12">
      <c r="A148" s="13" t="str">
        <f>Master!A165</f>
        <v>CONWT</v>
      </c>
      <c r="B148" s="14">
        <f>Master!B165</f>
        <v>-4</v>
      </c>
      <c r="C148" s="15" t="str">
        <f>IF(Master!C165=0,"",Master!C165)</f>
        <v>End Wall West 0</v>
      </c>
      <c r="D148" s="15" t="str">
        <f>IF(Master!D165=0,"",Master!D165)</f>
        <v>b0ecal00</v>
      </c>
      <c r="E148" s="17">
        <f>IF(Master!E165=0,"",Master!E165)</f>
        <v>48</v>
      </c>
    </row>
    <row r="149" spans="1:5" ht="12">
      <c r="A149" s="13" t="str">
        <f>Master!A166</f>
        <v>COSWT</v>
      </c>
      <c r="B149" s="14">
        <f>Master!B166</f>
        <v>-4</v>
      </c>
      <c r="C149" s="15" t="str">
        <f>IF(Master!C166=0,"",Master!C166)</f>
        <v>End Wall West 1</v>
      </c>
      <c r="D149" s="15" t="str">
        <f>IF(Master!D166=0,"",Master!D166)</f>
        <v>b0ecal01</v>
      </c>
      <c r="E149" s="17">
        <f>IF(Master!E166=0,"",Master!E166)</f>
        <v>49</v>
      </c>
    </row>
    <row r="150" spans="1:5" ht="12">
      <c r="A150" s="13" t="str">
        <f>Master!A167</f>
        <v>COSWB</v>
      </c>
      <c r="B150" s="14">
        <f>Master!B167</f>
        <v>-3</v>
      </c>
      <c r="C150" s="15" t="str">
        <f>IF(Master!C167=0,"",Master!C167)</f>
        <v>End Wall West 2</v>
      </c>
      <c r="D150" s="15" t="str">
        <f>IF(Master!D167=0,"",Master!D167)</f>
        <v>b0ecal02</v>
      </c>
      <c r="E150" s="17">
        <f>IF(Master!E167=0,"",Master!E167)</f>
        <v>50</v>
      </c>
    </row>
    <row r="151" spans="1:5" ht="12">
      <c r="A151" s="13" t="str">
        <f>Master!A168</f>
        <v>CONWB</v>
      </c>
      <c r="B151" s="14">
        <f>Master!B168</f>
        <v>-3</v>
      </c>
      <c r="C151" s="15" t="str">
        <f>IF(Master!C168=0,"",Master!C168)</f>
        <v>End Wall West 3</v>
      </c>
      <c r="D151" s="15" t="str">
        <f>IF(Master!D168=0,"",Master!D168)</f>
        <v>b0ecal03</v>
      </c>
      <c r="E151" s="17">
        <f>IF(Master!E168=0,"",Master!E168)</f>
        <v>51</v>
      </c>
    </row>
    <row r="152" spans="1:5" ht="12">
      <c r="A152" s="13" t="str">
        <f>Master!A169</f>
        <v>CONET</v>
      </c>
      <c r="B152" s="14">
        <f>Master!B169</f>
        <v>-4</v>
      </c>
      <c r="C152" s="15" t="str">
        <f>IF(Master!C169=0,"",Master!C169)</f>
        <v>End Wall East 0</v>
      </c>
      <c r="D152" s="15" t="str">
        <f>IF(Master!D169=0,"",Master!D169)</f>
        <v>b0ecal04</v>
      </c>
      <c r="E152" s="17">
        <f>IF(Master!E169=0,"",Master!E169)</f>
        <v>52</v>
      </c>
    </row>
    <row r="153" spans="1:5" ht="12">
      <c r="A153" s="13" t="str">
        <f>Master!A170</f>
        <v>COSET</v>
      </c>
      <c r="B153" s="14">
        <f>Master!B170</f>
        <v>-4</v>
      </c>
      <c r="C153" s="15" t="str">
        <f>IF(Master!C170=0,"",Master!C170)</f>
        <v>End Wall East 1</v>
      </c>
      <c r="D153" s="15" t="str">
        <f>IF(Master!D170=0,"",Master!D170)</f>
        <v>b0ecal05</v>
      </c>
      <c r="E153" s="17">
        <f>IF(Master!E170=0,"",Master!E170)</f>
        <v>53</v>
      </c>
    </row>
    <row r="154" spans="1:5" ht="12">
      <c r="A154" s="13" t="str">
        <f>Master!A171</f>
        <v>COSEB</v>
      </c>
      <c r="B154" s="14">
        <f>Master!B171</f>
        <v>-3</v>
      </c>
      <c r="C154" s="15" t="str">
        <f>IF(Master!C171=0,"",Master!C171)</f>
        <v>End Wall East 2</v>
      </c>
      <c r="D154" s="15" t="str">
        <f>IF(Master!D171=0,"",Master!D171)</f>
        <v>b0ecal06</v>
      </c>
      <c r="E154" s="17">
        <f>IF(Master!E171=0,"",Master!E171)</f>
        <v>54</v>
      </c>
    </row>
    <row r="155" spans="1:5" ht="12">
      <c r="A155" s="13" t="str">
        <f>Master!A172</f>
        <v>CONEB</v>
      </c>
      <c r="B155" s="14">
        <f>Master!B172</f>
        <v>-3</v>
      </c>
      <c r="C155" s="15" t="str">
        <f>IF(Master!C172=0,"",Master!C172)</f>
        <v>End Wall East 3</v>
      </c>
      <c r="D155" s="15" t="str">
        <f>IF(Master!D172=0,"",Master!D172)</f>
        <v>b0ecal07</v>
      </c>
      <c r="E155" s="17">
        <f>IF(Master!E172=0,"",Master!E172)</f>
        <v>55</v>
      </c>
    </row>
    <row r="156" spans="1:5" ht="12">
      <c r="A156" s="13" t="str">
        <f>Master!A173</f>
        <v>SVNWT</v>
      </c>
      <c r="C156" s="15" t="str">
        <f>IF(Master!C173=0,"",Master!C173)</f>
        <v>FIB West 0</v>
      </c>
      <c r="D156" s="15" t="str">
        <f>IF(Master!D173=0,"",Master!D173)</f>
        <v>b0fib00</v>
      </c>
      <c r="E156" s="17">
        <f>IF(Master!E173=0,"",Master!E173)</f>
        <v>60</v>
      </c>
    </row>
    <row r="157" spans="1:5" ht="12">
      <c r="A157" s="13" t="str">
        <f>Master!A174</f>
        <v>SVSWT</v>
      </c>
      <c r="C157" s="15" t="str">
        <f>IF(Master!C174=0,"",Master!C174)</f>
        <v>FIB West 1</v>
      </c>
      <c r="D157" s="15" t="str">
        <f>IF(Master!D174=0,"",Master!D174)</f>
        <v>b0fib01</v>
      </c>
      <c r="E157" s="17">
        <f>IF(Master!E174=0,"",Master!E174)</f>
        <v>61</v>
      </c>
    </row>
    <row r="158" spans="1:5" ht="12">
      <c r="A158" s="13" t="str">
        <f>Master!A175</f>
        <v>SVSWB</v>
      </c>
      <c r="C158" s="15" t="str">
        <f>IF(Master!C175=0,"",Master!C175)</f>
        <v>FIB West 2</v>
      </c>
      <c r="D158" s="15" t="str">
        <f>IF(Master!D175=0,"",Master!D175)</f>
        <v>b0fib02</v>
      </c>
      <c r="E158" s="17">
        <f>IF(Master!E175=0,"",Master!E175)</f>
        <v>62</v>
      </c>
    </row>
    <row r="159" spans="1:5" ht="12">
      <c r="A159" s="13" t="str">
        <f>Master!A176</f>
        <v>SVNWB</v>
      </c>
      <c r="C159" s="15" t="str">
        <f>IF(Master!C176=0,"",Master!C176)</f>
        <v>FIB West 3</v>
      </c>
      <c r="D159" s="15" t="str">
        <f>IF(Master!D176=0,"",Master!D176)</f>
        <v>b0fib03</v>
      </c>
      <c r="E159" s="17">
        <f>IF(Master!E176=0,"",Master!E176)</f>
        <v>63</v>
      </c>
    </row>
    <row r="160" spans="1:5" ht="12">
      <c r="A160" s="13" t="str">
        <f>Master!A177</f>
        <v>SVNET</v>
      </c>
      <c r="C160" s="15" t="str">
        <f>IF(Master!C177=0,"",Master!C177)</f>
        <v>FIB East 0</v>
      </c>
      <c r="D160" s="15" t="str">
        <f>IF(Master!D177=0,"",Master!D177)</f>
        <v>b0fib04</v>
      </c>
      <c r="E160" s="17">
        <f>IF(Master!E177=0,"",Master!E177)</f>
        <v>64</v>
      </c>
    </row>
    <row r="161" spans="1:5" ht="12">
      <c r="A161" s="13" t="str">
        <f>Master!A178</f>
        <v>SVSET</v>
      </c>
      <c r="C161" s="15" t="str">
        <f>IF(Master!C178=0,"",Master!C178)</f>
        <v>FIB East 1</v>
      </c>
      <c r="D161" s="15" t="str">
        <f>IF(Master!D178=0,"",Master!D178)</f>
        <v>b0fib05</v>
      </c>
      <c r="E161" s="17">
        <f>IF(Master!E178=0,"",Master!E178)</f>
        <v>65</v>
      </c>
    </row>
    <row r="162" spans="1:5" ht="12">
      <c r="A162" s="13" t="str">
        <f>Master!A179</f>
        <v>SVSEB</v>
      </c>
      <c r="C162" s="15" t="str">
        <f>IF(Master!C179=0,"",Master!C179)</f>
        <v>FIB East 2</v>
      </c>
      <c r="D162" s="15" t="str">
        <f>IF(Master!D179=0,"",Master!D179)</f>
        <v>b0fib06</v>
      </c>
      <c r="E162" s="17">
        <f>IF(Master!E179=0,"",Master!E179)</f>
        <v>66</v>
      </c>
    </row>
    <row r="163" spans="1:5" ht="12">
      <c r="A163" s="13" t="str">
        <f>Master!A180</f>
        <v>SVNEB</v>
      </c>
      <c r="C163" s="15" t="str">
        <f>IF(Master!C180=0,"",Master!C180)</f>
        <v>FIB East 3</v>
      </c>
      <c r="D163" s="15" t="str">
        <f>IF(Master!D180=0,"",Master!D180)</f>
        <v>b0fib07</v>
      </c>
      <c r="E163" s="17">
        <f>IF(Master!E180=0,"",Master!E180)</f>
        <v>67</v>
      </c>
    </row>
  </sheetData>
  <printOptions/>
  <pageMargins left="0.75" right="0.75" top="1" bottom="1" header="0.5" footer="0.5"/>
  <pageSetup horizontalDpi="600" verticalDpi="600" orientation="portrait" r:id="rId1"/>
  <rowBreaks count="3" manualBreakCount="3">
    <brk id="53" max="255" man="1"/>
    <brk id="98" max="25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workbookViewId="0" topLeftCell="A1">
      <pane ySplit="540" topLeftCell="BM139" activePane="bottomLeft" state="split"/>
      <selection pane="topLeft" activeCell="C150" sqref="C150"/>
      <selection pane="bottomLeft" activeCell="C150" sqref="C150"/>
    </sheetView>
  </sheetViews>
  <sheetFormatPr defaultColWidth="9.140625" defaultRowHeight="12.75"/>
  <cols>
    <col min="1" max="1" width="10.7109375" style="8" customWidth="1"/>
    <col min="2" max="3" width="8.8515625" style="8" customWidth="1"/>
    <col min="4" max="4" width="6.57421875" style="8" customWidth="1"/>
    <col min="5" max="5" width="19.421875" style="8" customWidth="1"/>
    <col min="6" max="6" width="8.8515625" style="8" customWidth="1"/>
    <col min="7" max="7" width="16.57421875" style="8" customWidth="1"/>
    <col min="8" max="8" width="10.7109375" style="8" customWidth="1"/>
    <col min="9" max="9" width="8.8515625" style="8" customWidth="1"/>
    <col min="10" max="10" width="14.57421875" style="8" customWidth="1"/>
    <col min="11" max="11" width="63.28125" style="8" customWidth="1"/>
    <col min="12" max="12" width="13.421875" style="8" customWidth="1"/>
    <col min="13" max="13" width="32.140625" style="8" customWidth="1"/>
    <col min="14" max="14" width="64.57421875" style="8" customWidth="1"/>
    <col min="15" max="15" width="13.421875" style="8" customWidth="1"/>
    <col min="16" max="16" width="32.28125" style="8" customWidth="1"/>
    <col min="17" max="17" width="62.140625" style="8" customWidth="1"/>
    <col min="18" max="16384" width="8.8515625" style="8" customWidth="1"/>
  </cols>
  <sheetData>
    <row r="1" spans="1:17" s="7" customFormat="1" ht="15.75">
      <c r="A1" s="7" t="s">
        <v>245</v>
      </c>
      <c r="B1" s="7" t="s">
        <v>246</v>
      </c>
      <c r="C1" s="7" t="s">
        <v>247</v>
      </c>
      <c r="D1" s="7" t="s">
        <v>248</v>
      </c>
      <c r="E1" s="7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  <c r="N1" s="7" t="s">
        <v>258</v>
      </c>
      <c r="O1" s="7" t="s">
        <v>259</v>
      </c>
      <c r="P1" s="7" t="s">
        <v>260</v>
      </c>
      <c r="Q1" s="7" t="s">
        <v>261</v>
      </c>
    </row>
    <row r="2" spans="2:16" s="10" customFormat="1" ht="15.75">
      <c r="B2" s="10" t="str">
        <f>IF(H2="","",Master!$G$3)</f>
        <v>DAQ</v>
      </c>
      <c r="C2" s="10" t="str">
        <f>IF(H2="","",Master!$G$5)</f>
        <v>TS</v>
      </c>
      <c r="D2" s="10" t="str">
        <f>IF(H2="","",Master!$G$6)</f>
        <v>I</v>
      </c>
      <c r="E2" s="10" t="str">
        <f>IF(OR(Master!F20=1,Master!F20=4),CONCATENATE("RETN-",Master!L20,Master!B20),"")</f>
        <v>RETN-1-18C-T</v>
      </c>
      <c r="G2" s="10" t="str">
        <f>IF(H2="","",Master!$G$4)</f>
        <v>Bldn 1633A</v>
      </c>
      <c r="H2" s="10">
        <f>IF(OR(Master!F20=1,Master!F20=4),CHOOSE(INT(Master!E20/100)+1,Master!$G$7,Master!$G$8,Master!$G$9),"")</f>
        <v>90</v>
      </c>
      <c r="I2" s="10" t="str">
        <f>IF(H2="","",Master!$G$10)</f>
        <v>TN</v>
      </c>
      <c r="K2" s="10" t="str">
        <f>IF(H2="","",Master!$G$11)</f>
        <v>2RR22H</v>
      </c>
      <c r="M2" s="10" t="str">
        <f>IF(H2="","",Master!$G$12)</f>
        <v>Datalink, A Key</v>
      </c>
      <c r="N2" s="10" t="str">
        <f>IF(H2="","",CONCATENATE(Master!A20,Master!B20))</f>
        <v>1RR18C-T</v>
      </c>
      <c r="P2" s="10" t="str">
        <f>IF(H2="","",Master!$G$14)</f>
        <v>Datalink, A Key</v>
      </c>
    </row>
    <row r="3" spans="2:16" s="10" customFormat="1" ht="15.75">
      <c r="B3" s="10" t="str">
        <f>IF(H3="","",Master!$G$3)</f>
        <v>DAQ</v>
      </c>
      <c r="C3" s="10" t="str">
        <f>IF(H3="","",Master!$G$5)</f>
        <v>TS</v>
      </c>
      <c r="D3" s="10" t="str">
        <f>IF(H3="","",Master!$G$6)</f>
        <v>I</v>
      </c>
      <c r="E3" s="10" t="str">
        <f>IF(OR(Master!F21=1,Master!F21=4),CONCATENATE("RETN-",Master!L21,Master!B21),"")</f>
        <v>RETN-1-18C-B</v>
      </c>
      <c r="G3" s="10" t="str">
        <f>IF(H3="","",Master!$G$4)</f>
        <v>Bldn 1633A</v>
      </c>
      <c r="H3" s="10">
        <f>IF(OR(Master!F21=1,Master!F21=4),CHOOSE(INT(Master!E21/100)+1,Master!$G$7,Master!$G$8,Master!$G$9),"")</f>
        <v>90</v>
      </c>
      <c r="I3" s="10" t="str">
        <f>IF(H3="","",Master!$G$10)</f>
        <v>TN</v>
      </c>
      <c r="K3" s="10" t="str">
        <f>IF(H3="","",Master!$G$11)</f>
        <v>2RR22H</v>
      </c>
      <c r="M3" s="10" t="str">
        <f>IF(H3="","",Master!$G$12)</f>
        <v>Datalink, A Key</v>
      </c>
      <c r="N3" s="10" t="str">
        <f>IF(H3="","",CONCATENATE(Master!A21,Master!B21))</f>
        <v>1RR18C-B</v>
      </c>
      <c r="P3" s="10" t="str">
        <f>IF(H3="","",Master!$G$14)</f>
        <v>Datalink, A Key</v>
      </c>
    </row>
    <row r="4" spans="2:16" s="10" customFormat="1" ht="15.75">
      <c r="B4" s="10" t="str">
        <f>IF(H4="","",Master!$G$3)</f>
        <v>DAQ</v>
      </c>
      <c r="C4" s="10" t="str">
        <f>IF(H4="","",Master!$G$5)</f>
        <v>TS</v>
      </c>
      <c r="D4" s="10" t="str">
        <f>IF(H4="","",Master!$G$6)</f>
        <v>I</v>
      </c>
      <c r="E4" s="10" t="str">
        <f>IF(OR(Master!F22=1,Master!F22=4),CONCATENATE("RETN-",Master!L22,Master!B22),"")</f>
        <v>RETN-1-18D-T</v>
      </c>
      <c r="G4" s="10" t="str">
        <f>IF(H4="","",Master!$G$4)</f>
        <v>Bldn 1633A</v>
      </c>
      <c r="H4" s="10">
        <f>IF(OR(Master!F22=1,Master!F22=4),CHOOSE(INT(Master!E22/100)+1,Master!$G$7,Master!$G$8,Master!$G$9),"")</f>
        <v>90</v>
      </c>
      <c r="I4" s="10" t="str">
        <f>IF(H4="","",Master!$G$10)</f>
        <v>TN</v>
      </c>
      <c r="K4" s="10" t="str">
        <f>IF(H4="","",Master!$G$11)</f>
        <v>2RR22H</v>
      </c>
      <c r="M4" s="10" t="str">
        <f>IF(H4="","",Master!$G$12)</f>
        <v>Datalink, A Key</v>
      </c>
      <c r="N4" s="10" t="str">
        <f>IF(H4="","",CONCATENATE(Master!A22,Master!B22))</f>
        <v>1RR18D-T</v>
      </c>
      <c r="P4" s="10" t="str">
        <f>IF(H4="","",Master!$G$14)</f>
        <v>Datalink, A Key</v>
      </c>
    </row>
    <row r="5" spans="2:16" s="10" customFormat="1" ht="15.75" hidden="1">
      <c r="B5" s="10">
        <f>IF(H5="","",Master!$G$3)</f>
      </c>
      <c r="C5" s="10">
        <f>IF(H5="","",Master!$G$5)</f>
      </c>
      <c r="D5" s="10">
        <f>IF(H5="","",Master!$G$6)</f>
      </c>
      <c r="E5" s="10">
        <f>IF(OR(Master!F23=1,Master!F23=4),CONCATENATE("RETN-",Master!L23,Master!B23),"")</f>
      </c>
      <c r="G5" s="10">
        <f>IF(H5="","",Master!$G$4)</f>
      </c>
      <c r="H5" s="10">
        <f>IF(OR(Master!F23=1,Master!F23=4),CHOOSE(INT(Master!E23/100)+1,Master!$G$7,Master!$G$8,Master!$G$9),"")</f>
      </c>
      <c r="I5" s="10">
        <f>IF(H5="","",Master!$G$10)</f>
      </c>
      <c r="K5" s="10">
        <f>IF(H5="","",Master!$G$11)</f>
      </c>
      <c r="M5" s="10">
        <f>IF(H5="","",Master!$G$12)</f>
      </c>
      <c r="N5" s="10">
        <f>IF(H5="","",CONCATENATE(Master!A23,Master!B23))</f>
      </c>
      <c r="P5" s="10">
        <f>IF(H5="","",Master!$G$14)</f>
      </c>
    </row>
    <row r="6" spans="2:16" s="10" customFormat="1" ht="15.75">
      <c r="B6" s="10" t="str">
        <f>IF(H6="","",Master!$G$3)</f>
        <v>DAQ</v>
      </c>
      <c r="C6" s="10" t="str">
        <f>IF(H6="","",Master!$G$5)</f>
        <v>TS</v>
      </c>
      <c r="D6" s="10" t="str">
        <f>IF(H6="","",Master!$G$6)</f>
        <v>I</v>
      </c>
      <c r="E6" s="10" t="str">
        <f>IF(OR(Master!F24=1,Master!F24=4),CONCATENATE("RETN-",Master!L24,Master!B24),"")</f>
        <v>RETN-1-18E-T</v>
      </c>
      <c r="G6" s="10" t="str">
        <f>IF(H6="","",Master!$G$4)</f>
        <v>Bldn 1633A</v>
      </c>
      <c r="H6" s="10">
        <f>IF(OR(Master!F24=1,Master!F24=4),CHOOSE(INT(Master!E24/100)+1,Master!$G$7,Master!$G$8,Master!$G$9),"")</f>
        <v>90</v>
      </c>
      <c r="I6" s="10" t="str">
        <f>IF(H6="","",Master!$G$10)</f>
        <v>TN</v>
      </c>
      <c r="K6" s="10" t="str">
        <f>IF(H6="","",Master!$G$11)</f>
        <v>2RR22H</v>
      </c>
      <c r="M6" s="10" t="str">
        <f>IF(H6="","",Master!$G$12)</f>
        <v>Datalink, A Key</v>
      </c>
      <c r="N6" s="10" t="str">
        <f>IF(H6="","",CONCATENATE(Master!A24,Master!B24))</f>
        <v>1RR18E-T</v>
      </c>
      <c r="P6" s="10" t="str">
        <f>IF(H6="","",Master!$G$14)</f>
        <v>Datalink, A Key</v>
      </c>
    </row>
    <row r="7" spans="2:16" s="10" customFormat="1" ht="15.75" hidden="1">
      <c r="B7" s="10">
        <f>IF(H7="","",Master!$G$3)</f>
      </c>
      <c r="C7" s="10">
        <f>IF(H7="","",Master!$G$5)</f>
      </c>
      <c r="D7" s="10">
        <f>IF(H7="","",Master!$G$6)</f>
      </c>
      <c r="E7" s="10">
        <f>IF(OR(Master!F25=1,Master!F25=4),CONCATENATE("RETN-",Master!L25,Master!B25),"")</f>
      </c>
      <c r="G7" s="10">
        <f>IF(H7="","",Master!$G$4)</f>
      </c>
      <c r="H7" s="10">
        <f>IF(OR(Master!F25=1,Master!F25=4),CHOOSE(INT(Master!E25/100)+1,Master!$G$7,Master!$G$8,Master!$G$9),"")</f>
      </c>
      <c r="I7" s="10">
        <f>IF(H7="","",Master!$G$10)</f>
      </c>
      <c r="K7" s="10">
        <f>IF(H7="","",Master!$G$11)</f>
      </c>
      <c r="M7" s="10">
        <f>IF(H7="","",Master!$G$12)</f>
      </c>
      <c r="N7" s="10">
        <f>IF(H7="","",CONCATENATE(Master!A25,Master!B25))</f>
      </c>
      <c r="P7" s="10">
        <f>IF(H7="","",Master!$G$14)</f>
      </c>
    </row>
    <row r="8" spans="2:16" s="10" customFormat="1" ht="15.75">
      <c r="B8" s="10" t="str">
        <f>IF(H8="","",Master!$G$3)</f>
        <v>DAQ</v>
      </c>
      <c r="C8" s="10" t="str">
        <f>IF(H8="","",Master!$G$5)</f>
        <v>TS</v>
      </c>
      <c r="D8" s="10" t="str">
        <f>IF(H8="","",Master!$G$6)</f>
        <v>I</v>
      </c>
      <c r="E8" s="10" t="str">
        <f>IF(OR(Master!F26=1,Master!F26=4),CONCATENATE("RETN-",Master!L26,Master!B26),"")</f>
        <v>RETN-1-18F-T</v>
      </c>
      <c r="G8" s="10" t="str">
        <f>IF(H8="","",Master!$G$4)</f>
        <v>Bldn 1633A</v>
      </c>
      <c r="H8" s="10">
        <f>IF(OR(Master!F26=1,Master!F26=4),CHOOSE(INT(Master!E26/100)+1,Master!$G$7,Master!$G$8,Master!$G$9),"")</f>
        <v>90</v>
      </c>
      <c r="I8" s="10" t="str">
        <f>IF(H8="","",Master!$G$10)</f>
        <v>TN</v>
      </c>
      <c r="K8" s="10" t="str">
        <f>IF(H8="","",Master!$G$11)</f>
        <v>2RR22H</v>
      </c>
      <c r="M8" s="10" t="str">
        <f>IF(H8="","",Master!$G$12)</f>
        <v>Datalink, A Key</v>
      </c>
      <c r="N8" s="10" t="str">
        <f>IF(H8="","",CONCATENATE(Master!A26,Master!B26))</f>
        <v>1RR18F-T</v>
      </c>
      <c r="P8" s="10" t="str">
        <f>IF(H8="","",Master!$G$14)</f>
        <v>Datalink, A Key</v>
      </c>
    </row>
    <row r="9" spans="2:16" s="10" customFormat="1" ht="15.75" hidden="1">
      <c r="B9" s="10">
        <f>IF(H9="","",Master!$G$3)</f>
      </c>
      <c r="C9" s="10">
        <f>IF(H9="","",Master!$G$5)</f>
      </c>
      <c r="D9" s="10">
        <f>IF(H9="","",Master!$G$6)</f>
      </c>
      <c r="E9" s="10">
        <f>IF(OR(Master!F27=1,Master!F27=4),CONCATENATE("RETN-",Master!L27,Master!B27),"")</f>
      </c>
      <c r="G9" s="10">
        <f>IF(H9="","",Master!$G$4)</f>
      </c>
      <c r="H9" s="10">
        <f>IF(OR(Master!F27=1,Master!F27=4),CHOOSE(INT(Master!E27/100)+1,Master!$G$7,Master!$G$8,Master!$G$9),"")</f>
      </c>
      <c r="I9" s="10">
        <f>IF(H9="","",Master!$G$10)</f>
      </c>
      <c r="K9" s="10">
        <f>IF(H9="","",Master!$G$11)</f>
      </c>
      <c r="M9" s="10">
        <f>IF(H9="","",Master!$G$12)</f>
      </c>
      <c r="N9" s="10">
        <f>IF(H9="","",CONCATENATE(Master!A27,Master!B27))</f>
      </c>
      <c r="P9" s="10">
        <f>IF(H9="","",Master!$G$14)</f>
      </c>
    </row>
    <row r="10" spans="2:16" s="10" customFormat="1" ht="15.75">
      <c r="B10" s="10" t="str">
        <f>IF(H10="","",Master!$G$3)</f>
        <v>DAQ</v>
      </c>
      <c r="C10" s="10" t="str">
        <f>IF(H10="","",Master!$G$5)</f>
        <v>TS</v>
      </c>
      <c r="D10" s="10" t="str">
        <f>IF(H10="","",Master!$G$6)</f>
        <v>I</v>
      </c>
      <c r="E10" s="10" t="str">
        <f>IF(OR(Master!F28=1,Master!F28=4),CONCATENATE("RETN-",Master!L28,Master!B28),"")</f>
        <v>RETN-1-18G-T</v>
      </c>
      <c r="G10" s="10" t="str">
        <f>IF(H10="","",Master!$G$4)</f>
        <v>Bldn 1633A</v>
      </c>
      <c r="H10" s="10">
        <f>IF(OR(Master!F28=1,Master!F28=4),CHOOSE(INT(Master!E28/100)+1,Master!$G$7,Master!$G$8,Master!$G$9),"")</f>
        <v>90</v>
      </c>
      <c r="I10" s="10" t="str">
        <f>IF(H10="","",Master!$G$10)</f>
        <v>TN</v>
      </c>
      <c r="K10" s="10" t="str">
        <f>IF(H10="","",Master!$G$11)</f>
        <v>2RR22H</v>
      </c>
      <c r="M10" s="10" t="str">
        <f>IF(H10="","",Master!$G$12)</f>
        <v>Datalink, A Key</v>
      </c>
      <c r="N10" s="10" t="str">
        <f>IF(H10="","",CONCATENATE(Master!A28,Master!B28))</f>
        <v>1RR18G-T</v>
      </c>
      <c r="P10" s="10" t="str">
        <f>IF(H10="","",Master!$G$14)</f>
        <v>Datalink, A Key</v>
      </c>
    </row>
    <row r="11" spans="2:16" s="10" customFormat="1" ht="15.75" hidden="1">
      <c r="B11" s="10">
        <f>IF(H11="","",Master!$G$3)</f>
      </c>
      <c r="C11" s="10">
        <f>IF(H11="","",Master!$G$5)</f>
      </c>
      <c r="D11" s="10">
        <f>IF(H11="","",Master!$G$6)</f>
      </c>
      <c r="E11" s="10">
        <f>IF(OR(Master!F29=1,Master!F29=4),CONCATENATE("RETN-",Master!L29,Master!B29),"")</f>
      </c>
      <c r="G11" s="10">
        <f>IF(H11="","",Master!$G$4)</f>
      </c>
      <c r="H11" s="10">
        <f>IF(OR(Master!F29=1,Master!F29=4),CHOOSE(INT(Master!E29/100)+1,Master!$G$7,Master!$G$8,Master!$G$9),"")</f>
      </c>
      <c r="I11" s="10">
        <f>IF(H11="","",Master!$G$10)</f>
      </c>
      <c r="K11" s="10">
        <f>IF(H11="","",Master!$G$11)</f>
      </c>
      <c r="M11" s="10">
        <f>IF(H11="","",Master!$G$12)</f>
      </c>
      <c r="N11" s="10">
        <f>IF(H11="","",CONCATENATE(Master!A29,Master!B29))</f>
      </c>
      <c r="P11" s="10">
        <f>IF(H11="","",Master!$G$14)</f>
      </c>
    </row>
    <row r="12" spans="2:16" s="10" customFormat="1" ht="15.75">
      <c r="B12" s="10" t="str">
        <f>IF(H12="","",Master!$G$3)</f>
        <v>DAQ</v>
      </c>
      <c r="C12" s="10" t="str">
        <f>IF(H12="","",Master!$G$5)</f>
        <v>TS</v>
      </c>
      <c r="D12" s="10" t="str">
        <f>IF(H12="","",Master!$G$6)</f>
        <v>I</v>
      </c>
      <c r="E12" s="10" t="str">
        <f>IF(OR(Master!F30=1,Master!F30=4),CONCATENATE("RETN-",Master!L30,Master!B30),"")</f>
        <v>RETN-1-18H-T</v>
      </c>
      <c r="G12" s="10" t="str">
        <f>IF(H12="","",Master!$G$4)</f>
        <v>Bldn 1633A</v>
      </c>
      <c r="H12" s="10">
        <f>IF(OR(Master!F30=1,Master!F30=4),CHOOSE(INT(Master!E30/100)+1,Master!$G$7,Master!$G$8,Master!$G$9),"")</f>
        <v>90</v>
      </c>
      <c r="I12" s="10" t="str">
        <f>IF(H12="","",Master!$G$10)</f>
        <v>TN</v>
      </c>
      <c r="K12" s="10" t="str">
        <f>IF(H12="","",Master!$G$11)</f>
        <v>2RR22H</v>
      </c>
      <c r="M12" s="10" t="str">
        <f>IF(H12="","",Master!$G$12)</f>
        <v>Datalink, A Key</v>
      </c>
      <c r="N12" s="10" t="str">
        <f>IF(H12="","",CONCATENATE(Master!A30,Master!B30))</f>
        <v>1RR18H-T</v>
      </c>
      <c r="P12" s="10" t="str">
        <f>IF(H12="","",Master!$G$14)</f>
        <v>Datalink, A Key</v>
      </c>
    </row>
    <row r="13" spans="2:16" s="10" customFormat="1" ht="15.75">
      <c r="B13" s="10" t="str">
        <f>IF(H13="","",Master!$G$3)</f>
        <v>DAQ</v>
      </c>
      <c r="C13" s="10" t="str">
        <f>IF(H13="","",Master!$G$5)</f>
        <v>TS</v>
      </c>
      <c r="D13" s="10" t="str">
        <f>IF(H13="","",Master!$G$6)</f>
        <v>I</v>
      </c>
      <c r="E13" s="10" t="str">
        <f>IF(OR(Master!F31=1,Master!F31=4),CONCATENATE("RETN-",Master!L31,Master!B31),"")</f>
        <v>RETN-1-18H-B</v>
      </c>
      <c r="G13" s="10" t="str">
        <f>IF(H13="","",Master!$G$4)</f>
        <v>Bldn 1633A</v>
      </c>
      <c r="H13" s="10">
        <f>IF(OR(Master!F31=1,Master!F31=4),CHOOSE(INT(Master!E31/100)+1,Master!$G$7,Master!$G$8,Master!$G$9),"")</f>
        <v>90</v>
      </c>
      <c r="I13" s="10" t="str">
        <f>IF(H13="","",Master!$G$10)</f>
        <v>TN</v>
      </c>
      <c r="K13" s="10" t="str">
        <f>IF(H13="","",Master!$G$11)</f>
        <v>2RR22H</v>
      </c>
      <c r="M13" s="10" t="str">
        <f>IF(H13="","",Master!$G$12)</f>
        <v>Datalink, A Key</v>
      </c>
      <c r="N13" s="10" t="str">
        <f>IF(H13="","",CONCATENATE(Master!A31,Master!B31))</f>
        <v>1RR18H-B</v>
      </c>
      <c r="P13" s="10" t="str">
        <f>IF(H13="","",Master!$G$14)</f>
        <v>Datalink, A Key</v>
      </c>
    </row>
    <row r="14" spans="2:16" s="10" customFormat="1" ht="15.75">
      <c r="B14" s="10" t="str">
        <f>IF(H14="","",Master!$G$3)</f>
        <v>DAQ</v>
      </c>
      <c r="C14" s="10" t="str">
        <f>IF(H14="","",Master!$G$5)</f>
        <v>TS</v>
      </c>
      <c r="D14" s="10" t="str">
        <f>IF(H14="","",Master!$G$6)</f>
        <v>I</v>
      </c>
      <c r="E14" s="10" t="str">
        <f>IF(OR(Master!F32=1,Master!F32=4),CONCATENATE("RETN-",Master!L32,Master!B32),"")</f>
        <v>RETN-1-18I-T </v>
      </c>
      <c r="G14" s="10" t="str">
        <f>IF(H14="","",Master!$G$4)</f>
        <v>Bldn 1633A</v>
      </c>
      <c r="H14" s="10">
        <f>IF(OR(Master!F32=1,Master!F32=4),CHOOSE(INT(Master!E32/100)+1,Master!$G$7,Master!$G$8,Master!$G$9),"")</f>
        <v>90</v>
      </c>
      <c r="I14" s="10" t="str">
        <f>IF(H14="","",Master!$G$10)</f>
        <v>TN</v>
      </c>
      <c r="K14" s="10" t="str">
        <f>IF(H14="","",Master!$G$11)</f>
        <v>2RR22H</v>
      </c>
      <c r="M14" s="10" t="str">
        <f>IF(H14="","",Master!$G$12)</f>
        <v>Datalink, A Key</v>
      </c>
      <c r="N14" s="10" t="str">
        <f>IF(H14="","",CONCATENATE(Master!A32,Master!B32))</f>
        <v>1RR18I-T </v>
      </c>
      <c r="P14" s="10" t="str">
        <f>IF(H14="","",Master!$G$14)</f>
        <v>Datalink, A Key</v>
      </c>
    </row>
    <row r="15" spans="2:16" s="10" customFormat="1" ht="15.75" hidden="1">
      <c r="B15" s="10">
        <f>IF(H15="","",Master!$G$3)</f>
      </c>
      <c r="C15" s="10">
        <f>IF(H15="","",Master!$G$5)</f>
      </c>
      <c r="D15" s="10">
        <f>IF(H15="","",Master!$G$6)</f>
      </c>
      <c r="E15" s="10">
        <f>IF(OR(Master!F33=1,Master!F33=4),CONCATENATE("RETN-",Master!L33,Master!B33),"")</f>
      </c>
      <c r="G15" s="10">
        <f>IF(H15="","",Master!$G$4)</f>
      </c>
      <c r="H15" s="10">
        <f>IF(OR(Master!F33=1,Master!F33=4),CHOOSE(INT(Master!E33/100)+1,Master!$G$7,Master!$G$8,Master!$G$9),"")</f>
      </c>
      <c r="I15" s="10">
        <f>IF(H15="","",Master!$G$10)</f>
      </c>
      <c r="K15" s="10">
        <f>IF(H15="","",Master!$G$11)</f>
      </c>
      <c r="M15" s="10">
        <f>IF(H15="","",Master!$G$12)</f>
      </c>
      <c r="N15" s="10">
        <f>IF(H15="","",CONCATENATE(Master!A33,Master!B33))</f>
      </c>
      <c r="P15" s="10">
        <f>IF(H15="","",Master!$G$14)</f>
      </c>
    </row>
    <row r="16" spans="2:16" s="10" customFormat="1" ht="15.75" hidden="1">
      <c r="B16" s="10">
        <f>IF(H16="","",Master!$G$3)</f>
      </c>
      <c r="C16" s="10">
        <f>IF(H16="","",Master!$G$5)</f>
      </c>
      <c r="D16" s="10">
        <f>IF(H16="","",Master!$G$6)</f>
      </c>
      <c r="E16" s="10">
        <f>IF(OR(Master!F34=1,Master!F34=4),CONCATENATE("RETN-",Master!L34,Master!B34),"")</f>
      </c>
      <c r="G16" s="10">
        <f>IF(H16="","",Master!$G$4)</f>
      </c>
      <c r="H16" s="10">
        <f>IF(OR(Master!F34=1,Master!F34=4),CHOOSE(INT(Master!E34/100)+1,Master!$G$7,Master!$G$8,Master!$G$9),"")</f>
      </c>
      <c r="I16" s="10">
        <f>IF(H16="","",Master!$G$10)</f>
      </c>
      <c r="K16" s="10">
        <f>IF(H16="","",Master!$G$11)</f>
      </c>
      <c r="M16" s="10">
        <f>IF(H16="","",Master!$G$12)</f>
      </c>
      <c r="N16" s="10">
        <f>IF(H16="","",CONCATENATE(Master!A34,Master!B34))</f>
      </c>
      <c r="P16" s="10">
        <f>IF(H16="","",Master!$G$14)</f>
      </c>
    </row>
    <row r="17" spans="2:16" s="10" customFormat="1" ht="15.75" hidden="1">
      <c r="B17" s="10">
        <f>IF(H17="","",Master!$G$3)</f>
      </c>
      <c r="C17" s="10">
        <f>IF(H17="","",Master!$G$5)</f>
      </c>
      <c r="D17" s="10">
        <f>IF(H17="","",Master!$G$6)</f>
      </c>
      <c r="E17" s="10">
        <f>IF(OR(Master!F35=1,Master!F35=4),CONCATENATE("RETN-",Master!L35,Master!B35),"")</f>
      </c>
      <c r="G17" s="10">
        <f>IF(H17="","",Master!$G$4)</f>
      </c>
      <c r="H17" s="10">
        <f>IF(OR(Master!F35=1,Master!F35=4),CHOOSE(INT(Master!E35/100)+1,Master!$G$7,Master!$G$8,Master!$G$9),"")</f>
      </c>
      <c r="I17" s="10">
        <f>IF(H17="","",Master!$G$10)</f>
      </c>
      <c r="K17" s="10">
        <f>IF(H17="","",Master!$G$11)</f>
      </c>
      <c r="M17" s="10">
        <f>IF(H17="","",Master!$G$12)</f>
      </c>
      <c r="N17" s="10">
        <f>IF(H17="","",CONCATENATE(Master!A35,Master!B35))</f>
      </c>
      <c r="P17" s="10">
        <f>IF(H17="","",Master!$G$14)</f>
      </c>
    </row>
    <row r="18" spans="2:16" s="10" customFormat="1" ht="15.75" hidden="1">
      <c r="B18" s="10">
        <f>IF(H18="","",Master!$G$3)</f>
      </c>
      <c r="C18" s="10">
        <f>IF(H18="","",Master!$G$5)</f>
      </c>
      <c r="D18" s="10">
        <f>IF(H18="","",Master!$G$6)</f>
      </c>
      <c r="E18" s="10">
        <f>IF(OR(Master!F36=1,Master!F36=4),CONCATENATE("RETN-",Master!L36,Master!B36),"")</f>
      </c>
      <c r="G18" s="10">
        <f>IF(H18="","",Master!$G$4)</f>
      </c>
      <c r="H18" s="10">
        <f>IF(OR(Master!F36=1,Master!F36=4),CHOOSE(INT(Master!E36/100)+1,Master!$G$7,Master!$G$8,Master!$G$9),"")</f>
      </c>
      <c r="I18" s="10">
        <f>IF(H18="","",Master!$G$10)</f>
      </c>
      <c r="K18" s="10">
        <f>IF(H18="","",Master!$G$11)</f>
      </c>
      <c r="M18" s="10">
        <f>IF(H18="","",Master!$G$12)</f>
      </c>
      <c r="N18" s="10">
        <f>IF(H18="","",CONCATENATE(Master!A36,Master!B36))</f>
      </c>
      <c r="P18" s="10">
        <f>IF(H18="","",Master!$G$14)</f>
      </c>
    </row>
    <row r="19" spans="2:16" s="10" customFormat="1" ht="15.75" hidden="1">
      <c r="B19" s="10">
        <f>IF(H19="","",Master!$G$3)</f>
      </c>
      <c r="C19" s="10">
        <f>IF(H19="","",Master!$G$5)</f>
      </c>
      <c r="D19" s="10">
        <f>IF(H19="","",Master!$G$6)</f>
      </c>
      <c r="E19" s="10">
        <f>IF(OR(Master!F37=1,Master!F37=4),CONCATENATE("RETN-",Master!L37,Master!B37),"")</f>
      </c>
      <c r="G19" s="10">
        <f>IF(H19="","",Master!$G$4)</f>
      </c>
      <c r="H19" s="10">
        <f>IF(OR(Master!F37=1,Master!F37=4),CHOOSE(INT(Master!E37/100)+1,Master!$G$7,Master!$G$8,Master!$G$9),"")</f>
      </c>
      <c r="I19" s="10">
        <f>IF(H19="","",Master!$G$10)</f>
      </c>
      <c r="K19" s="10">
        <f>IF(H19="","",Master!$G$11)</f>
      </c>
      <c r="M19" s="10">
        <f>IF(H19="","",Master!$G$12)</f>
      </c>
      <c r="N19" s="10">
        <f>IF(H19="","",CONCATENATE(Master!A37,Master!B37))</f>
      </c>
      <c r="P19" s="10">
        <f>IF(H19="","",Master!$G$14)</f>
      </c>
    </row>
    <row r="20" spans="2:16" s="10" customFormat="1" ht="15.75" hidden="1">
      <c r="B20" s="10">
        <f>IF(H20="","",Master!$G$3)</f>
      </c>
      <c r="C20" s="10">
        <f>IF(H20="","",Master!$G$5)</f>
      </c>
      <c r="D20" s="10">
        <f>IF(H20="","",Master!$G$6)</f>
      </c>
      <c r="E20" s="10">
        <f>IF(OR(Master!F38=1,Master!F38=4),CONCATENATE("RETN-",Master!L38,Master!B38),"")</f>
      </c>
      <c r="G20" s="10">
        <f>IF(H20="","",Master!$G$4)</f>
      </c>
      <c r="H20" s="10">
        <f>IF(OR(Master!F38=1,Master!F38=4),CHOOSE(INT(Master!E38/100)+1,Master!$G$7,Master!$G$8,Master!$G$9),"")</f>
      </c>
      <c r="I20" s="10">
        <f>IF(H20="","",Master!$G$10)</f>
      </c>
      <c r="K20" s="10">
        <f>IF(H20="","",Master!$G$11)</f>
      </c>
      <c r="M20" s="10">
        <f>IF(H20="","",Master!$G$12)</f>
      </c>
      <c r="N20" s="10">
        <f>IF(H20="","",CONCATENATE(Master!A38,Master!B38))</f>
      </c>
      <c r="P20" s="10">
        <f>IF(H20="","",Master!$G$14)</f>
      </c>
    </row>
    <row r="21" spans="2:16" s="10" customFormat="1" ht="15.75" hidden="1">
      <c r="B21" s="10">
        <f>IF(H21="","",Master!$G$3)</f>
      </c>
      <c r="C21" s="10">
        <f>IF(H21="","",Master!$G$5)</f>
      </c>
      <c r="D21" s="10">
        <f>IF(H21="","",Master!$G$6)</f>
      </c>
      <c r="E21" s="10">
        <f>IF(OR(Master!F39=1,Master!F39=4),CONCATENATE("RETN-",Master!L39,Master!B39),"")</f>
      </c>
      <c r="G21" s="10">
        <f>IF(H21="","",Master!$G$4)</f>
      </c>
      <c r="H21" s="10">
        <f>IF(OR(Master!F39=1,Master!F39=4),CHOOSE(INT(Master!E39/100)+1,Master!$G$7,Master!$G$8,Master!$G$9),"")</f>
      </c>
      <c r="I21" s="10">
        <f>IF(H21="","",Master!$G$10)</f>
      </c>
      <c r="K21" s="10">
        <f>IF(H21="","",Master!$G$11)</f>
      </c>
      <c r="M21" s="10">
        <f>IF(H21="","",Master!$G$12)</f>
      </c>
      <c r="N21" s="10">
        <f>IF(H21="","",CONCATENATE(Master!A39,Master!B39))</f>
      </c>
      <c r="P21" s="10">
        <f>IF(H21="","",Master!$G$14)</f>
      </c>
    </row>
    <row r="22" spans="2:16" s="10" customFormat="1" ht="15.75" hidden="1">
      <c r="B22" s="10">
        <f>IF(H22="","",Master!$G$3)</f>
      </c>
      <c r="C22" s="10">
        <f>IF(H22="","",Master!$G$5)</f>
      </c>
      <c r="D22" s="10">
        <f>IF(H22="","",Master!$G$6)</f>
      </c>
      <c r="E22" s="10">
        <f>IF(OR(Master!F40=1,Master!F40=4),CONCATENATE("RETN-",Master!L40,Master!B40),"")</f>
      </c>
      <c r="G22" s="10">
        <f>IF(H22="","",Master!$G$4)</f>
      </c>
      <c r="H22" s="10">
        <f>IF(OR(Master!F40=1,Master!F40=4),CHOOSE(INT(Master!E40/100)+1,Master!$G$7,Master!$G$8,Master!$G$9),"")</f>
      </c>
      <c r="I22" s="10">
        <f>IF(H22="","",Master!$G$10)</f>
      </c>
      <c r="K22" s="10">
        <f>IF(H22="","",Master!$G$11)</f>
      </c>
      <c r="M22" s="10">
        <f>IF(H22="","",Master!$G$12)</f>
      </c>
      <c r="N22" s="10">
        <f>IF(H22="","",CONCATENATE(Master!A40,Master!B40))</f>
      </c>
      <c r="P22" s="10">
        <f>IF(H22="","",Master!$G$14)</f>
      </c>
    </row>
    <row r="23" spans="2:16" s="10" customFormat="1" ht="15.75" hidden="1">
      <c r="B23" s="10">
        <f>IF(H23="","",Master!$G$3)</f>
      </c>
      <c r="C23" s="10">
        <f>IF(H23="","",Master!$G$5)</f>
      </c>
      <c r="D23" s="10">
        <f>IF(H23="","",Master!$G$6)</f>
      </c>
      <c r="E23" s="10">
        <f>IF(OR(Master!F41=1,Master!F41=4),CONCATENATE("RETN-",Master!L41,Master!B41),"")</f>
      </c>
      <c r="G23" s="10">
        <f>IF(H23="","",Master!$G$4)</f>
      </c>
      <c r="H23" s="10">
        <f>IF(OR(Master!F41=1,Master!F41=4),CHOOSE(INT(Master!E41/100)+1,Master!$G$7,Master!$G$8,Master!$G$9),"")</f>
      </c>
      <c r="I23" s="10">
        <f>IF(H23="","",Master!$G$10)</f>
      </c>
      <c r="K23" s="10">
        <f>IF(H23="","",Master!$G$11)</f>
      </c>
      <c r="M23" s="10">
        <f>IF(H23="","",Master!$G$12)</f>
      </c>
      <c r="N23" s="10">
        <f>IF(H23="","",CONCATENATE(Master!A41,Master!B41))</f>
      </c>
      <c r="P23" s="10">
        <f>IF(H23="","",Master!$G$14)</f>
      </c>
    </row>
    <row r="24" spans="2:16" s="10" customFormat="1" ht="15.75" hidden="1">
      <c r="B24" s="10">
        <f>IF(H24="","",Master!$G$3)</f>
      </c>
      <c r="C24" s="10">
        <f>IF(H24="","",Master!$G$5)</f>
      </c>
      <c r="D24" s="10">
        <f>IF(H24="","",Master!$G$6)</f>
      </c>
      <c r="E24" s="10">
        <f>IF(OR(Master!F42=1,Master!F42=4),CONCATENATE("RETN-",Master!L42,Master!B42),"")</f>
      </c>
      <c r="G24" s="10">
        <f>IF(H24="","",Master!$G$4)</f>
      </c>
      <c r="H24" s="10">
        <f>IF(OR(Master!F42=1,Master!F42=4),CHOOSE(INT(Master!E42/100)+1,Master!$G$7,Master!$G$8,Master!$G$9),"")</f>
      </c>
      <c r="I24" s="10">
        <f>IF(H24="","",Master!$G$10)</f>
      </c>
      <c r="K24" s="10">
        <f>IF(H24="","",Master!$G$11)</f>
      </c>
      <c r="M24" s="10">
        <f>IF(H24="","",Master!$G$12)</f>
      </c>
      <c r="N24" s="10">
        <f>IF(H24="","",CONCATENATE(Master!A42,Master!B42))</f>
      </c>
      <c r="P24" s="10">
        <f>IF(H24="","",Master!$G$14)</f>
      </c>
    </row>
    <row r="25" spans="2:16" s="10" customFormat="1" ht="15.75" hidden="1">
      <c r="B25" s="10">
        <f>IF(H25="","",Master!$G$3)</f>
      </c>
      <c r="C25" s="10">
        <f>IF(H25="","",Master!$G$5)</f>
      </c>
      <c r="D25" s="10">
        <f>IF(H25="","",Master!$G$6)</f>
      </c>
      <c r="E25" s="10">
        <f>IF(OR(Master!F43=1,Master!F43=4),CONCATENATE("RETN-",Master!L43,Master!B43),"")</f>
      </c>
      <c r="G25" s="10">
        <f>IF(H25="","",Master!$G$4)</f>
      </c>
      <c r="H25" s="10">
        <f>IF(OR(Master!F43=1,Master!F43=4),CHOOSE(INT(Master!E43/100)+1,Master!$G$7,Master!$G$8,Master!$G$9),"")</f>
      </c>
      <c r="I25" s="10">
        <f>IF(H25="","",Master!$G$10)</f>
      </c>
      <c r="K25" s="10">
        <f>IF(H25="","",Master!$G$11)</f>
      </c>
      <c r="M25" s="10">
        <f>IF(H25="","",Master!$G$12)</f>
      </c>
      <c r="N25" s="10">
        <f>IF(H25="","",CONCATENATE(Master!A43,Master!B43))</f>
      </c>
      <c r="P25" s="10">
        <f>IF(H25="","",Master!$G$14)</f>
      </c>
    </row>
    <row r="26" spans="2:16" s="10" customFormat="1" ht="15.75" hidden="1">
      <c r="B26" s="10">
        <f>IF(H26="","",Master!$G$3)</f>
      </c>
      <c r="C26" s="10">
        <f>IF(H26="","",Master!$G$5)</f>
      </c>
      <c r="D26" s="10">
        <f>IF(H26="","",Master!$G$6)</f>
      </c>
      <c r="E26" s="10">
        <f>IF(OR(Master!F44=1,Master!F44=4),CONCATENATE("RETN-",Master!L44,Master!B44),"")</f>
      </c>
      <c r="G26" s="10">
        <f>IF(H26="","",Master!$G$4)</f>
      </c>
      <c r="H26" s="10">
        <f>IF(OR(Master!F44=1,Master!F44=4),CHOOSE(INT(Master!E44/100)+1,Master!$G$7,Master!$G$8,Master!$G$9),"")</f>
      </c>
      <c r="I26" s="10">
        <f>IF(H26="","",Master!$G$10)</f>
      </c>
      <c r="K26" s="10">
        <f>IF(H26="","",Master!$G$11)</f>
      </c>
      <c r="M26" s="10">
        <f>IF(H26="","",Master!$G$12)</f>
      </c>
      <c r="N26" s="10">
        <f>IF(H26="","",CONCATENATE(Master!A44,Master!B44))</f>
      </c>
      <c r="P26" s="10">
        <f>IF(H26="","",Master!$G$14)</f>
      </c>
    </row>
    <row r="27" spans="2:16" s="10" customFormat="1" ht="15.75">
      <c r="B27" s="10" t="str">
        <f>IF(H27="","",Master!$G$3)</f>
        <v>DAQ</v>
      </c>
      <c r="C27" s="10" t="str">
        <f>IF(H27="","",Master!$G$5)</f>
        <v>TS</v>
      </c>
      <c r="D27" s="10" t="str">
        <f>IF(H27="","",Master!$G$6)</f>
        <v>I</v>
      </c>
      <c r="E27" s="10" t="str">
        <f>IF(OR(Master!F45=1,Master!F45=4),CONCATENATE("RETN-",Master!L45,Master!B45),"")</f>
        <v>RETN-1-21G-T</v>
      </c>
      <c r="G27" s="10" t="str">
        <f>IF(H27="","",Master!$G$4)</f>
        <v>Bldn 1633A</v>
      </c>
      <c r="H27" s="10">
        <v>20</v>
      </c>
      <c r="I27" s="10" t="str">
        <f>IF(H27="","",Master!$G$10)</f>
        <v>TN</v>
      </c>
      <c r="K27" s="10" t="str">
        <f>IF(H27="","",Master!$G$11)</f>
        <v>2RR22H</v>
      </c>
      <c r="M27" s="10" t="str">
        <f>IF(H27="","",Master!$G$12)</f>
        <v>Datalink, A Key</v>
      </c>
      <c r="N27" s="10" t="str">
        <f>IF(H27="","",CONCATENATE(Master!A45,Master!B45))</f>
        <v>1RR21G-T</v>
      </c>
      <c r="P27" s="10" t="str">
        <f>IF(H27="","",Master!$G$14)</f>
        <v>Datalink, A Key</v>
      </c>
    </row>
    <row r="28" spans="2:16" s="10" customFormat="1" ht="15.75" hidden="1">
      <c r="B28" s="10">
        <f>IF(H28="","",Master!$G$3)</f>
      </c>
      <c r="C28" s="10">
        <f>IF(H28="","",Master!$G$5)</f>
      </c>
      <c r="D28" s="10">
        <f>IF(H28="","",Master!$G$6)</f>
      </c>
      <c r="E28" s="10">
        <f>IF(OR(Master!F46=1,Master!F46=4),CONCATENATE("RETN-",Master!L46,Master!B46),"")</f>
      </c>
      <c r="G28" s="10">
        <f>IF(H28="","",Master!$G$4)</f>
      </c>
      <c r="H28" s="10">
        <f>IF(OR(Master!F46=1,Master!F46=4),CHOOSE(INT(Master!E46/100)+1,Master!$G$7,Master!$G$8,Master!$G$9),"")</f>
      </c>
      <c r="I28" s="10">
        <f>IF(H28="","",Master!$G$10)</f>
      </c>
      <c r="K28" s="10">
        <f>IF(H28="","",Master!$G$11)</f>
      </c>
      <c r="M28" s="10">
        <f>IF(H28="","",Master!$G$12)</f>
      </c>
      <c r="N28" s="10">
        <f>IF(H28="","",CONCATENATE(Master!A46,Master!B46))</f>
      </c>
      <c r="P28" s="10">
        <f>IF(H28="","",Master!$G$14)</f>
      </c>
    </row>
    <row r="29" spans="2:16" s="10" customFormat="1" ht="15.75" hidden="1">
      <c r="B29" s="10">
        <f>IF(H29="","",Master!$G$3)</f>
      </c>
      <c r="C29" s="10">
        <f>IF(H29="","",Master!$G$5)</f>
      </c>
      <c r="D29" s="10">
        <f>IF(H29="","",Master!$G$6)</f>
      </c>
      <c r="E29" s="10">
        <f>IF(OR(Master!F47=1,Master!F47=4),CONCATENATE("RETN-",Master!L47,Master!B47),"")</f>
      </c>
      <c r="G29" s="10">
        <f>IF(H29="","",Master!$G$4)</f>
      </c>
      <c r="H29" s="10">
        <f>IF(OR(Master!F47=1,Master!F47=4),CHOOSE(INT(Master!E47/100)+1,Master!$G$7,Master!$G$8,Master!$G$9),"")</f>
      </c>
      <c r="I29" s="10">
        <f>IF(H29="","",Master!$G$10)</f>
      </c>
      <c r="K29" s="10">
        <f>IF(H29="","",Master!$G$11)</f>
      </c>
      <c r="M29" s="10">
        <f>IF(H29="","",Master!$G$12)</f>
      </c>
      <c r="N29" s="10">
        <f>IF(H29="","",CONCATENATE(Master!A47,Master!B47))</f>
      </c>
      <c r="P29" s="10">
        <f>IF(H29="","",Master!$G$14)</f>
      </c>
    </row>
    <row r="30" spans="2:16" s="10" customFormat="1" ht="15.75" hidden="1">
      <c r="B30" s="10">
        <f>IF(H30="","",Master!$G$3)</f>
      </c>
      <c r="C30" s="10">
        <f>IF(H30="","",Master!$G$5)</f>
      </c>
      <c r="D30" s="10">
        <f>IF(H30="","",Master!$G$6)</f>
      </c>
      <c r="E30" s="10">
        <f>IF(OR(Master!F48=1,Master!F48=4),CONCATENATE("RETN-",Master!L48,Master!B48),"")</f>
      </c>
      <c r="G30" s="10">
        <f>IF(H30="","",Master!$G$4)</f>
      </c>
      <c r="H30" s="10">
        <f>IF(OR(Master!F48=1,Master!F48=4),CHOOSE(INT(Master!E48/100)+1,Master!$G$7,Master!$G$8,Master!$G$9),"")</f>
      </c>
      <c r="I30" s="10">
        <f>IF(H30="","",Master!$G$10)</f>
      </c>
      <c r="K30" s="10">
        <f>IF(H30="","",Master!$G$11)</f>
      </c>
      <c r="M30" s="10">
        <f>IF(H30="","",Master!$G$12)</f>
      </c>
      <c r="N30" s="10">
        <f>IF(H30="","",CONCATENATE(Master!A48,Master!B48))</f>
      </c>
      <c r="P30" s="10">
        <f>IF(H30="","",Master!$G$14)</f>
      </c>
    </row>
    <row r="31" spans="2:16" s="10" customFormat="1" ht="15.75" hidden="1">
      <c r="B31" s="10">
        <f>IF(H31="","",Master!$G$3)</f>
      </c>
      <c r="C31" s="10">
        <f>IF(H31="","",Master!$G$5)</f>
      </c>
      <c r="D31" s="10">
        <f>IF(H31="","",Master!$G$6)</f>
      </c>
      <c r="E31" s="10">
        <f>IF(OR(Master!F49=1,Master!F49=4),CONCATENATE("RETN-",Master!L49,Master!B49),"")</f>
      </c>
      <c r="G31" s="10">
        <f>IF(H31="","",Master!$G$4)</f>
      </c>
      <c r="H31" s="10">
        <f>IF(OR(Master!F49=1,Master!F49=4),CHOOSE(INT(Master!E49/100)+1,Master!$G$7,Master!$G$8,Master!$G$9),"")</f>
      </c>
      <c r="I31" s="10">
        <f>IF(H31="","",Master!$G$10)</f>
      </c>
      <c r="K31" s="10">
        <f>IF(H31="","",Master!$G$11)</f>
      </c>
      <c r="M31" s="10">
        <f>IF(H31="","",Master!$G$12)</f>
      </c>
      <c r="N31" s="10">
        <f>IF(H31="","",CONCATENATE(Master!A49,Master!B49))</f>
      </c>
      <c r="P31" s="10">
        <f>IF(H31="","",Master!$G$14)</f>
      </c>
    </row>
    <row r="32" spans="2:16" s="10" customFormat="1" ht="15.75" hidden="1">
      <c r="B32" s="10">
        <f>IF(H32="","",Master!$G$3)</f>
      </c>
      <c r="C32" s="10">
        <f>IF(H32="","",Master!$G$5)</f>
      </c>
      <c r="D32" s="10">
        <f>IF(H32="","",Master!$G$6)</f>
      </c>
      <c r="E32" s="10">
        <f>IF(OR(Master!F50=1,Master!F50=4),CONCATENATE("RETN-",Master!L50,Master!B50),"")</f>
      </c>
      <c r="G32" s="10">
        <f>IF(H32="","",Master!$G$4)</f>
      </c>
      <c r="H32" s="10">
        <f>IF(OR(Master!F50=1,Master!F50=4),CHOOSE(INT(Master!E50/100)+1,Master!$G$7,Master!$G$8,Master!$G$9),"")</f>
      </c>
      <c r="I32" s="10">
        <f>IF(H32="","",Master!$G$10)</f>
      </c>
      <c r="K32" s="10">
        <f>IF(H32="","",Master!$G$11)</f>
      </c>
      <c r="M32" s="10">
        <f>IF(H32="","",Master!$G$12)</f>
      </c>
      <c r="N32" s="10">
        <f>IF(H32="","",CONCATENATE(Master!A50,Master!B50))</f>
      </c>
      <c r="P32" s="10">
        <f>IF(H32="","",Master!$G$14)</f>
      </c>
    </row>
    <row r="33" spans="2:16" s="10" customFormat="1" ht="15.75" hidden="1">
      <c r="B33" s="10">
        <f>IF(H33="","",Master!$G$3)</f>
      </c>
      <c r="C33" s="10">
        <f>IF(H33="","",Master!$G$5)</f>
      </c>
      <c r="D33" s="10">
        <f>IF(H33="","",Master!$G$6)</f>
      </c>
      <c r="E33" s="10">
        <f>IF(OR(Master!F51=1,Master!F51=4),CONCATENATE("RETN-",Master!L51,Master!B51),"")</f>
      </c>
      <c r="G33" s="10">
        <f>IF(H33="","",Master!$G$4)</f>
      </c>
      <c r="H33" s="10">
        <f>IF(OR(Master!F51=1,Master!F51=4),CHOOSE(INT(Master!E51/100)+1,Master!$G$7,Master!$G$8,Master!$G$9),"")</f>
      </c>
      <c r="I33" s="10">
        <f>IF(H33="","",Master!$G$10)</f>
      </c>
      <c r="K33" s="10">
        <f>IF(H33="","",Master!$G$11)</f>
      </c>
      <c r="M33" s="10">
        <f>IF(H33="","",Master!$G$12)</f>
      </c>
      <c r="N33" s="10">
        <f>IF(H33="","",CONCATENATE(Master!A51,Master!B51))</f>
      </c>
      <c r="P33" s="10">
        <f>IF(H33="","",Master!$G$14)</f>
      </c>
    </row>
    <row r="34" spans="2:16" s="10" customFormat="1" ht="15.75" hidden="1">
      <c r="B34" s="10">
        <f>IF(H34="","",Master!$G$3)</f>
      </c>
      <c r="C34" s="10">
        <f>IF(H34="","",Master!$G$5)</f>
      </c>
      <c r="D34" s="10">
        <f>IF(H34="","",Master!$G$6)</f>
      </c>
      <c r="E34" s="10">
        <f>IF(OR(Master!F52=1,Master!F52=4),CONCATENATE("RETN-",Master!L52,Master!B52),"")</f>
      </c>
      <c r="G34" s="10">
        <f>IF(H34="","",Master!$G$4)</f>
      </c>
      <c r="H34" s="10">
        <f>IF(OR(Master!F52=1,Master!F52=4),CHOOSE(INT(Master!E52/100)+1,Master!$G$7,Master!$G$8,Master!$G$9),"")</f>
      </c>
      <c r="I34" s="10">
        <f>IF(H34="","",Master!$G$10)</f>
      </c>
      <c r="K34" s="10">
        <f>IF(H34="","",Master!$G$11)</f>
      </c>
      <c r="M34" s="10">
        <f>IF(H34="","",Master!$G$12)</f>
      </c>
      <c r="N34" s="10">
        <f>IF(H34="","",CONCATENATE(Master!A52,Master!B52))</f>
      </c>
      <c r="P34" s="10">
        <f>IF(H34="","",Master!$G$14)</f>
      </c>
    </row>
    <row r="35" spans="2:16" s="10" customFormat="1" ht="15.75" hidden="1">
      <c r="B35" s="10">
        <f>IF(H35="","",Master!$G$3)</f>
      </c>
      <c r="C35" s="10">
        <f>IF(H35="","",Master!$G$5)</f>
      </c>
      <c r="D35" s="10">
        <f>IF(H35="","",Master!$G$6)</f>
      </c>
      <c r="E35" s="10">
        <f>IF(OR(Master!F53=1,Master!F53=4),CONCATENATE("RETN-",Master!L53,Master!B53),"")</f>
      </c>
      <c r="G35" s="10">
        <f>IF(H35="","",Master!$G$4)</f>
      </c>
      <c r="H35" s="10">
        <f>IF(OR(Master!F53=1,Master!F53=4),CHOOSE(INT(Master!E53/100)+1,Master!$G$7,Master!$G$8,Master!$G$9),"")</f>
      </c>
      <c r="I35" s="10">
        <f>IF(H35="","",Master!$G$10)</f>
      </c>
      <c r="K35" s="10">
        <f>IF(H35="","",Master!$G$11)</f>
      </c>
      <c r="M35" s="10">
        <f>IF(H35="","",Master!$G$12)</f>
      </c>
      <c r="N35" s="10">
        <f>IF(H35="","",CONCATENATE(Master!A53,Master!B53))</f>
      </c>
      <c r="P35" s="10">
        <f>IF(H35="","",Master!$G$14)</f>
      </c>
    </row>
    <row r="36" spans="2:16" s="10" customFormat="1" ht="15.75" hidden="1">
      <c r="B36" s="10">
        <f>IF(H36="","",Master!$G$3)</f>
      </c>
      <c r="C36" s="10">
        <f>IF(H36="","",Master!$G$5)</f>
      </c>
      <c r="D36" s="10">
        <f>IF(H36="","",Master!$G$6)</f>
      </c>
      <c r="E36" s="10">
        <f>IF(OR(Master!F54=1,Master!F54=4),CONCATENATE("RETN-",Master!L54,Master!B54),"")</f>
      </c>
      <c r="G36" s="10">
        <f>IF(H36="","",Master!$G$4)</f>
      </c>
      <c r="H36" s="10">
        <f>IF(OR(Master!F54=1,Master!F54=4),CHOOSE(INT(Master!E54/100)+1,Master!$G$7,Master!$G$8,Master!$G$9),"")</f>
      </c>
      <c r="I36" s="10">
        <f>IF(H36="","",Master!$G$10)</f>
      </c>
      <c r="K36" s="10">
        <f>IF(H36="","",Master!$G$11)</f>
      </c>
      <c r="M36" s="10">
        <f>IF(H36="","",Master!$G$12)</f>
      </c>
      <c r="N36" s="10">
        <f>IF(H36="","",CONCATENATE(Master!A54,Master!B54))</f>
      </c>
      <c r="P36" s="10">
        <f>IF(H36="","",Master!$G$14)</f>
      </c>
    </row>
    <row r="37" spans="2:16" s="10" customFormat="1" ht="15.75" hidden="1">
      <c r="B37" s="10">
        <f>IF(H37="","",Master!$G$3)</f>
      </c>
      <c r="C37" s="10">
        <f>IF(H37="","",Master!$G$5)</f>
      </c>
      <c r="D37" s="10">
        <f>IF(H37="","",Master!$G$6)</f>
      </c>
      <c r="E37" s="10">
        <f>IF(OR(Master!F55=1,Master!F55=4),CONCATENATE("RETN-",Master!L55,Master!B55),"")</f>
      </c>
      <c r="G37" s="10">
        <f>IF(H37="","",Master!$G$4)</f>
      </c>
      <c r="H37" s="10">
        <f>IF(OR(Master!F55=1,Master!F55=4),CHOOSE(INT(Master!E55/100)+1,Master!$G$7,Master!$G$8,Master!$G$9),"")</f>
      </c>
      <c r="I37" s="10">
        <f>IF(H37="","",Master!$G$10)</f>
      </c>
      <c r="K37" s="10">
        <f>IF(H37="","",Master!$G$11)</f>
      </c>
      <c r="M37" s="10">
        <f>IF(H37="","",Master!$G$12)</f>
      </c>
      <c r="N37" s="10">
        <f>IF(H37="","",CONCATENATE(Master!A55,Master!B55))</f>
      </c>
      <c r="P37" s="10">
        <f>IF(H37="","",Master!$G$14)</f>
      </c>
    </row>
    <row r="38" spans="2:16" s="10" customFormat="1" ht="15.75" hidden="1">
      <c r="B38" s="10">
        <f>IF(H38="","",Master!$G$3)</f>
      </c>
      <c r="C38" s="10">
        <f>IF(H38="","",Master!$G$5)</f>
      </c>
      <c r="D38" s="10">
        <f>IF(H38="","",Master!$G$6)</f>
      </c>
      <c r="E38" s="10">
        <f>IF(OR(Master!F56=1,Master!F56=4),CONCATENATE("RETN-",Master!L56,Master!B56),"")</f>
      </c>
      <c r="G38" s="10">
        <f>IF(H38="","",Master!$G$4)</f>
      </c>
      <c r="H38" s="10">
        <f>IF(OR(Master!F56=1,Master!F56=4),CHOOSE(INT(Master!E56/100)+1,Master!$G$7,Master!$G$8,Master!$G$9),"")</f>
      </c>
      <c r="I38" s="10">
        <f>IF(H38="","",Master!$G$10)</f>
      </c>
      <c r="K38" s="10">
        <f>IF(H38="","",Master!$G$11)</f>
      </c>
      <c r="M38" s="10">
        <f>IF(H38="","",Master!$G$12)</f>
      </c>
      <c r="N38" s="10">
        <f>IF(H38="","",CONCATENATE(Master!A56,Master!B56))</f>
      </c>
      <c r="P38" s="10">
        <f>IF(H38="","",Master!$G$14)</f>
      </c>
    </row>
    <row r="39" spans="2:16" s="10" customFormat="1" ht="15.75" hidden="1">
      <c r="B39" s="10">
        <f>IF(H39="","",Master!$G$3)</f>
      </c>
      <c r="C39" s="10">
        <f>IF(H39="","",Master!$G$5)</f>
      </c>
      <c r="D39" s="10">
        <f>IF(H39="","",Master!$G$6)</f>
      </c>
      <c r="E39" s="10">
        <f>IF(OR(Master!F57=1,Master!F57=4),CONCATENATE("RETN-",Master!L57,Master!B57),"")</f>
      </c>
      <c r="G39" s="10">
        <f>IF(H39="","",Master!$G$4)</f>
      </c>
      <c r="H39" s="10">
        <f>IF(OR(Master!F57=1,Master!F57=4),CHOOSE(INT(Master!E57/100)+1,Master!$G$7,Master!$G$8,Master!$G$9),"")</f>
      </c>
      <c r="I39" s="10">
        <f>IF(H39="","",Master!$G$10)</f>
      </c>
      <c r="K39" s="10">
        <f>IF(H39="","",Master!$G$11)</f>
      </c>
      <c r="M39" s="10">
        <f>IF(H39="","",Master!$G$12)</f>
      </c>
      <c r="N39" s="10">
        <f>IF(H39="","",CONCATENATE(Master!A57,Master!B57))</f>
      </c>
      <c r="P39" s="10">
        <f>IF(H39="","",Master!$G$14)</f>
      </c>
    </row>
    <row r="40" spans="2:16" s="10" customFormat="1" ht="15.75" hidden="1">
      <c r="B40" s="10">
        <f>IF(H40="","",Master!$G$3)</f>
      </c>
      <c r="C40" s="10">
        <f>IF(H40="","",Master!$G$5)</f>
      </c>
      <c r="D40" s="10">
        <f>IF(H40="","",Master!$G$6)</f>
      </c>
      <c r="E40" s="10">
        <f>IF(OR(Master!F58=1,Master!F58=4),CONCATENATE("RETN-",Master!L58,Master!B58),"")</f>
      </c>
      <c r="G40" s="10">
        <f>IF(H40="","",Master!$G$4)</f>
      </c>
      <c r="H40" s="10">
        <f>IF(OR(Master!F58=1,Master!F58=4),CHOOSE(INT(Master!E58/100)+1,Master!$G$7,Master!$G$8,Master!$G$9),"")</f>
      </c>
      <c r="I40" s="10">
        <f>IF(H40="","",Master!$G$10)</f>
      </c>
      <c r="K40" s="10">
        <f>IF(H40="","",Master!$G$11)</f>
      </c>
      <c r="M40" s="10">
        <f>IF(H40="","",Master!$G$12)</f>
      </c>
      <c r="N40" s="10">
        <f>IF(H40="","",CONCATENATE(Master!A58,Master!B58))</f>
      </c>
      <c r="P40" s="10">
        <f>IF(H40="","",Master!$G$14)</f>
      </c>
    </row>
    <row r="41" spans="2:16" s="10" customFormat="1" ht="15.75">
      <c r="B41" s="10" t="str">
        <f>IF(H41="","",Master!$G$3)</f>
        <v>DAQ</v>
      </c>
      <c r="C41" s="10" t="str">
        <f>IF(H41="","",Master!$G$5)</f>
        <v>TS</v>
      </c>
      <c r="D41" s="10" t="str">
        <f>IF(H41="","",Master!$G$6)</f>
        <v>I</v>
      </c>
      <c r="E41" s="10" t="str">
        <f>IF(OR(Master!F59=1,Master!F59=4),CONCATENATE("RETN-",Master!L59,Master!B59),"")</f>
        <v>RETN-1-27D-T</v>
      </c>
      <c r="G41" s="10" t="str">
        <f>IF(H41="","",Master!$G$4)</f>
        <v>Bldn 1633A</v>
      </c>
      <c r="H41" s="10">
        <f>IF(OR(Master!F59=1,Master!F59=4),CHOOSE(INT(Master!E59/100)+1,Master!$G$7,Master!$G$8,Master!$G$9),"")</f>
        <v>90</v>
      </c>
      <c r="I41" s="10" t="str">
        <f>IF(H41="","",Master!$G$10)</f>
        <v>TN</v>
      </c>
      <c r="K41" s="10" t="str">
        <f>IF(H41="","",Master!$G$11)</f>
        <v>2RR22H</v>
      </c>
      <c r="M41" s="10" t="str">
        <f>IF(H41="","",Master!$G$12)</f>
        <v>Datalink, A Key</v>
      </c>
      <c r="N41" s="10" t="str">
        <f>IF(H41="","",CONCATENATE(Master!A59,Master!B59))</f>
        <v>1RR27D-T</v>
      </c>
      <c r="P41" s="10" t="str">
        <f>IF(H41="","",Master!$G$14)</f>
        <v>Datalink, A Key</v>
      </c>
    </row>
    <row r="42" spans="2:16" s="10" customFormat="1" ht="15.75">
      <c r="B42" s="10" t="str">
        <f>IF(H42="","",Master!$G$3)</f>
        <v>DAQ</v>
      </c>
      <c r="C42" s="10" t="str">
        <f>IF(H42="","",Master!$G$5)</f>
        <v>TS</v>
      </c>
      <c r="D42" s="10" t="str">
        <f>IF(H42="","",Master!$G$6)</f>
        <v>I</v>
      </c>
      <c r="E42" s="10" t="str">
        <f>IF(OR(Master!F60=1,Master!F60=4),CONCATENATE("RETN-",Master!L60,Master!B60),"")</f>
        <v>RETN-1-27D-B</v>
      </c>
      <c r="G42" s="10" t="str">
        <f>IF(H42="","",Master!$G$4)</f>
        <v>Bldn 1633A</v>
      </c>
      <c r="H42" s="10">
        <f>IF(OR(Master!F60=1,Master!F60=4),CHOOSE(INT(Master!E60/100)+1,Master!$G$7,Master!$G$8,Master!$G$9),"")</f>
        <v>90</v>
      </c>
      <c r="I42" s="10" t="str">
        <f>IF(H42="","",Master!$G$10)</f>
        <v>TN</v>
      </c>
      <c r="K42" s="10" t="str">
        <f>IF(H42="","",Master!$G$11)</f>
        <v>2RR22H</v>
      </c>
      <c r="M42" s="10" t="str">
        <f>IF(H42="","",Master!$G$12)</f>
        <v>Datalink, A Key</v>
      </c>
      <c r="N42" s="10" t="str">
        <f>IF(H42="","",CONCATENATE(Master!A60,Master!B60))</f>
        <v>1RR27D-B</v>
      </c>
      <c r="P42" s="10" t="str">
        <f>IF(H42="","",Master!$G$14)</f>
        <v>Datalink, A Key</v>
      </c>
    </row>
    <row r="43" spans="2:16" s="10" customFormat="1" ht="15.75">
      <c r="B43" s="10" t="str">
        <f>IF(H43="","",Master!$G$3)</f>
        <v>DAQ</v>
      </c>
      <c r="C43" s="10" t="str">
        <f>IF(H43="","",Master!$G$5)</f>
        <v>TS</v>
      </c>
      <c r="D43" s="10" t="str">
        <f>IF(H43="","",Master!$G$6)</f>
        <v>I</v>
      </c>
      <c r="E43" s="10" t="str">
        <f>IF(OR(Master!F61=1,Master!F61=4),CONCATENATE("RETN-",Master!L61,Master!B61),"")</f>
        <v>RETN-1-27E-T</v>
      </c>
      <c r="G43" s="10" t="str">
        <f>IF(H43="","",Master!$G$4)</f>
        <v>Bldn 1633A</v>
      </c>
      <c r="H43" s="10">
        <f>IF(OR(Master!F61=1,Master!F61=4),CHOOSE(INT(Master!E61/100)+1,Master!$G$7,Master!$G$8,Master!$G$9),"")</f>
        <v>90</v>
      </c>
      <c r="I43" s="10" t="str">
        <f>IF(H43="","",Master!$G$10)</f>
        <v>TN</v>
      </c>
      <c r="K43" s="10" t="str">
        <f>IF(H43="","",Master!$G$11)</f>
        <v>2RR22H</v>
      </c>
      <c r="M43" s="10" t="str">
        <f>IF(H43="","",Master!$G$12)</f>
        <v>Datalink, A Key</v>
      </c>
      <c r="N43" s="10" t="str">
        <f>IF(H43="","",CONCATENATE(Master!A61,Master!B61))</f>
        <v>1RR27E-T</v>
      </c>
      <c r="P43" s="10" t="str">
        <f>IF(H43="","",Master!$G$14)</f>
        <v>Datalink, A Key</v>
      </c>
    </row>
    <row r="44" spans="2:16" s="10" customFormat="1" ht="15.75" hidden="1">
      <c r="B44" s="10">
        <f>IF(H44="","",Master!$G$3)</f>
      </c>
      <c r="C44" s="10">
        <f>IF(H44="","",Master!$G$5)</f>
      </c>
      <c r="D44" s="10">
        <f>IF(H44="","",Master!$G$6)</f>
      </c>
      <c r="E44" s="10">
        <f>IF(OR(Master!F62=1,Master!F62=4),CONCATENATE("RETN-",Master!L62,Master!B62),"")</f>
      </c>
      <c r="G44" s="10">
        <f>IF(H44="","",Master!$G$4)</f>
      </c>
      <c r="H44" s="10">
        <f>IF(OR(Master!F62=1,Master!F62=4),CHOOSE(INT(Master!E62/100)+1,Master!$G$7,Master!$G$8,Master!$G$9),"")</f>
      </c>
      <c r="I44" s="10">
        <f>IF(H44="","",Master!$G$10)</f>
      </c>
      <c r="K44" s="10">
        <f>IF(H44="","",Master!$G$11)</f>
      </c>
      <c r="M44" s="10">
        <f>IF(H44="","",Master!$G$12)</f>
      </c>
      <c r="N44" s="10">
        <f>IF(H44="","",CONCATENATE(Master!A62,Master!B62))</f>
      </c>
      <c r="P44" s="10">
        <f>IF(H44="","",Master!$G$14)</f>
      </c>
    </row>
    <row r="45" spans="2:16" s="10" customFormat="1" ht="15.75" hidden="1">
      <c r="B45" s="10">
        <f>IF(H45="","",Master!$G$3)</f>
      </c>
      <c r="C45" s="10">
        <f>IF(H45="","",Master!$G$5)</f>
      </c>
      <c r="D45" s="10">
        <f>IF(H45="","",Master!$G$6)</f>
      </c>
      <c r="E45" s="10">
        <f>IF(OR(Master!F63=1,Master!F63=4),CONCATENATE("RETN-",Master!L63,Master!B63),"")</f>
      </c>
      <c r="G45" s="10">
        <f>IF(H45="","",Master!$G$4)</f>
      </c>
      <c r="H45" s="10">
        <f>IF(OR(Master!F63=1,Master!F63=4),CHOOSE(INT(Master!E63/100)+1,Master!$G$7,Master!$G$8,Master!$G$9),"")</f>
      </c>
      <c r="I45" s="10">
        <f>IF(H45="","",Master!$G$10)</f>
      </c>
      <c r="K45" s="10">
        <f>IF(H45="","",Master!$G$11)</f>
      </c>
      <c r="M45" s="10">
        <f>IF(H45="","",Master!$G$12)</f>
      </c>
      <c r="N45" s="10">
        <f>IF(H45="","",CONCATENATE(Master!A63,Master!B63))</f>
      </c>
      <c r="P45" s="10">
        <f>IF(H45="","",Master!$G$14)</f>
      </c>
    </row>
    <row r="46" spans="2:16" s="10" customFormat="1" ht="15.75">
      <c r="B46" s="10" t="str">
        <f>IF(H46="","",Master!$G$3)</f>
        <v>DAQ</v>
      </c>
      <c r="C46" s="10" t="str">
        <f>IF(H46="","",Master!$G$5)</f>
        <v>TS</v>
      </c>
      <c r="D46" s="10" t="str">
        <f>IF(H46="","",Master!$G$6)</f>
        <v>I</v>
      </c>
      <c r="E46" s="10" t="str">
        <f>IF(OR(Master!F64=1,Master!F64=4),CONCATENATE("RETN-",Master!L64,Master!B64),"")</f>
        <v>RETN-1-27F-B</v>
      </c>
      <c r="G46" s="10" t="str">
        <f>IF(H46="","",Master!$G$4)</f>
        <v>Bldn 1633A</v>
      </c>
      <c r="H46" s="10">
        <f>IF(OR(Master!F64=1,Master!F64=4),CHOOSE(INT(Master!E64/100)+1,Master!$G$7,Master!$G$8,Master!$G$9),"")</f>
        <v>90</v>
      </c>
      <c r="I46" s="10" t="str">
        <f>IF(H46="","",Master!$G$10)</f>
        <v>TN</v>
      </c>
      <c r="K46" s="10" t="str">
        <f>IF(H46="","",Master!$G$11)</f>
        <v>2RR22H</v>
      </c>
      <c r="M46" s="10" t="str">
        <f>IF(H46="","",Master!$G$12)</f>
        <v>Datalink, A Key</v>
      </c>
      <c r="N46" s="10" t="str">
        <f>IF(H46="","",CONCATENATE(Master!A64,Master!B64))</f>
        <v>1RR27F-B</v>
      </c>
      <c r="P46" s="10" t="str">
        <f>IF(H46="","",Master!$G$14)</f>
        <v>Datalink, A Key</v>
      </c>
    </row>
    <row r="47" spans="2:16" s="10" customFormat="1" ht="15.75">
      <c r="B47" s="10" t="str">
        <f>IF(H47="","",Master!$G$3)</f>
        <v>DAQ</v>
      </c>
      <c r="C47" s="10" t="str">
        <f>IF(H47="","",Master!$G$5)</f>
        <v>TS</v>
      </c>
      <c r="D47" s="10" t="str">
        <f>IF(H47="","",Master!$G$6)</f>
        <v>I</v>
      </c>
      <c r="E47" s="10" t="str">
        <f>IF(OR(Master!F65=1,Master!F65=4),CONCATENATE("RETN-",Master!L65,Master!B65),"")</f>
        <v>RETN-1-27G-T</v>
      </c>
      <c r="G47" s="10" t="str">
        <f>IF(H47="","",Master!$G$4)</f>
        <v>Bldn 1633A</v>
      </c>
      <c r="H47" s="10">
        <f>IF(OR(Master!F65=1,Master!F65=4),CHOOSE(INT(Master!E65/100)+1,Master!$G$7,Master!$G$8,Master!$G$9),"")</f>
        <v>90</v>
      </c>
      <c r="I47" s="10" t="str">
        <f>IF(H47="","",Master!$G$10)</f>
        <v>TN</v>
      </c>
      <c r="K47" s="10" t="str">
        <f>IF(H47="","",Master!$G$11)</f>
        <v>2RR22H</v>
      </c>
      <c r="M47" s="10" t="str">
        <f>IF(H47="","",Master!$G$12)</f>
        <v>Datalink, A Key</v>
      </c>
      <c r="N47" s="10" t="str">
        <f>IF(H47="","",CONCATENATE(Master!A65,Master!B65))</f>
        <v>1RR27G-T</v>
      </c>
      <c r="P47" s="10" t="str">
        <f>IF(H47="","",Master!$G$14)</f>
        <v>Datalink, A Key</v>
      </c>
    </row>
    <row r="48" spans="2:16" s="10" customFormat="1" ht="15.75">
      <c r="B48" s="10" t="str">
        <f>IF(H48="","",Master!$G$3)</f>
        <v>DAQ</v>
      </c>
      <c r="C48" s="10" t="str">
        <f>IF(H48="","",Master!$G$5)</f>
        <v>TS</v>
      </c>
      <c r="D48" s="10" t="str">
        <f>IF(H48="","",Master!$G$6)</f>
        <v>I</v>
      </c>
      <c r="E48" s="10" t="str">
        <f>IF(OR(Master!F66=1,Master!F66=4),CONCATENATE("RETN-",Master!L66,Master!B66),"")</f>
        <v>RETN-1-27G-B</v>
      </c>
      <c r="G48" s="10" t="str">
        <f>IF(H48="","",Master!$G$4)</f>
        <v>Bldn 1633A</v>
      </c>
      <c r="H48" s="10">
        <f>IF(OR(Master!F66=1,Master!F66=4),CHOOSE(INT(Master!E66/100)+1,Master!$G$7,Master!$G$8,Master!$G$9),"")</f>
        <v>90</v>
      </c>
      <c r="I48" s="10" t="str">
        <f>IF(H48="","",Master!$G$10)</f>
        <v>TN</v>
      </c>
      <c r="K48" s="10" t="str">
        <f>IF(H48="","",Master!$G$11)</f>
        <v>2RR22H</v>
      </c>
      <c r="M48" s="10" t="str">
        <f>IF(H48="","",Master!$G$12)</f>
        <v>Datalink, A Key</v>
      </c>
      <c r="N48" s="10" t="str">
        <f>IF(H48="","",CONCATENATE(Master!A66,Master!B66))</f>
        <v>1RR27G-B</v>
      </c>
      <c r="P48" s="10" t="str">
        <f>IF(H48="","",Master!$G$14)</f>
        <v>Datalink, A Key</v>
      </c>
    </row>
    <row r="49" spans="2:16" s="10" customFormat="1" ht="15.75">
      <c r="B49" s="10" t="str">
        <f>IF(H49="","",Master!$G$3)</f>
        <v>DAQ</v>
      </c>
      <c r="C49" s="10" t="str">
        <f>IF(H49="","",Master!$G$5)</f>
        <v>TS</v>
      </c>
      <c r="D49" s="10" t="str">
        <f>IF(H49="","",Master!$G$6)</f>
        <v>I</v>
      </c>
      <c r="E49" s="10" t="str">
        <f>IF(OR(Master!F67=1,Master!F67=4),CONCATENATE("RETN-",Master!L67,Master!B67),"")</f>
        <v>RETN-1-27H-T</v>
      </c>
      <c r="G49" s="10" t="str">
        <f>IF(H49="","",Master!$G$4)</f>
        <v>Bldn 1633A</v>
      </c>
      <c r="H49" s="10">
        <f>IF(OR(Master!F67=1,Master!F67=4),CHOOSE(INT(Master!E67/100)+1,Master!$G$7,Master!$G$8,Master!$G$9),"")</f>
        <v>90</v>
      </c>
      <c r="I49" s="10" t="str">
        <f>IF(H49="","",Master!$G$10)</f>
        <v>TN</v>
      </c>
      <c r="K49" s="10" t="str">
        <f>IF(H49="","",Master!$G$11)</f>
        <v>2RR22H</v>
      </c>
      <c r="M49" s="10" t="str">
        <f>IF(H49="","",Master!$G$12)</f>
        <v>Datalink, A Key</v>
      </c>
      <c r="N49" s="10" t="str">
        <f>IF(H49="","",CONCATENATE(Master!A67,Master!B67))</f>
        <v>1RR27H-T</v>
      </c>
      <c r="P49" s="10" t="str">
        <f>IF(H49="","",Master!$G$14)</f>
        <v>Datalink, A Key</v>
      </c>
    </row>
    <row r="50" spans="2:16" s="10" customFormat="1" ht="15.75">
      <c r="B50" s="10" t="str">
        <f>IF(H50="","",Master!$G$3)</f>
        <v>DAQ</v>
      </c>
      <c r="C50" s="10" t="str">
        <f>IF(H50="","",Master!$G$5)</f>
        <v>TS</v>
      </c>
      <c r="D50" s="10" t="str">
        <f>IF(H50="","",Master!$G$6)</f>
        <v>I</v>
      </c>
      <c r="E50" s="10" t="str">
        <f>IF(OR(Master!F68=1,Master!F68=4),CONCATENATE("RETN-",Master!L68,Master!B68),"")</f>
        <v>RETN-1-27H-B</v>
      </c>
      <c r="G50" s="10" t="str">
        <f>IF(H50="","",Master!$G$4)</f>
        <v>Bldn 1633A</v>
      </c>
      <c r="H50" s="10">
        <f>IF(OR(Master!F68=1,Master!F68=4),CHOOSE(INT(Master!E68/100)+1,Master!$G$7,Master!$G$8,Master!$G$9),"")</f>
        <v>90</v>
      </c>
      <c r="I50" s="10" t="str">
        <f>IF(H50="","",Master!$G$10)</f>
        <v>TN</v>
      </c>
      <c r="K50" s="10" t="str">
        <f>IF(H50="","",Master!$G$11)</f>
        <v>2RR22H</v>
      </c>
      <c r="M50" s="10" t="str">
        <f>IF(H50="","",Master!$G$12)</f>
        <v>Datalink, A Key</v>
      </c>
      <c r="N50" s="10" t="str">
        <f>IF(H50="","",CONCATENATE(Master!A68,Master!B68))</f>
        <v>1RR27H-B</v>
      </c>
      <c r="P50" s="10" t="str">
        <f>IF(H50="","",Master!$G$14)</f>
        <v>Datalink, A Key</v>
      </c>
    </row>
    <row r="51" spans="2:16" s="10" customFormat="1" ht="15.75">
      <c r="B51" s="10" t="str">
        <f>IF(H51="","",Master!$G$3)</f>
        <v>DAQ</v>
      </c>
      <c r="C51" s="10" t="str">
        <f>IF(H51="","",Master!$G$5)</f>
        <v>TS</v>
      </c>
      <c r="D51" s="10" t="str">
        <f>IF(H51="","",Master!$G$6)</f>
        <v>I</v>
      </c>
      <c r="E51" s="10" t="str">
        <f>IF(OR(Master!F69=1,Master!F69=4),CONCATENATE("RETN-",Master!L69,Master!B69),"")</f>
        <v>RETN-1-27I-T</v>
      </c>
      <c r="G51" s="10" t="str">
        <f>IF(H51="","",Master!$G$4)</f>
        <v>Bldn 1633A</v>
      </c>
      <c r="H51" s="10">
        <f>IF(OR(Master!F69=1,Master!F69=4),CHOOSE(INT(Master!E69/100)+1,Master!$G$7,Master!$G$8,Master!$G$9),"")</f>
        <v>90</v>
      </c>
      <c r="I51" s="10" t="str">
        <f>IF(H51="","",Master!$G$10)</f>
        <v>TN</v>
      </c>
      <c r="K51" s="10" t="str">
        <f>IF(H51="","",Master!$G$11)</f>
        <v>2RR22H</v>
      </c>
      <c r="M51" s="10" t="str">
        <f>IF(H51="","",Master!$G$12)</f>
        <v>Datalink, A Key</v>
      </c>
      <c r="N51" s="10" t="str">
        <f>IF(H51="","",CONCATENATE(Master!A69,Master!B69))</f>
        <v>1RR27I-T</v>
      </c>
      <c r="P51" s="10" t="str">
        <f>IF(H51="","",Master!$G$14)</f>
        <v>Datalink, A Key</v>
      </c>
    </row>
    <row r="52" spans="2:16" s="10" customFormat="1" ht="15.75">
      <c r="B52" s="10" t="str">
        <f>IF(H52="","",Master!$G$3)</f>
        <v>DAQ</v>
      </c>
      <c r="C52" s="10" t="str">
        <f>IF(H52="","",Master!$G$5)</f>
        <v>TS</v>
      </c>
      <c r="D52" s="10" t="str">
        <f>IF(H52="","",Master!$G$6)</f>
        <v>I</v>
      </c>
      <c r="E52" s="10" t="str">
        <f>IF(OR(Master!F70=1,Master!F70=4),CONCATENATE("RETN-",Master!L70,Master!B70),"")</f>
        <v>RETN-1-27I-B</v>
      </c>
      <c r="G52" s="10" t="str">
        <f>IF(H52="","",Master!$G$4)</f>
        <v>Bldn 1633A</v>
      </c>
      <c r="H52" s="10">
        <f>IF(OR(Master!F70=1,Master!F70=4),CHOOSE(INT(Master!E70/100)+1,Master!$G$7,Master!$G$8,Master!$G$9),"")</f>
        <v>90</v>
      </c>
      <c r="I52" s="10" t="str">
        <f>IF(H52="","",Master!$G$10)</f>
        <v>TN</v>
      </c>
      <c r="K52" s="10" t="str">
        <f>IF(H52="","",Master!$G$11)</f>
        <v>2RR22H</v>
      </c>
      <c r="M52" s="10" t="str">
        <f>IF(H52="","",Master!$G$12)</f>
        <v>Datalink, A Key</v>
      </c>
      <c r="N52" s="10" t="str">
        <f>IF(H52="","",CONCATENATE(Master!A70,Master!B70))</f>
        <v>1RR27I-B</v>
      </c>
      <c r="P52" s="10" t="str">
        <f>IF(H52="","",Master!$G$14)</f>
        <v>Datalink, A Key</v>
      </c>
    </row>
    <row r="53" spans="2:16" s="10" customFormat="1" ht="15.75" hidden="1">
      <c r="B53" s="10">
        <f>IF(H53="","",Master!$G$3)</f>
      </c>
      <c r="C53" s="10">
        <f>IF(H53="","",Master!$G$5)</f>
      </c>
      <c r="D53" s="10">
        <f>IF(H53="","",Master!$G$6)</f>
      </c>
      <c r="E53" s="10">
        <f>IF(OR(Master!F71=1,Master!F71=4),CONCATENATE("RETN-",Master!L71,Master!B71),"")</f>
      </c>
      <c r="G53" s="10">
        <f>IF(H53="","",Master!$G$4)</f>
      </c>
      <c r="H53" s="10">
        <f>IF(OR(Master!F71=1,Master!F71=4),CHOOSE(INT(Master!E71/100)+1,Master!$G$7,Master!$G$8,Master!$G$9),"")</f>
      </c>
      <c r="I53" s="10">
        <f>IF(H53="","",Master!$G$10)</f>
      </c>
      <c r="K53" s="10">
        <f>IF(H53="","",Master!$G$11)</f>
      </c>
      <c r="M53" s="10">
        <f>IF(H53="","",Master!$G$12)</f>
      </c>
      <c r="N53" s="10">
        <f>IF(H53="","",CONCATENATE(Master!A71,Master!B71))</f>
      </c>
      <c r="P53" s="10">
        <f>IF(H53="","",Master!$G$14)</f>
      </c>
    </row>
    <row r="54" spans="2:16" s="10" customFormat="1" ht="15.75" hidden="1">
      <c r="B54" s="10">
        <f>IF(H54="","",Master!$G$3)</f>
      </c>
      <c r="C54" s="10">
        <f>IF(H54="","",Master!$G$5)</f>
      </c>
      <c r="D54" s="10">
        <f>IF(H54="","",Master!$G$6)</f>
      </c>
      <c r="E54" s="10">
        <f>IF(OR(Master!F72=1,Master!F72=4),CONCATENATE("RETN-",Master!L72,Master!B72),"")</f>
      </c>
      <c r="G54" s="10">
        <f>IF(H54="","",Master!$G$4)</f>
      </c>
      <c r="H54" s="10">
        <f>IF(OR(Master!F72=1,Master!F72=4),CHOOSE(INT(Master!E72/100)+1,Master!$G$7,Master!$G$8,Master!$G$9),"")</f>
      </c>
      <c r="I54" s="10">
        <f>IF(H54="","",Master!$G$10)</f>
      </c>
      <c r="K54" s="10">
        <f>IF(H54="","",Master!$G$11)</f>
      </c>
      <c r="M54" s="10">
        <f>IF(H54="","",Master!$G$12)</f>
      </c>
      <c r="N54" s="10">
        <f>IF(H54="","",CONCATENATE(Master!A72,Master!B72))</f>
      </c>
      <c r="P54" s="10">
        <f>IF(H54="","",Master!$G$14)</f>
      </c>
    </row>
    <row r="55" spans="2:16" s="10" customFormat="1" ht="15.75" hidden="1">
      <c r="B55" s="10">
        <f>IF(H55="","",Master!$G$3)</f>
      </c>
      <c r="C55" s="10">
        <f>IF(H55="","",Master!$G$5)</f>
      </c>
      <c r="D55" s="10">
        <f>IF(H55="","",Master!$G$6)</f>
      </c>
      <c r="E55" s="10">
        <f>IF(OR(Master!F73=1,Master!F73=4),CONCATENATE("RETN-",Master!L73,Master!B73),"")</f>
      </c>
      <c r="G55" s="10">
        <f>IF(H55="","",Master!$G$4)</f>
      </c>
      <c r="H55" s="10">
        <f>IF(OR(Master!F73=1,Master!F73=4),CHOOSE(INT(Master!E73/100)+1,Master!$G$7,Master!$G$8,Master!$G$9),"")</f>
      </c>
      <c r="I55" s="10">
        <f>IF(H55="","",Master!$G$10)</f>
      </c>
      <c r="K55" s="10">
        <f>IF(H55="","",Master!$G$11)</f>
      </c>
      <c r="M55" s="10">
        <f>IF(H55="","",Master!$G$12)</f>
      </c>
      <c r="N55" s="10">
        <f>IF(H55="","",CONCATENATE(Master!A73,Master!B73))</f>
      </c>
      <c r="P55" s="10">
        <f>IF(H55="","",Master!$G$14)</f>
      </c>
    </row>
    <row r="56" spans="2:16" s="10" customFormat="1" ht="15.75">
      <c r="B56" s="10" t="str">
        <f>IF(H56="","",Master!$G$3)</f>
        <v>DAQ</v>
      </c>
      <c r="C56" s="10" t="str">
        <f>IF(H56="","",Master!$G$5)</f>
        <v>TS</v>
      </c>
      <c r="D56" s="10" t="str">
        <f>IF(H56="","",Master!$G$6)</f>
        <v>I</v>
      </c>
      <c r="E56" s="10" t="str">
        <f>IF(OR(Master!F74=1,Master!F74=4),CONCATENATE("RETN-",Master!L74,Master!B74),"")</f>
        <v>RETN-2-22F-T</v>
      </c>
      <c r="G56" s="10" t="str">
        <f>IF(H56="","",Master!$G$4)</f>
        <v>Bldn 1633A</v>
      </c>
      <c r="H56" s="10">
        <f>IF(OR(Master!F74=1,Master!F74=4),CHOOSE(INT(Master!E74/100)+1,Master!$G$7,Master!$G$8,Master!$G$9),"")</f>
        <v>65</v>
      </c>
      <c r="I56" s="10" t="str">
        <f>IF(H56="","",Master!$G$10)</f>
        <v>TN</v>
      </c>
      <c r="K56" s="10" t="str">
        <f>IF(H56="","",Master!$G$11)</f>
        <v>2RR22H</v>
      </c>
      <c r="M56" s="10" t="str">
        <f>IF(H56="","",Master!$G$12)</f>
        <v>Datalink, A Key</v>
      </c>
      <c r="N56" s="10" t="str">
        <f>IF(H56="","",CONCATENATE(Master!A74,Master!B74))</f>
        <v>2RR22F-T</v>
      </c>
      <c r="P56" s="10" t="str">
        <f>IF(H56="","",Master!$G$14)</f>
        <v>Datalink, A Key</v>
      </c>
    </row>
    <row r="57" spans="2:16" s="10" customFormat="1" ht="15.75">
      <c r="B57" s="10" t="str">
        <f>IF(H57="","",Master!$G$3)</f>
        <v>DAQ</v>
      </c>
      <c r="C57" s="10" t="str">
        <f>IF(H57="","",Master!$G$5)</f>
        <v>TS</v>
      </c>
      <c r="D57" s="10" t="str">
        <f>IF(H57="","",Master!$G$6)</f>
        <v>I</v>
      </c>
      <c r="E57" s="10" t="str">
        <f>IF(OR(Master!F75=1,Master!F75=4),CONCATENATE("RETN-",Master!L75,Master!B75),"")</f>
        <v>RETN-2-22F-B</v>
      </c>
      <c r="G57" s="10" t="str">
        <f>IF(H57="","",Master!$G$4)</f>
        <v>Bldn 1633A</v>
      </c>
      <c r="H57" s="10">
        <f>IF(OR(Master!F75=1,Master!F75=4),CHOOSE(INT(Master!E75/100)+1,Master!$G$7,Master!$G$8,Master!$G$9),"")</f>
        <v>65</v>
      </c>
      <c r="I57" s="10" t="str">
        <f>IF(H57="","",Master!$G$10)</f>
        <v>TN</v>
      </c>
      <c r="K57" s="10" t="str">
        <f>IF(H57="","",Master!$G$11)</f>
        <v>2RR22H</v>
      </c>
      <c r="M57" s="10" t="str">
        <f>IF(H57="","",Master!$G$12)</f>
        <v>Datalink, A Key</v>
      </c>
      <c r="N57" s="10" t="str">
        <f>IF(H57="","",CONCATENATE(Master!A75,Master!B75))</f>
        <v>2RR22F-B</v>
      </c>
      <c r="P57" s="10" t="str">
        <f>IF(H57="","",Master!$G$14)</f>
        <v>Datalink, A Key</v>
      </c>
    </row>
    <row r="58" spans="2:16" s="10" customFormat="1" ht="15.75">
      <c r="B58" s="10" t="str">
        <f>IF(H58="","",Master!$G$3)</f>
        <v>DAQ</v>
      </c>
      <c r="C58" s="10" t="str">
        <f>IF(H58="","",Master!$G$5)</f>
        <v>TS</v>
      </c>
      <c r="D58" s="10" t="str">
        <f>IF(H58="","",Master!$G$6)</f>
        <v>I</v>
      </c>
      <c r="E58" s="10" t="str">
        <f>IF(OR(Master!F76=1,Master!F76=4),CONCATENATE("RETN-",Master!L76,Master!B76),"")</f>
        <v>RETN-2-22G-T</v>
      </c>
      <c r="G58" s="10" t="str">
        <f>IF(H58="","",Master!$G$4)</f>
        <v>Bldn 1633A</v>
      </c>
      <c r="H58" s="10">
        <f>IF(OR(Master!F76=1,Master!F76=4),CHOOSE(INT(Master!E76/100)+1,Master!$G$7,Master!$G$8,Master!$G$9),"")</f>
        <v>65</v>
      </c>
      <c r="I58" s="10" t="str">
        <f>IF(H58="","",Master!$G$10)</f>
        <v>TN</v>
      </c>
      <c r="K58" s="10" t="str">
        <f>IF(H58="","",Master!$G$11)</f>
        <v>2RR22H</v>
      </c>
      <c r="M58" s="10" t="str">
        <f>IF(H58="","",Master!$G$12)</f>
        <v>Datalink, A Key</v>
      </c>
      <c r="N58" s="10" t="str">
        <f>IF(H58="","",CONCATENATE(Master!A76,Master!B76))</f>
        <v>2RR22G-T</v>
      </c>
      <c r="P58" s="10" t="str">
        <f>IF(H58="","",Master!$G$14)</f>
        <v>Datalink, A Key</v>
      </c>
    </row>
    <row r="59" spans="2:16" s="10" customFormat="1" ht="15.75" hidden="1">
      <c r="B59" s="10">
        <f>IF(H59="","",Master!$G$3)</f>
      </c>
      <c r="C59" s="10">
        <f>IF(H59="","",Master!$G$5)</f>
      </c>
      <c r="D59" s="10">
        <f>IF(H59="","",Master!$G$6)</f>
      </c>
      <c r="E59" s="10">
        <f>IF(OR(Master!F77=1,Master!F77=4),CONCATENATE("RETN-",Master!L77,Master!B77),"")</f>
      </c>
      <c r="G59" s="10">
        <f>IF(H59="","",Master!$G$4)</f>
      </c>
      <c r="H59" s="10">
        <f>IF(OR(Master!F77=1,Master!F77=4),CHOOSE(INT(Master!E77/100)+1,Master!$G$7,Master!$G$8,Master!$G$9),"")</f>
      </c>
      <c r="I59" s="10">
        <f>IF(H59="","",Master!$G$10)</f>
      </c>
      <c r="K59" s="10">
        <f>IF(H59="","",Master!$G$11)</f>
      </c>
      <c r="M59" s="10">
        <f>IF(H59="","",Master!$G$12)</f>
      </c>
      <c r="N59" s="10">
        <f>IF(H59="","",CONCATENATE(Master!A77,Master!B77))</f>
      </c>
      <c r="P59" s="10">
        <f>IF(H59="","",Master!$G$14)</f>
      </c>
    </row>
    <row r="60" spans="2:16" s="10" customFormat="1" ht="15.75" hidden="1">
      <c r="B60" s="10">
        <f>IF(H60="","",Master!$G$3)</f>
      </c>
      <c r="C60" s="10">
        <f>IF(H60="","",Master!$G$5)</f>
      </c>
      <c r="D60" s="10">
        <f>IF(H60="","",Master!$G$6)</f>
      </c>
      <c r="E60" s="10">
        <f>IF(OR(Master!F78=1,Master!F78=4),CONCATENATE("RETN-",Master!L78,Master!B78),"")</f>
      </c>
      <c r="G60" s="10">
        <f>IF(H60="","",Master!$G$4)</f>
      </c>
      <c r="H60" s="10">
        <f>IF(OR(Master!F78=1,Master!F78=4),CHOOSE(INT(Master!E78/100)+1,Master!$G$7,Master!$G$8,Master!$G$9),"")</f>
      </c>
      <c r="I60" s="10">
        <f>IF(H60="","",Master!$G$10)</f>
      </c>
      <c r="K60" s="10">
        <f>IF(H60="","",Master!$G$11)</f>
      </c>
      <c r="M60" s="10">
        <f>IF(H60="","",Master!$G$12)</f>
      </c>
      <c r="N60" s="10">
        <f>IF(H60="","",CONCATENATE(Master!A78,Master!B78))</f>
      </c>
      <c r="P60" s="10">
        <f>IF(H60="","",Master!$G$14)</f>
      </c>
    </row>
    <row r="61" spans="2:16" s="10" customFormat="1" ht="15.75" hidden="1">
      <c r="B61" s="10">
        <f>IF(H61="","",Master!$G$3)</f>
      </c>
      <c r="C61" s="10">
        <f>IF(H61="","",Master!$G$5)</f>
      </c>
      <c r="D61" s="10">
        <f>IF(H61="","",Master!$G$6)</f>
      </c>
      <c r="E61" s="10">
        <f>IF(OR(Master!F79=1,Master!F79=4),CONCATENATE("RETN-",Master!L79,Master!B79),"")</f>
      </c>
      <c r="G61" s="10">
        <f>IF(H61="","",Master!$G$4)</f>
      </c>
      <c r="H61" s="10">
        <f>IF(OR(Master!F79=1,Master!F79=4),CHOOSE(INT(Master!E79/100)+1,Master!$G$7,Master!$G$8,Master!$G$9),"")</f>
      </c>
      <c r="I61" s="10">
        <f>IF(H61="","",Master!$G$10)</f>
      </c>
      <c r="K61" s="10">
        <f>IF(H61="","",Master!$G$11)</f>
      </c>
      <c r="M61" s="10">
        <f>IF(H61="","",Master!$G$12)</f>
      </c>
      <c r="N61" s="10">
        <f>IF(H61="","",CONCATENATE(Master!A79,Master!B79))</f>
      </c>
      <c r="P61" s="10">
        <f>IF(H61="","",Master!$G$14)</f>
      </c>
    </row>
    <row r="62" spans="2:16" s="10" customFormat="1" ht="15.75" hidden="1">
      <c r="B62" s="10">
        <f>IF(H62="","",Master!$G$3)</f>
      </c>
      <c r="C62" s="10">
        <f>IF(H62="","",Master!$G$5)</f>
      </c>
      <c r="D62" s="10">
        <f>IF(H62="","",Master!$G$6)</f>
      </c>
      <c r="E62" s="10">
        <f>IF(OR(Master!F80=1,Master!F80=4),CONCATENATE("RETN-",Master!L80,Master!B80),"")</f>
      </c>
      <c r="G62" s="10">
        <f>IF(H62="","",Master!$G$4)</f>
      </c>
      <c r="H62" s="10">
        <f>IF(OR(Master!F80=1,Master!F80=4),CHOOSE(INT(Master!E80/100)+1,Master!$G$7,Master!$G$8,Master!$G$9),"")</f>
      </c>
      <c r="I62" s="10">
        <f>IF(H62="","",Master!$G$10)</f>
      </c>
      <c r="K62" s="10">
        <f>IF(H62="","",Master!$G$11)</f>
      </c>
      <c r="M62" s="10">
        <f>IF(H62="","",Master!$G$12)</f>
      </c>
      <c r="N62" s="10">
        <f>IF(H62="","",CONCATENATE(Master!A80,Master!B80))</f>
      </c>
      <c r="P62" s="10">
        <f>IF(H62="","",Master!$G$14)</f>
      </c>
    </row>
    <row r="63" spans="2:16" s="10" customFormat="1" ht="15.75" hidden="1">
      <c r="B63" s="10">
        <f>IF(H63="","",Master!$G$3)</f>
      </c>
      <c r="C63" s="10">
        <f>IF(H63="","",Master!$G$5)</f>
      </c>
      <c r="D63" s="10">
        <f>IF(H63="","",Master!$G$6)</f>
      </c>
      <c r="E63" s="10">
        <f>IF(OR(Master!F81=1,Master!F81=4),CONCATENATE("RETN-",Master!L81,Master!B81),"")</f>
      </c>
      <c r="G63" s="10">
        <f>IF(H63="","",Master!$G$4)</f>
      </c>
      <c r="H63" s="10">
        <f>IF(OR(Master!F81=1,Master!F81=4),CHOOSE(INT(Master!E81/100)+1,Master!$G$7,Master!$G$8,Master!$G$9),"")</f>
      </c>
      <c r="I63" s="10">
        <f>IF(H63="","",Master!$G$10)</f>
      </c>
      <c r="K63" s="10">
        <f>IF(H63="","",Master!$G$11)</f>
      </c>
      <c r="M63" s="10">
        <f>IF(H63="","",Master!$G$12)</f>
      </c>
      <c r="N63" s="10">
        <f>IF(H63="","",CONCATENATE(Master!A81,Master!B81))</f>
      </c>
      <c r="P63" s="10">
        <f>IF(H63="","",Master!$G$14)</f>
      </c>
    </row>
    <row r="64" spans="2:16" s="10" customFormat="1" ht="15.75">
      <c r="B64" s="10" t="str">
        <f>IF(H64="","",Master!$G$3)</f>
        <v>DAQ</v>
      </c>
      <c r="C64" s="10" t="str">
        <f>IF(H64="","",Master!$G$5)</f>
        <v>TS</v>
      </c>
      <c r="D64" s="10" t="str">
        <f>IF(H64="","",Master!$G$6)</f>
        <v>I</v>
      </c>
      <c r="E64" s="10" t="str">
        <f>IF(OR(Master!F82=1,Master!F82=4),CONCATENATE("RETN-",Master!L82,Master!B82),"")</f>
        <v>RETN-2-23C-T</v>
      </c>
      <c r="G64" s="10" t="str">
        <f>IF(H64="","",Master!$G$4)</f>
        <v>Bldn 1633A</v>
      </c>
      <c r="H64" s="10">
        <f>IF(OR(Master!F82=1,Master!F82=4),CHOOSE(INT(Master!E82/100)+1,Master!$G$7,Master!$G$8,Master!$G$9),"")</f>
        <v>65</v>
      </c>
      <c r="I64" s="10" t="str">
        <f>IF(H64="","",Master!$G$10)</f>
        <v>TN</v>
      </c>
      <c r="K64" s="10" t="str">
        <f>IF(H64="","",Master!$G$11)</f>
        <v>2RR22H</v>
      </c>
      <c r="M64" s="10" t="str">
        <f>IF(H64="","",Master!$G$12)</f>
        <v>Datalink, A Key</v>
      </c>
      <c r="N64" s="10" t="str">
        <f>IF(H64="","",CONCATENATE(Master!A82,Master!B82))</f>
        <v>2RR23C-T</v>
      </c>
      <c r="P64" s="10" t="str">
        <f>IF(H64="","",Master!$G$14)</f>
        <v>Datalink, A Key</v>
      </c>
    </row>
    <row r="65" spans="2:16" s="10" customFormat="1" ht="15.75">
      <c r="B65" s="10" t="str">
        <f>IF(H65="","",Master!$G$3)</f>
        <v>DAQ</v>
      </c>
      <c r="C65" s="10" t="str">
        <f>IF(H65="","",Master!$G$5)</f>
        <v>TS</v>
      </c>
      <c r="D65" s="10" t="str">
        <f>IF(H65="","",Master!$G$6)</f>
        <v>I</v>
      </c>
      <c r="E65" s="10" t="str">
        <f>IF(OR(Master!F83=1,Master!F83=4),CONCATENATE("RETN-",Master!L83,Master!B83),"")</f>
        <v>RETN-2-23C-B</v>
      </c>
      <c r="G65" s="10" t="str">
        <f>IF(H65="","",Master!$G$4)</f>
        <v>Bldn 1633A</v>
      </c>
      <c r="H65" s="10">
        <f>IF(OR(Master!F83=1,Master!F83=4),CHOOSE(INT(Master!E83/100)+1,Master!$G$7,Master!$G$8,Master!$G$9),"")</f>
        <v>65</v>
      </c>
      <c r="I65" s="10" t="str">
        <f>IF(H65="","",Master!$G$10)</f>
        <v>TN</v>
      </c>
      <c r="K65" s="10" t="str">
        <f>IF(H65="","",Master!$G$11)</f>
        <v>2RR22H</v>
      </c>
      <c r="M65" s="10" t="str">
        <f>IF(H65="","",Master!$G$12)</f>
        <v>Datalink, A Key</v>
      </c>
      <c r="N65" s="10" t="str">
        <f>IF(H65="","",CONCATENATE(Master!A83,Master!B83))</f>
        <v>2RR23C-B</v>
      </c>
      <c r="P65" s="10" t="str">
        <f>IF(H65="","",Master!$G$14)</f>
        <v>Datalink, A Key</v>
      </c>
    </row>
    <row r="66" spans="2:16" s="10" customFormat="1" ht="15.75">
      <c r="B66" s="10" t="str">
        <f>IF(H66="","",Master!$G$3)</f>
        <v>DAQ</v>
      </c>
      <c r="C66" s="10" t="str">
        <f>IF(H66="","",Master!$G$5)</f>
        <v>TS</v>
      </c>
      <c r="D66" s="10" t="str">
        <f>IF(H66="","",Master!$G$6)</f>
        <v>I</v>
      </c>
      <c r="E66" s="10" t="str">
        <f>IF(OR(Master!F84=1,Master!F84=4),CONCATENATE("RETN-",Master!L84,Master!B84),"")</f>
        <v>RETN-2-24C-T</v>
      </c>
      <c r="G66" s="10" t="str">
        <f>IF(H66="","",Master!$G$4)</f>
        <v>Bldn 1633A</v>
      </c>
      <c r="H66" s="10">
        <f>IF(OR(Master!F84=1,Master!F84=4),CHOOSE(INT(Master!E84/100)+1,Master!$G$7,Master!$G$8,Master!$G$9),"")</f>
        <v>65</v>
      </c>
      <c r="I66" s="10" t="str">
        <f>IF(H66="","",Master!$G$10)</f>
        <v>TN</v>
      </c>
      <c r="K66" s="10" t="str">
        <f>IF(H66="","",Master!$G$11)</f>
        <v>2RR22H</v>
      </c>
      <c r="M66" s="10" t="str">
        <f>IF(H66="","",Master!$G$12)</f>
        <v>Datalink, A Key</v>
      </c>
      <c r="N66" s="10" t="str">
        <f>IF(H66="","",CONCATENATE(Master!A84,Master!B84))</f>
        <v>2RR24C-T</v>
      </c>
      <c r="P66" s="10" t="str">
        <f>IF(H66="","",Master!$G$14)</f>
        <v>Datalink, A Key</v>
      </c>
    </row>
    <row r="67" spans="2:16" s="10" customFormat="1" ht="15.75">
      <c r="B67" s="10" t="str">
        <f>IF(H67="","",Master!$G$3)</f>
        <v>DAQ</v>
      </c>
      <c r="C67" s="10" t="str">
        <f>IF(H67="","",Master!$G$5)</f>
        <v>TS</v>
      </c>
      <c r="D67" s="10" t="str">
        <f>IF(H67="","",Master!$G$6)</f>
        <v>I</v>
      </c>
      <c r="E67" s="10" t="str">
        <f>IF(OR(Master!F85=1,Master!F85=4),CONCATENATE("RETN-",Master!L85,Master!B85),"")</f>
        <v>RETN-2-24C-B</v>
      </c>
      <c r="G67" s="10" t="str">
        <f>IF(H67="","",Master!$G$4)</f>
        <v>Bldn 1633A</v>
      </c>
      <c r="H67" s="10">
        <f>IF(OR(Master!F85=1,Master!F85=4),CHOOSE(INT(Master!E85/100)+1,Master!$G$7,Master!$G$8,Master!$G$9),"")</f>
        <v>65</v>
      </c>
      <c r="I67" s="10" t="str">
        <f>IF(H67="","",Master!$G$10)</f>
        <v>TN</v>
      </c>
      <c r="K67" s="10" t="str">
        <f>IF(H67="","",Master!$G$11)</f>
        <v>2RR22H</v>
      </c>
      <c r="M67" s="10" t="str">
        <f>IF(H67="","",Master!$G$12)</f>
        <v>Datalink, A Key</v>
      </c>
      <c r="N67" s="10" t="str">
        <f>IF(H67="","",CONCATENATE(Master!A85,Master!B85))</f>
        <v>2RR24C-B</v>
      </c>
      <c r="P67" s="10" t="str">
        <f>IF(H67="","",Master!$G$14)</f>
        <v>Datalink, A Key</v>
      </c>
    </row>
    <row r="68" spans="2:16" s="10" customFormat="1" ht="15.75">
      <c r="B68" s="10" t="str">
        <f>IF(H68="","",Master!$G$3)</f>
        <v>DAQ</v>
      </c>
      <c r="C68" s="10" t="str">
        <f>IF(H68="","",Master!$G$5)</f>
        <v>TS</v>
      </c>
      <c r="D68" s="10" t="str">
        <f>IF(H68="","",Master!$G$6)</f>
        <v>I</v>
      </c>
      <c r="E68" s="10" t="str">
        <f>IF(OR(Master!F86=1,Master!F86=4),CONCATENATE("RETN-",Master!L86,Master!B86),"")</f>
        <v>RETN-2-25C-T</v>
      </c>
      <c r="G68" s="10" t="str">
        <f>IF(H68="","",Master!$G$4)</f>
        <v>Bldn 1633A</v>
      </c>
      <c r="H68" s="10">
        <f>IF(OR(Master!F86=1,Master!F86=4),CHOOSE(INT(Master!E86/100)+1,Master!$G$7,Master!$G$8,Master!$G$9),"")</f>
        <v>65</v>
      </c>
      <c r="I68" s="10" t="str">
        <f>IF(H68="","",Master!$G$10)</f>
        <v>TN</v>
      </c>
      <c r="K68" s="10" t="str">
        <f>IF(H68="","",Master!$G$11)</f>
        <v>2RR22H</v>
      </c>
      <c r="M68" s="10" t="str">
        <f>IF(H68="","",Master!$G$12)</f>
        <v>Datalink, A Key</v>
      </c>
      <c r="N68" s="10" t="str">
        <f>IF(H68="","",CONCATENATE(Master!A86,Master!B86))</f>
        <v>2RR25C-T</v>
      </c>
      <c r="P68" s="10" t="str">
        <f>IF(H68="","",Master!$G$14)</f>
        <v>Datalink, A Key</v>
      </c>
    </row>
    <row r="69" spans="2:16" s="10" customFormat="1" ht="15.75">
      <c r="B69" s="10" t="str">
        <f>IF(H69="","",Master!$G$3)</f>
        <v>DAQ</v>
      </c>
      <c r="C69" s="10" t="str">
        <f>IF(H69="","",Master!$G$5)</f>
        <v>TS</v>
      </c>
      <c r="D69" s="10" t="str">
        <f>IF(H69="","",Master!$G$6)</f>
        <v>I</v>
      </c>
      <c r="E69" s="10" t="str">
        <f>IF(OR(Master!F87=1,Master!F87=4),CONCATENATE("RETN-",Master!L87,Master!B87),"")</f>
        <v>RETN-2-25C-B</v>
      </c>
      <c r="G69" s="10" t="str">
        <f>IF(H69="","",Master!$G$4)</f>
        <v>Bldn 1633A</v>
      </c>
      <c r="H69" s="10">
        <f>IF(OR(Master!F87=1,Master!F87=4),CHOOSE(INT(Master!E87/100)+1,Master!$G$7,Master!$G$8,Master!$G$9),"")</f>
        <v>65</v>
      </c>
      <c r="I69" s="10" t="str">
        <f>IF(H69="","",Master!$G$10)</f>
        <v>TN</v>
      </c>
      <c r="K69" s="10" t="str">
        <f>IF(H69="","",Master!$G$11)</f>
        <v>2RR22H</v>
      </c>
      <c r="M69" s="10" t="str">
        <f>IF(H69="","",Master!$G$12)</f>
        <v>Datalink, A Key</v>
      </c>
      <c r="N69" s="10" t="str">
        <f>IF(H69="","",CONCATENATE(Master!A87,Master!B87))</f>
        <v>2RR25C-B</v>
      </c>
      <c r="P69" s="10" t="str">
        <f>IF(H69="","",Master!$G$14)</f>
        <v>Datalink, A Key</v>
      </c>
    </row>
    <row r="70" spans="2:16" s="10" customFormat="1" ht="15.75">
      <c r="B70" s="10" t="str">
        <f>IF(H70="","",Master!$G$3)</f>
        <v>DAQ</v>
      </c>
      <c r="C70" s="10" t="str">
        <f>IF(H70="","",Master!$G$5)</f>
        <v>TS</v>
      </c>
      <c r="D70" s="10" t="str">
        <f>IF(H70="","",Master!$G$6)</f>
        <v>I</v>
      </c>
      <c r="E70" s="10" t="str">
        <f>IF(OR(Master!F88=1,Master!F88=4),CONCATENATE("RETN-",Master!L88,Master!B88),"")</f>
        <v>RETN-2-26C-T</v>
      </c>
      <c r="G70" s="10" t="str">
        <f>IF(H70="","",Master!$G$4)</f>
        <v>Bldn 1633A</v>
      </c>
      <c r="H70" s="10">
        <f>IF(OR(Master!F88=1,Master!F88=4),CHOOSE(INT(Master!E88/100)+1,Master!$G$7,Master!$G$8,Master!$G$9),"")</f>
        <v>65</v>
      </c>
      <c r="I70" s="10" t="str">
        <f>IF(H70="","",Master!$G$10)</f>
        <v>TN</v>
      </c>
      <c r="K70" s="10" t="str">
        <f>IF(H70="","",Master!$G$11)</f>
        <v>2RR22H</v>
      </c>
      <c r="M70" s="10" t="str">
        <f>IF(H70="","",Master!$G$12)</f>
        <v>Datalink, A Key</v>
      </c>
      <c r="N70" s="10" t="str">
        <f>IF(H70="","",CONCATENATE(Master!A88,Master!B88))</f>
        <v>2RR26C-T</v>
      </c>
      <c r="P70" s="10" t="str">
        <f>IF(H70="","",Master!$G$14)</f>
        <v>Datalink, A Key</v>
      </c>
    </row>
    <row r="71" spans="2:16" s="10" customFormat="1" ht="15.75">
      <c r="B71" s="10" t="str">
        <f>IF(H71="","",Master!$G$3)</f>
        <v>DAQ</v>
      </c>
      <c r="C71" s="10" t="str">
        <f>IF(H71="","",Master!$G$5)</f>
        <v>TS</v>
      </c>
      <c r="D71" s="10" t="str">
        <f>IF(H71="","",Master!$G$6)</f>
        <v>I</v>
      </c>
      <c r="E71" s="10" t="str">
        <f>IF(OR(Master!F89=1,Master!F89=4),CONCATENATE("RETN-",Master!L89,Master!B89),"")</f>
        <v>RETN-2-26C-B</v>
      </c>
      <c r="G71" s="10" t="str">
        <f>IF(H71="","",Master!$G$4)</f>
        <v>Bldn 1633A</v>
      </c>
      <c r="H71" s="10">
        <f>IF(OR(Master!F89=1,Master!F89=4),CHOOSE(INT(Master!E89/100)+1,Master!$G$7,Master!$G$8,Master!$G$9),"")</f>
        <v>65</v>
      </c>
      <c r="I71" s="10" t="str">
        <f>IF(H71="","",Master!$G$10)</f>
        <v>TN</v>
      </c>
      <c r="K71" s="10" t="str">
        <f>IF(H71="","",Master!$G$11)</f>
        <v>2RR22H</v>
      </c>
      <c r="M71" s="10" t="str">
        <f>IF(H71="","",Master!$G$12)</f>
        <v>Datalink, A Key</v>
      </c>
      <c r="N71" s="10" t="str">
        <f>IF(H71="","",CONCATENATE(Master!A89,Master!B89))</f>
        <v>2RR26C-B</v>
      </c>
      <c r="P71" s="10" t="str">
        <f>IF(H71="","",Master!$G$14)</f>
        <v>Datalink, A Key</v>
      </c>
    </row>
    <row r="72" spans="2:16" s="10" customFormat="1" ht="15.75">
      <c r="B72" s="10" t="str">
        <f>IF(H72="","",Master!$G$3)</f>
        <v>DAQ</v>
      </c>
      <c r="C72" s="10" t="str">
        <f>IF(H72="","",Master!$G$5)</f>
        <v>TS</v>
      </c>
      <c r="D72" s="10" t="str">
        <f>IF(H72="","",Master!$G$6)</f>
        <v>I</v>
      </c>
      <c r="E72" s="10" t="str">
        <f>IF(OR(Master!F90=1,Master!F90=4),CONCATENATE("RETN-",Master!L90,Master!B90),"")</f>
        <v>RETN-2-27C-T</v>
      </c>
      <c r="G72" s="10" t="str">
        <f>IF(H72="","",Master!$G$4)</f>
        <v>Bldn 1633A</v>
      </c>
      <c r="H72" s="10">
        <f>IF(OR(Master!F90=1,Master!F90=4),CHOOSE(INT(Master!E90/100)+1,Master!$G$7,Master!$G$8,Master!$G$9),"")</f>
        <v>65</v>
      </c>
      <c r="I72" s="10" t="str">
        <f>IF(H72="","",Master!$G$10)</f>
        <v>TN</v>
      </c>
      <c r="K72" s="10" t="str">
        <f>IF(H72="","",Master!$G$11)</f>
        <v>2RR22H</v>
      </c>
      <c r="M72" s="10" t="str">
        <f>IF(H72="","",Master!$G$12)</f>
        <v>Datalink, A Key</v>
      </c>
      <c r="N72" s="10" t="str">
        <f>IF(H72="","",CONCATENATE(Master!A90,Master!B90))</f>
        <v>2RR27C-T</v>
      </c>
      <c r="P72" s="10" t="str">
        <f>IF(H72="","",Master!$G$14)</f>
        <v>Datalink, A Key</v>
      </c>
    </row>
    <row r="73" spans="2:16" s="10" customFormat="1" ht="15.75">
      <c r="B73" s="10" t="str">
        <f>IF(H73="","",Master!$G$3)</f>
        <v>DAQ</v>
      </c>
      <c r="C73" s="10" t="str">
        <f>IF(H73="","",Master!$G$5)</f>
        <v>TS</v>
      </c>
      <c r="D73" s="10" t="str">
        <f>IF(H73="","",Master!$G$6)</f>
        <v>I</v>
      </c>
      <c r="E73" s="10" t="str">
        <f>IF(OR(Master!F91=1,Master!F91=4),CONCATENATE("RETN-",Master!L91,Master!B91),"")</f>
        <v>RETN-2-27C-B</v>
      </c>
      <c r="G73" s="10" t="str">
        <f>IF(H73="","",Master!$G$4)</f>
        <v>Bldn 1633A</v>
      </c>
      <c r="H73" s="10">
        <f>IF(OR(Master!F91=1,Master!F91=4),CHOOSE(INT(Master!E91/100)+1,Master!$G$7,Master!$G$8,Master!$G$9),"")</f>
        <v>65</v>
      </c>
      <c r="I73" s="10" t="str">
        <f>IF(H73="","",Master!$G$10)</f>
        <v>TN</v>
      </c>
      <c r="K73" s="10" t="str">
        <f>IF(H73="","",Master!$G$11)</f>
        <v>2RR22H</v>
      </c>
      <c r="M73" s="10" t="str">
        <f>IF(H73="","",Master!$G$12)</f>
        <v>Datalink, A Key</v>
      </c>
      <c r="N73" s="10" t="str">
        <f>IF(H73="","",CONCATENATE(Master!A91,Master!B91))</f>
        <v>2RR27C-B</v>
      </c>
      <c r="P73" s="10" t="str">
        <f>IF(H73="","",Master!$G$14)</f>
        <v>Datalink, A Key</v>
      </c>
    </row>
    <row r="74" spans="2:16" s="10" customFormat="1" ht="15.75">
      <c r="B74" s="10" t="str">
        <f>IF(H74="","",Master!$G$3)</f>
        <v>DAQ</v>
      </c>
      <c r="C74" s="10" t="str">
        <f>IF(H74="","",Master!$G$5)</f>
        <v>TS</v>
      </c>
      <c r="D74" s="10" t="str">
        <f>IF(H74="","",Master!$G$6)</f>
        <v>I</v>
      </c>
      <c r="E74" s="10" t="str">
        <f>IF(OR(Master!F92=1,Master!F92=4),CONCATENATE("RETN-",Master!L92,Master!B92),"")</f>
        <v>RETN-2-28C-T</v>
      </c>
      <c r="G74" s="10" t="str">
        <f>IF(H74="","",Master!$G$4)</f>
        <v>Bldn 1633A</v>
      </c>
      <c r="H74" s="10">
        <f>IF(OR(Master!F92=1,Master!F92=4),CHOOSE(INT(Master!E92/100)+1,Master!$G$7,Master!$G$8,Master!$G$9),"")</f>
        <v>65</v>
      </c>
      <c r="I74" s="10" t="str">
        <f>IF(H74="","",Master!$G$10)</f>
        <v>TN</v>
      </c>
      <c r="K74" s="10" t="str">
        <f>IF(H74="","",Master!$G$11)</f>
        <v>2RR22H</v>
      </c>
      <c r="M74" s="10" t="str">
        <f>IF(H74="","",Master!$G$12)</f>
        <v>Datalink, A Key</v>
      </c>
      <c r="N74" s="10" t="str">
        <f>IF(H74="","",CONCATENATE(Master!A92,Master!B92))</f>
        <v>2RR28C-T</v>
      </c>
      <c r="P74" s="10" t="str">
        <f>IF(H74="","",Master!$G$14)</f>
        <v>Datalink, A Key</v>
      </c>
    </row>
    <row r="75" spans="2:16" s="10" customFormat="1" ht="15.75">
      <c r="B75" s="10" t="str">
        <f>IF(H75="","",Master!$G$3)</f>
        <v>DAQ</v>
      </c>
      <c r="C75" s="10" t="str">
        <f>IF(H75="","",Master!$G$5)</f>
        <v>TS</v>
      </c>
      <c r="D75" s="10" t="str">
        <f>IF(H75="","",Master!$G$6)</f>
        <v>I</v>
      </c>
      <c r="E75" s="10" t="str">
        <f>IF(OR(Master!F93=1,Master!F93=4),CONCATENATE("RETN-",Master!L93,Master!B93),"")</f>
        <v>RETN-2-28C-B</v>
      </c>
      <c r="G75" s="10" t="str">
        <f>IF(H75="","",Master!$G$4)</f>
        <v>Bldn 1633A</v>
      </c>
      <c r="H75" s="10">
        <f>IF(OR(Master!F93=1,Master!F93=4),CHOOSE(INT(Master!E93/100)+1,Master!$G$7,Master!$G$8,Master!$G$9),"")</f>
        <v>65</v>
      </c>
      <c r="I75" s="10" t="str">
        <f>IF(H75="","",Master!$G$10)</f>
        <v>TN</v>
      </c>
      <c r="K75" s="10" t="str">
        <f>IF(H75="","",Master!$G$11)</f>
        <v>2RR22H</v>
      </c>
      <c r="M75" s="10" t="str">
        <f>IF(H75="","",Master!$G$12)</f>
        <v>Datalink, A Key</v>
      </c>
      <c r="N75" s="10" t="str">
        <f>IF(H75="","",CONCATENATE(Master!A93,Master!B93))</f>
        <v>2RR28C-B</v>
      </c>
      <c r="P75" s="10" t="str">
        <f>IF(H75="","",Master!$G$14)</f>
        <v>Datalink, A Key</v>
      </c>
    </row>
    <row r="76" spans="2:16" s="10" customFormat="1" ht="15.75">
      <c r="B76" s="10" t="str">
        <f>IF(H76="","",Master!$G$3)</f>
        <v>DAQ</v>
      </c>
      <c r="C76" s="10" t="str">
        <f>IF(H76="","",Master!$G$5)</f>
        <v>TS</v>
      </c>
      <c r="D76" s="10" t="str">
        <f>IF(H76="","",Master!$G$6)</f>
        <v>I</v>
      </c>
      <c r="E76" s="10" t="str">
        <f>IF(OR(Master!F94=1,Master!F94=4),CONCATENATE("RETN-",Master!L94,Master!B94),"")</f>
        <v>RETN-2-29C-T</v>
      </c>
      <c r="G76" s="10" t="str">
        <f>IF(H76="","",Master!$G$4)</f>
        <v>Bldn 1633A</v>
      </c>
      <c r="H76" s="10">
        <f>IF(OR(Master!F94=1,Master!F94=4),CHOOSE(INT(Master!E94/100)+1,Master!$G$7,Master!$G$8,Master!$G$9),"")</f>
        <v>65</v>
      </c>
      <c r="I76" s="10" t="str">
        <f>IF(H76="","",Master!$G$10)</f>
        <v>TN</v>
      </c>
      <c r="K76" s="10" t="str">
        <f>IF(H76="","",Master!$G$11)</f>
        <v>2RR22H</v>
      </c>
      <c r="M76" s="10" t="str">
        <f>IF(H76="","",Master!$G$12)</f>
        <v>Datalink, A Key</v>
      </c>
      <c r="N76" s="10" t="str">
        <f>IF(H76="","",CONCATENATE(Master!A94,Master!B94))</f>
        <v>2RR29C-T</v>
      </c>
      <c r="P76" s="10" t="str">
        <f>IF(H76="","",Master!$G$14)</f>
        <v>Datalink, A Key</v>
      </c>
    </row>
    <row r="77" spans="2:16" s="10" customFormat="1" ht="15.75" hidden="1">
      <c r="B77" s="10">
        <f>IF(H77="","",Master!$G$3)</f>
      </c>
      <c r="C77" s="10">
        <f>IF(H77="","",Master!$G$5)</f>
      </c>
      <c r="D77" s="10">
        <f>IF(H77="","",Master!$G$6)</f>
      </c>
      <c r="E77" s="10">
        <f>IF(OR(Master!F95=1,Master!F95=4),CONCATENATE("RETN-",Master!L95,Master!B95),"")</f>
      </c>
      <c r="G77" s="10">
        <f>IF(H77="","",Master!$G$4)</f>
      </c>
      <c r="H77" s="10">
        <f>IF(OR(Master!F95=1,Master!F95=4),CHOOSE(INT(Master!E95/100)+1,Master!$G$7,Master!$G$8,Master!$G$9),"")</f>
      </c>
      <c r="I77" s="10">
        <f>IF(H77="","",Master!$G$10)</f>
      </c>
      <c r="K77" s="10">
        <f>IF(H77="","",Master!$G$11)</f>
      </c>
      <c r="M77" s="10">
        <f>IF(H77="","",Master!$G$12)</f>
      </c>
      <c r="N77" s="10">
        <f>IF(H77="","",CONCATENATE(Master!A95,Master!B95))</f>
      </c>
      <c r="P77" s="10">
        <f>IF(H77="","",Master!$G$14)</f>
      </c>
    </row>
    <row r="78" spans="2:16" s="10" customFormat="1" ht="15.75">
      <c r="B78" s="10" t="str">
        <f>IF(H78="","",Master!$G$3)</f>
        <v>DAQ</v>
      </c>
      <c r="C78" s="10" t="str">
        <f>IF(H78="","",Master!$G$5)</f>
        <v>TS</v>
      </c>
      <c r="D78" s="10" t="str">
        <f>IF(H78="","",Master!$G$6)</f>
        <v>I</v>
      </c>
      <c r="E78" s="10" t="str">
        <f>IF(OR(Master!F96=1,Master!F96=4),CONCATENATE("RETN-",Master!L96,Master!B96),"")</f>
        <v>RETN-2-30C-T</v>
      </c>
      <c r="G78" s="10" t="str">
        <f>IF(H78="","",Master!$G$4)</f>
        <v>Bldn 1633A</v>
      </c>
      <c r="H78" s="10">
        <f>IF(OR(Master!F96=1,Master!F96=4),CHOOSE(INT(Master!E96/100)+1,Master!$G$7,Master!$G$8,Master!$G$9),"")</f>
        <v>65</v>
      </c>
      <c r="I78" s="10" t="str">
        <f>IF(H78="","",Master!$G$10)</f>
        <v>TN</v>
      </c>
      <c r="K78" s="10" t="str">
        <f>IF(H78="","",Master!$G$11)</f>
        <v>2RR22H</v>
      </c>
      <c r="M78" s="10" t="str">
        <f>IF(H78="","",Master!$G$12)</f>
        <v>Datalink, A Key</v>
      </c>
      <c r="N78" s="10" t="str">
        <f>IF(H78="","",CONCATENATE(Master!A96,Master!B96))</f>
        <v>2RR30C-T</v>
      </c>
      <c r="P78" s="10" t="str">
        <f>IF(H78="","",Master!$G$14)</f>
        <v>Datalink, A Key</v>
      </c>
    </row>
    <row r="79" spans="2:16" s="10" customFormat="1" ht="15.75">
      <c r="B79" s="10" t="str">
        <f>IF(H79="","",Master!$G$3)</f>
        <v>DAQ</v>
      </c>
      <c r="C79" s="10" t="str">
        <f>IF(H79="","",Master!$G$5)</f>
        <v>TS</v>
      </c>
      <c r="D79" s="10" t="str">
        <f>IF(H79="","",Master!$G$6)</f>
        <v>I</v>
      </c>
      <c r="E79" s="10" t="str">
        <f>IF(OR(Master!F97=1,Master!F97=4),CONCATENATE("RETN-",Master!L97,Master!B97),"")</f>
        <v>RETN-2-30C-B</v>
      </c>
      <c r="G79" s="10" t="str">
        <f>IF(H79="","",Master!$G$4)</f>
        <v>Bldn 1633A</v>
      </c>
      <c r="H79" s="10">
        <f>IF(OR(Master!F97=1,Master!F97=4),CHOOSE(INT(Master!E97/100)+1,Master!$G$7,Master!$G$8,Master!$G$9),"")</f>
        <v>65</v>
      </c>
      <c r="I79" s="10" t="str">
        <f>IF(H79="","",Master!$G$10)</f>
        <v>TN</v>
      </c>
      <c r="K79" s="10" t="str">
        <f>IF(H79="","",Master!$G$11)</f>
        <v>2RR22H</v>
      </c>
      <c r="M79" s="10" t="str">
        <f>IF(H79="","",Master!$G$12)</f>
        <v>Datalink, A Key</v>
      </c>
      <c r="N79" s="10" t="str">
        <f>IF(H79="","",CONCATENATE(Master!A97,Master!B97))</f>
        <v>2RR30C-B</v>
      </c>
      <c r="P79" s="10" t="str">
        <f>IF(H79="","",Master!$G$14)</f>
        <v>Datalink, A Key</v>
      </c>
    </row>
    <row r="80" spans="2:16" s="10" customFormat="1" ht="15.75" hidden="1">
      <c r="B80" s="10">
        <f>IF(H80="","",Master!$G$3)</f>
      </c>
      <c r="C80" s="10">
        <f>IF(H80="","",Master!$G$5)</f>
      </c>
      <c r="D80" s="10">
        <f>IF(H80="","",Master!$G$6)</f>
      </c>
      <c r="E80" s="10">
        <f>IF(OR(Master!F98=1,Master!F98=4),CONCATENATE("RETN-",Master!L98,Master!B98),"")</f>
      </c>
      <c r="G80" s="10">
        <f>IF(H80="","",Master!$G$4)</f>
      </c>
      <c r="H80" s="10">
        <f>IF(OR(Master!F98=1,Master!F98=4),CHOOSE(INT(Master!E98/100)+1,Master!$G$7,Master!$G$8,Master!$G$9),"")</f>
      </c>
      <c r="I80" s="10">
        <f>IF(H80="","",Master!$G$10)</f>
      </c>
      <c r="K80" s="10">
        <f>IF(H80="","",Master!$G$11)</f>
      </c>
      <c r="M80" s="10">
        <f>IF(H80="","",Master!$G$12)</f>
      </c>
      <c r="N80" s="10">
        <f>IF(H80="","",CONCATENATE(Master!A98,Master!B98))</f>
      </c>
      <c r="P80" s="10">
        <f>IF(H80="","",Master!$G$14)</f>
      </c>
    </row>
    <row r="81" spans="2:16" s="10" customFormat="1" ht="15.75" hidden="1">
      <c r="B81" s="10">
        <f>IF(H81="","",Master!$G$3)</f>
      </c>
      <c r="C81" s="10">
        <f>IF(H81="","",Master!$G$5)</f>
      </c>
      <c r="D81" s="10">
        <f>IF(H81="","",Master!$G$6)</f>
      </c>
      <c r="E81" s="10">
        <f>IF(OR(Master!F99=1,Master!F99=4),CONCATENATE("RETN-",Master!L99,Master!B99),"")</f>
      </c>
      <c r="G81" s="10">
        <f>IF(H81="","",Master!$G$4)</f>
      </c>
      <c r="H81" s="10">
        <f>IF(OR(Master!F99=1,Master!F99=4),CHOOSE(INT(Master!E99/100)+1,Master!$G$7,Master!$G$8,Master!$G$9),"")</f>
      </c>
      <c r="I81" s="10">
        <f>IF(H81="","",Master!$G$10)</f>
      </c>
      <c r="K81" s="10">
        <f>IF(H81="","",Master!$G$11)</f>
      </c>
      <c r="M81" s="10">
        <f>IF(H81="","",Master!$G$12)</f>
      </c>
      <c r="N81" s="10">
        <f>IF(H81="","",CONCATENATE(Master!A99,Master!B99))</f>
      </c>
      <c r="P81" s="10">
        <f>IF(H81="","",Master!$G$14)</f>
      </c>
    </row>
    <row r="82" spans="2:16" s="10" customFormat="1" ht="15.75" hidden="1">
      <c r="B82" s="10">
        <f>IF(H82="","",Master!$G$3)</f>
      </c>
      <c r="C82" s="10">
        <f>IF(H82="","",Master!$G$5)</f>
      </c>
      <c r="D82" s="10">
        <f>IF(H82="","",Master!$G$6)</f>
      </c>
      <c r="E82" s="10">
        <f>IF(OR(Master!F100=1,Master!F100=4),CONCATENATE("RETN-",Master!L100,Master!B100),"")</f>
      </c>
      <c r="G82" s="10">
        <f>IF(H82="","",Master!$G$4)</f>
      </c>
      <c r="H82" s="10">
        <f>IF(OR(Master!F100=1,Master!F100=4),CHOOSE(INT(Master!E100/100)+1,Master!$G$7,Master!$G$8,Master!$G$9),"")</f>
      </c>
      <c r="I82" s="10">
        <f>IF(H82="","",Master!$G$10)</f>
      </c>
      <c r="K82" s="10">
        <f>IF(H82="","",Master!$G$11)</f>
      </c>
      <c r="M82" s="10">
        <f>IF(H82="","",Master!$G$12)</f>
      </c>
      <c r="N82" s="10">
        <f>IF(H82="","",CONCATENATE(Master!A100,Master!B100))</f>
      </c>
      <c r="P82" s="10">
        <f>IF(H82="","",Master!$G$14)</f>
      </c>
    </row>
    <row r="83" spans="2:16" s="10" customFormat="1" ht="15.75" hidden="1">
      <c r="B83" s="10">
        <f>IF(H83="","",Master!$G$3)</f>
      </c>
      <c r="C83" s="10">
        <f>IF(H83="","",Master!$G$5)</f>
      </c>
      <c r="D83" s="10">
        <f>IF(H83="","",Master!$G$6)</f>
      </c>
      <c r="E83" s="10">
        <f>IF(OR(Master!F101=1,Master!F101=4),CONCATENATE("RETN-",Master!L101,Master!B101),"")</f>
      </c>
      <c r="G83" s="10">
        <f>IF(H83="","",Master!$G$4)</f>
      </c>
      <c r="H83" s="10">
        <f>IF(OR(Master!F101=1,Master!F101=4),CHOOSE(INT(Master!E101/100)+1,Master!$G$7,Master!$G$8,Master!$G$9),"")</f>
      </c>
      <c r="I83" s="10">
        <f>IF(H83="","",Master!$G$10)</f>
      </c>
      <c r="K83" s="10">
        <f>IF(H83="","",Master!$G$11)</f>
      </c>
      <c r="M83" s="10">
        <f>IF(H83="","",Master!$G$12)</f>
      </c>
      <c r="N83" s="10">
        <f>IF(H83="","",CONCATENATE(Master!A101,Master!B101))</f>
      </c>
      <c r="P83" s="10">
        <f>IF(H83="","",Master!$G$14)</f>
      </c>
    </row>
    <row r="84" spans="2:16" s="10" customFormat="1" ht="15.75" hidden="1">
      <c r="B84" s="10">
        <f>IF(H84="","",Master!$G$3)</f>
      </c>
      <c r="C84" s="10">
        <f>IF(H84="","",Master!$G$5)</f>
      </c>
      <c r="D84" s="10">
        <f>IF(H84="","",Master!$G$6)</f>
      </c>
      <c r="E84" s="10">
        <f>IF(OR(Master!F102=1,Master!F102=4),CONCATENATE("RETN-",Master!L102,Master!B102),"")</f>
      </c>
      <c r="G84" s="10">
        <f>IF(H84="","",Master!$G$4)</f>
      </c>
      <c r="H84" s="10">
        <f>IF(OR(Master!F102=1,Master!F102=4),CHOOSE(INT(Master!E102/100)+1,Master!$G$7,Master!$G$8,Master!$G$9),"")</f>
      </c>
      <c r="I84" s="10">
        <f>IF(H84="","",Master!$G$10)</f>
      </c>
      <c r="K84" s="10">
        <f>IF(H84="","",Master!$G$11)</f>
      </c>
      <c r="M84" s="10">
        <f>IF(H84="","",Master!$G$12)</f>
      </c>
      <c r="N84" s="10">
        <f>IF(H84="","",CONCATENATE(Master!A102,Master!B102))</f>
      </c>
      <c r="P84" s="10">
        <f>IF(H84="","",Master!$G$14)</f>
      </c>
    </row>
    <row r="85" spans="2:16" s="10" customFormat="1" ht="15.75" hidden="1">
      <c r="B85" s="10">
        <f>IF(H85="","",Master!$G$3)</f>
      </c>
      <c r="C85" s="10">
        <f>IF(H85="","",Master!$G$5)</f>
      </c>
      <c r="D85" s="10">
        <f>IF(H85="","",Master!$G$6)</f>
      </c>
      <c r="E85" s="10">
        <f>IF(OR(Master!F103=1,Master!F103=4),CONCATENATE("RETN-",Master!L103,Master!B103),"")</f>
      </c>
      <c r="G85" s="10">
        <f>IF(H85="","",Master!$G$4)</f>
      </c>
      <c r="H85" s="10">
        <f>IF(OR(Master!F103=1,Master!F103=4),CHOOSE(INT(Master!E103/100)+1,Master!$G$7,Master!$G$8,Master!$G$9),"")</f>
      </c>
      <c r="I85" s="10">
        <f>IF(H85="","",Master!$G$10)</f>
      </c>
      <c r="K85" s="10">
        <f>IF(H85="","",Master!$G$11)</f>
      </c>
      <c r="M85" s="10">
        <f>IF(H85="","",Master!$G$12)</f>
      </c>
      <c r="N85" s="10">
        <f>IF(H85="","",CONCATENATE(Master!A103,Master!B103))</f>
      </c>
      <c r="P85" s="10">
        <f>IF(H85="","",Master!$G$14)</f>
      </c>
    </row>
    <row r="86" spans="2:16" s="10" customFormat="1" ht="15.75" hidden="1">
      <c r="B86" s="10">
        <f>IF(H86="","",Master!$G$3)</f>
      </c>
      <c r="C86" s="10">
        <f>IF(H86="","",Master!$G$5)</f>
      </c>
      <c r="D86" s="10">
        <f>IF(H86="","",Master!$G$6)</f>
      </c>
      <c r="E86" s="10">
        <f>IF(OR(Master!F104=1,Master!F104=4),CONCATENATE("RETN-",Master!L104,Master!B104),"")</f>
      </c>
      <c r="G86" s="10">
        <f>IF(H86="","",Master!$G$4)</f>
      </c>
      <c r="H86" s="10">
        <f>IF(OR(Master!F104=1,Master!F104=4),CHOOSE(INT(Master!E104/100)+1,Master!$G$7,Master!$G$8,Master!$G$9),"")</f>
      </c>
      <c r="I86" s="10">
        <f>IF(H86="","",Master!$G$10)</f>
      </c>
      <c r="K86" s="10">
        <f>IF(H86="","",Master!$G$11)</f>
      </c>
      <c r="M86" s="10">
        <f>IF(H86="","",Master!$G$12)</f>
      </c>
      <c r="N86" s="10">
        <f>IF(H86="","",CONCATENATE(Master!A104,Master!B104))</f>
      </c>
      <c r="P86" s="10">
        <f>IF(H86="","",Master!$G$14)</f>
      </c>
    </row>
    <row r="87" spans="2:16" s="10" customFormat="1" ht="15.75" hidden="1">
      <c r="B87" s="10">
        <f>IF(H87="","",Master!$G$3)</f>
      </c>
      <c r="C87" s="10">
        <f>IF(H87="","",Master!$G$5)</f>
      </c>
      <c r="D87" s="10">
        <f>IF(H87="","",Master!$G$6)</f>
      </c>
      <c r="E87" s="10">
        <f>IF(OR(Master!F105=1,Master!F105=4),CONCATENATE("RETN-",Master!L105,Master!B105),"")</f>
      </c>
      <c r="G87" s="10">
        <f>IF(H87="","",Master!$G$4)</f>
      </c>
      <c r="H87" s="10">
        <f>IF(OR(Master!F105=1,Master!F105=4),CHOOSE(INT(Master!E105/100)+1,Master!$G$7,Master!$G$8,Master!$G$9),"")</f>
      </c>
      <c r="I87" s="10">
        <f>IF(H87="","",Master!$G$10)</f>
      </c>
      <c r="K87" s="10">
        <f>IF(H87="","",Master!$G$11)</f>
      </c>
      <c r="M87" s="10">
        <f>IF(H87="","",Master!$G$12)</f>
      </c>
      <c r="N87" s="10">
        <f>IF(H87="","",CONCATENATE(Master!A105,Master!B105))</f>
      </c>
      <c r="P87" s="10">
        <f>IF(H87="","",Master!$G$14)</f>
      </c>
    </row>
    <row r="88" spans="2:16" s="10" customFormat="1" ht="15.75" hidden="1">
      <c r="B88" s="10">
        <f>IF(H88="","",Master!$G$3)</f>
      </c>
      <c r="C88" s="10">
        <f>IF(H88="","",Master!$G$5)</f>
      </c>
      <c r="D88" s="10">
        <f>IF(H88="","",Master!$G$6)</f>
      </c>
      <c r="E88" s="10">
        <f>IF(OR(Master!F106=1,Master!F106=4),CONCATENATE("RETN-",Master!L106,Master!B106),"")</f>
      </c>
      <c r="G88" s="10">
        <f>IF(H88="","",Master!$G$4)</f>
      </c>
      <c r="H88" s="10">
        <f>IF(OR(Master!F106=1,Master!F106=4),CHOOSE(INT(Master!E106/100)+1,Master!$G$7,Master!$G$8,Master!$G$9),"")</f>
      </c>
      <c r="I88" s="10">
        <f>IF(H88="","",Master!$G$10)</f>
      </c>
      <c r="K88" s="10">
        <f>IF(H88="","",Master!$G$11)</f>
      </c>
      <c r="M88" s="10">
        <f>IF(H88="","",Master!$G$12)</f>
      </c>
      <c r="N88" s="10">
        <f>IF(H88="","",CONCATENATE(Master!A106,Master!B106))</f>
      </c>
      <c r="P88" s="10">
        <f>IF(H88="","",Master!$G$14)</f>
      </c>
    </row>
    <row r="89" spans="2:16" s="10" customFormat="1" ht="15.75" hidden="1">
      <c r="B89" s="10">
        <f>IF(H89="","",Master!$G$3)</f>
      </c>
      <c r="C89" s="10">
        <f>IF(H89="","",Master!$G$5)</f>
      </c>
      <c r="D89" s="10">
        <f>IF(H89="","",Master!$G$6)</f>
      </c>
      <c r="E89" s="10">
        <f>IF(OR(Master!F107=1,Master!F107=4),CONCATENATE("RETN-",Master!L107,Master!B107),"")</f>
      </c>
      <c r="G89" s="10">
        <f>IF(H89="","",Master!$G$4)</f>
      </c>
      <c r="H89" s="10">
        <f>IF(OR(Master!F107=1,Master!F107=4),CHOOSE(INT(Master!E107/100)+1,Master!$G$7,Master!$G$8,Master!$G$9),"")</f>
      </c>
      <c r="I89" s="10">
        <f>IF(H89="","",Master!$G$10)</f>
      </c>
      <c r="K89" s="10">
        <f>IF(H89="","",Master!$G$11)</f>
      </c>
      <c r="M89" s="10">
        <f>IF(H89="","",Master!$G$12)</f>
      </c>
      <c r="N89" s="10">
        <f>IF(H89="","",CONCATENATE(Master!A107,Master!B107))</f>
      </c>
      <c r="P89" s="10">
        <f>IF(H89="","",Master!$G$14)</f>
      </c>
    </row>
    <row r="90" spans="2:16" s="10" customFormat="1" ht="15.75">
      <c r="B90" s="10" t="str">
        <f>IF(H90="","",Master!$G$3)</f>
        <v>DAQ</v>
      </c>
      <c r="C90" s="10" t="str">
        <f>IF(H90="","",Master!$G$5)</f>
        <v>TS</v>
      </c>
      <c r="D90" s="10" t="str">
        <f>IF(H90="","",Master!$G$6)</f>
        <v>I</v>
      </c>
      <c r="E90" s="10" t="str">
        <f>IF(OR(Master!F108=1,Master!F108=4),CONCATENATE("RETN-",Master!L108,Master!B108),"")</f>
        <v>RETN-2-35F-T</v>
      </c>
      <c r="G90" s="10" t="str">
        <f>IF(H90="","",Master!$G$4)</f>
        <v>Bldn 1633A</v>
      </c>
      <c r="H90" s="10">
        <f>IF(OR(Master!F108=1,Master!F108=4),CHOOSE(INT(Master!E108/100)+1,Master!$G$7,Master!$G$8,Master!$G$9),"")</f>
        <v>65</v>
      </c>
      <c r="I90" s="10" t="str">
        <f>IF(H90="","",Master!$G$10)</f>
        <v>TN</v>
      </c>
      <c r="K90" s="10" t="str">
        <f>IF(H90="","",Master!$G$11)</f>
        <v>2RR22H</v>
      </c>
      <c r="M90" s="10" t="str">
        <f>IF(H90="","",Master!$G$12)</f>
        <v>Datalink, A Key</v>
      </c>
      <c r="N90" s="10" t="str">
        <f>IF(H90="","",CONCATENATE(Master!A108,Master!B108))</f>
        <v>2RR35F-T</v>
      </c>
      <c r="P90" s="10" t="str">
        <f>IF(H90="","",Master!$G$14)</f>
        <v>Datalink, A Key</v>
      </c>
    </row>
    <row r="91" spans="2:16" s="10" customFormat="1" ht="15.75">
      <c r="B91" s="10" t="str">
        <f>IF(H91="","",Master!$G$3)</f>
        <v>DAQ</v>
      </c>
      <c r="C91" s="10" t="str">
        <f>IF(H91="","",Master!$G$5)</f>
        <v>TS</v>
      </c>
      <c r="D91" s="10" t="str">
        <f>IF(H91="","",Master!$G$6)</f>
        <v>I</v>
      </c>
      <c r="E91" s="10" t="str">
        <f>IF(OR(Master!F109=1,Master!F109=4),CONCATENATE("RETN-",Master!L109,Master!B109),"")</f>
        <v>RETN-2-35F-B</v>
      </c>
      <c r="G91" s="10" t="str">
        <f>IF(H91="","",Master!$G$4)</f>
        <v>Bldn 1633A</v>
      </c>
      <c r="H91" s="10">
        <f>IF(OR(Master!F109=1,Master!F109=4),CHOOSE(INT(Master!E109/100)+1,Master!$G$7,Master!$G$8,Master!$G$9),"")</f>
        <v>65</v>
      </c>
      <c r="I91" s="10" t="str">
        <f>IF(H91="","",Master!$G$10)</f>
        <v>TN</v>
      </c>
      <c r="K91" s="10" t="str">
        <f>IF(H91="","",Master!$G$11)</f>
        <v>2RR22H</v>
      </c>
      <c r="M91" s="10" t="str">
        <f>IF(H91="","",Master!$G$12)</f>
        <v>Datalink, A Key</v>
      </c>
      <c r="N91" s="10" t="str">
        <f>IF(H91="","",CONCATENATE(Master!A109,Master!B109))</f>
        <v>2RR35F-B</v>
      </c>
      <c r="P91" s="10" t="str">
        <f>IF(H91="","",Master!$G$14)</f>
        <v>Datalink, A Key</v>
      </c>
    </row>
    <row r="92" spans="2:16" s="10" customFormat="1" ht="15.75">
      <c r="B92" s="10" t="str">
        <f>IF(H92="","",Master!$G$3)</f>
        <v>DAQ</v>
      </c>
      <c r="C92" s="10" t="str">
        <f>IF(H92="","",Master!$G$5)</f>
        <v>TS</v>
      </c>
      <c r="D92" s="10" t="str">
        <f>IF(H92="","",Master!$G$6)</f>
        <v>I</v>
      </c>
      <c r="E92" s="10" t="str">
        <f>IF(OR(Master!F110=1,Master!F110=4),CONCATENATE("RETN-",Master!L110,Master!B110),"")</f>
        <v>RETN-2-35G-T</v>
      </c>
      <c r="G92" s="10" t="str">
        <f>IF(H92="","",Master!$G$4)</f>
        <v>Bldn 1633A</v>
      </c>
      <c r="H92" s="10">
        <f>IF(OR(Master!F110=1,Master!F110=4),CHOOSE(INT(Master!E110/100)+1,Master!$G$7,Master!$G$8,Master!$G$9),"")</f>
        <v>65</v>
      </c>
      <c r="I92" s="10" t="str">
        <f>IF(H92="","",Master!$G$10)</f>
        <v>TN</v>
      </c>
      <c r="K92" s="10" t="str">
        <f>IF(H92="","",Master!$G$11)</f>
        <v>2RR22H</v>
      </c>
      <c r="M92" s="10" t="str">
        <f>IF(H92="","",Master!$G$12)</f>
        <v>Datalink, A Key</v>
      </c>
      <c r="N92" s="10" t="str">
        <f>IF(H92="","",CONCATENATE(Master!A110,Master!B110))</f>
        <v>2RR35G-T</v>
      </c>
      <c r="P92" s="10" t="str">
        <f>IF(H92="","",Master!$G$14)</f>
        <v>Datalink, A Key</v>
      </c>
    </row>
    <row r="93" spans="2:16" s="10" customFormat="1" ht="15.75">
      <c r="B93" s="10" t="str">
        <f>IF(H93="","",Master!$G$3)</f>
        <v>DAQ</v>
      </c>
      <c r="C93" s="10" t="str">
        <f>IF(H93="","",Master!$G$5)</f>
        <v>TS</v>
      </c>
      <c r="D93" s="10" t="str">
        <f>IF(H93="","",Master!$G$6)</f>
        <v>I</v>
      </c>
      <c r="E93" s="10" t="str">
        <f>IF(OR(Master!F111=1,Master!F111=4),CONCATENATE("RETN-",Master!L111,Master!B111),"")</f>
        <v>RETN-2-35G-B</v>
      </c>
      <c r="G93" s="10" t="str">
        <f>IF(H93="","",Master!$G$4)</f>
        <v>Bldn 1633A</v>
      </c>
      <c r="H93" s="10">
        <f>IF(OR(Master!F111=1,Master!F111=4),CHOOSE(INT(Master!E111/100)+1,Master!$G$7,Master!$G$8,Master!$G$9),"")</f>
        <v>65</v>
      </c>
      <c r="I93" s="10" t="str">
        <f>IF(H93="","",Master!$G$10)</f>
        <v>TN</v>
      </c>
      <c r="K93" s="10" t="str">
        <f>IF(H93="","",Master!$G$11)</f>
        <v>2RR22H</v>
      </c>
      <c r="M93" s="10" t="str">
        <f>IF(H93="","",Master!$G$12)</f>
        <v>Datalink, A Key</v>
      </c>
      <c r="N93" s="10" t="str">
        <f>IF(H93="","",CONCATENATE(Master!A111,Master!B111))</f>
        <v>2RR35G-B</v>
      </c>
      <c r="P93" s="10" t="str">
        <f>IF(H93="","",Master!$G$14)</f>
        <v>Datalink, A Key</v>
      </c>
    </row>
    <row r="94" spans="2:16" s="10" customFormat="1" ht="15.75">
      <c r="B94" s="10" t="str">
        <f>IF(H94="","",Master!$G$3)</f>
        <v>DAQ</v>
      </c>
      <c r="C94" s="10" t="str">
        <f>IF(H94="","",Master!$G$5)</f>
        <v>TS</v>
      </c>
      <c r="D94" s="10" t="str">
        <f>IF(H94="","",Master!$G$6)</f>
        <v>I</v>
      </c>
      <c r="E94" s="10" t="str">
        <f>IF(OR(Master!F112=1,Master!F112=4),CONCATENATE("RETN-",Master!L112,Master!B112),"")</f>
        <v>RETN-2-35H-T</v>
      </c>
      <c r="G94" s="10" t="str">
        <f>IF(H94="","",Master!$G$4)</f>
        <v>Bldn 1633A</v>
      </c>
      <c r="H94" s="10">
        <f>IF(OR(Master!F112=1,Master!F112=4),CHOOSE(INT(Master!E112/100)+1,Master!$G$7,Master!$G$8,Master!$G$9),"")</f>
        <v>65</v>
      </c>
      <c r="I94" s="10" t="str">
        <f>IF(H94="","",Master!$G$10)</f>
        <v>TN</v>
      </c>
      <c r="K94" s="10" t="str">
        <f>IF(H94="","",Master!$G$11)</f>
        <v>2RR22H</v>
      </c>
      <c r="M94" s="10" t="str">
        <f>IF(H94="","",Master!$G$12)</f>
        <v>Datalink, A Key</v>
      </c>
      <c r="N94" s="10" t="str">
        <f>IF(H94="","",CONCATENATE(Master!A112,Master!B112))</f>
        <v>2RR35H-T</v>
      </c>
      <c r="P94" s="10" t="str">
        <f>IF(H94="","",Master!$G$14)</f>
        <v>Datalink, A Key</v>
      </c>
    </row>
    <row r="95" spans="2:16" s="10" customFormat="1" ht="15.75">
      <c r="B95" s="10" t="str">
        <f>IF(H95="","",Master!$G$3)</f>
        <v>DAQ</v>
      </c>
      <c r="C95" s="10" t="str">
        <f>IF(H95="","",Master!$G$5)</f>
        <v>TS</v>
      </c>
      <c r="D95" s="10" t="str">
        <f>IF(H95="","",Master!$G$6)</f>
        <v>I</v>
      </c>
      <c r="E95" s="10" t="str">
        <f>IF(OR(Master!F113=1,Master!F113=4),CONCATENATE("RETN-",Master!L113,Master!B113),"")</f>
        <v>RETN-2-35H-B</v>
      </c>
      <c r="G95" s="10" t="str">
        <f>IF(H95="","",Master!$G$4)</f>
        <v>Bldn 1633A</v>
      </c>
      <c r="H95" s="10">
        <f>IF(OR(Master!F113=1,Master!F113=4),CHOOSE(INT(Master!E113/100)+1,Master!$G$7,Master!$G$8,Master!$G$9),"")</f>
        <v>65</v>
      </c>
      <c r="I95" s="10" t="str">
        <f>IF(H95="","",Master!$G$10)</f>
        <v>TN</v>
      </c>
      <c r="K95" s="10" t="str">
        <f>IF(H95="","",Master!$G$11)</f>
        <v>2RR22H</v>
      </c>
      <c r="M95" s="10" t="str">
        <f>IF(H95="","",Master!$G$12)</f>
        <v>Datalink, A Key</v>
      </c>
      <c r="N95" s="10" t="str">
        <f>IF(H95="","",CONCATENATE(Master!A113,Master!B113))</f>
        <v>2RR35H-B</v>
      </c>
      <c r="P95" s="10" t="str">
        <f>IF(H95="","",Master!$G$14)</f>
        <v>Datalink, A Key</v>
      </c>
    </row>
    <row r="96" spans="2:16" s="10" customFormat="1" ht="15.75">
      <c r="B96" s="10" t="str">
        <f>IF(H96="","",Master!$G$3)</f>
        <v>DAQ</v>
      </c>
      <c r="C96" s="10" t="str">
        <f>IF(H96="","",Master!$G$5)</f>
        <v>TS</v>
      </c>
      <c r="D96" s="10" t="str">
        <f>IF(H96="","",Master!$G$6)</f>
        <v>I</v>
      </c>
      <c r="E96" s="10" t="str">
        <f>IF(OR(Master!F114=1,Master!F114=4),CONCATENATE("RETN-",Master!L114,Master!B114),"")</f>
        <v>RETN-2-35I-T</v>
      </c>
      <c r="G96" s="10" t="str">
        <f>IF(H96="","",Master!$G$4)</f>
        <v>Bldn 1633A</v>
      </c>
      <c r="H96" s="10">
        <f>IF(OR(Master!F114=1,Master!F114=4),CHOOSE(INT(Master!E114/100)+1,Master!$G$7,Master!$G$8,Master!$G$9),"")</f>
        <v>65</v>
      </c>
      <c r="I96" s="10" t="str">
        <f>IF(H96="","",Master!$G$10)</f>
        <v>TN</v>
      </c>
      <c r="K96" s="10" t="str">
        <f>IF(H96="","",Master!$G$11)</f>
        <v>2RR22H</v>
      </c>
      <c r="M96" s="10" t="str">
        <f>IF(H96="","",Master!$G$12)</f>
        <v>Datalink, A Key</v>
      </c>
      <c r="N96" s="10" t="str">
        <f>IF(H96="","",CONCATENATE(Master!A114,Master!B114))</f>
        <v>2RR35I-T</v>
      </c>
      <c r="P96" s="10" t="str">
        <f>IF(H96="","",Master!$G$14)</f>
        <v>Datalink, A Key</v>
      </c>
    </row>
    <row r="97" spans="2:16" s="10" customFormat="1" ht="15.75">
      <c r="B97" s="10" t="str">
        <f>IF(H97="","",Master!$G$3)</f>
        <v>DAQ</v>
      </c>
      <c r="C97" s="10" t="str">
        <f>IF(H97="","",Master!$G$5)</f>
        <v>TS</v>
      </c>
      <c r="D97" s="10" t="str">
        <f>IF(H97="","",Master!$G$6)</f>
        <v>I</v>
      </c>
      <c r="E97" s="10" t="str">
        <f>IF(OR(Master!F115=1,Master!F115=4),CONCATENATE("RETN-",Master!L115,Master!B115),"")</f>
        <v>RETN-2-35I-B</v>
      </c>
      <c r="G97" s="10" t="str">
        <f>IF(H97="","",Master!$G$4)</f>
        <v>Bldn 1633A</v>
      </c>
      <c r="H97" s="10">
        <f>IF(OR(Master!F115=1,Master!F115=4),CHOOSE(INT(Master!E115/100)+1,Master!$G$7,Master!$G$8,Master!$G$9),"")</f>
        <v>65</v>
      </c>
      <c r="I97" s="10" t="str">
        <f>IF(H97="","",Master!$G$10)</f>
        <v>TN</v>
      </c>
      <c r="K97" s="10" t="str">
        <f>IF(H97="","",Master!$G$11)</f>
        <v>2RR22H</v>
      </c>
      <c r="M97" s="10" t="str">
        <f>IF(H97="","",Master!$G$12)</f>
        <v>Datalink, A Key</v>
      </c>
      <c r="N97" s="10" t="str">
        <f>IF(H97="","",CONCATENATE(Master!A115,Master!B115))</f>
        <v>2RR35I-B</v>
      </c>
      <c r="P97" s="10" t="str">
        <f>IF(H97="","",Master!$G$14)</f>
        <v>Datalink, A Key</v>
      </c>
    </row>
    <row r="98" spans="2:16" s="10" customFormat="1" ht="15.75" hidden="1">
      <c r="B98" s="10">
        <f>IF(H98="","",Master!$G$3)</f>
      </c>
      <c r="C98" s="10">
        <f>IF(H98="","",Master!$G$5)</f>
      </c>
      <c r="D98" s="10">
        <f>IF(H98="","",Master!$G$6)</f>
      </c>
      <c r="E98" s="10">
        <f>IF(OR(Master!F116=1,Master!F116=4),CONCATENATE("RETN-",Master!L116,Master!B116),"")</f>
      </c>
      <c r="G98" s="10">
        <f>IF(H98="","",Master!$G$4)</f>
      </c>
      <c r="H98" s="10">
        <f>IF(OR(Master!F116=1,Master!F116=4),CHOOSE(INT(Master!E116/100)+1,Master!$G$7,Master!$G$8,Master!$G$9),"")</f>
      </c>
      <c r="I98" s="10">
        <f>IF(H98="","",Master!$G$10)</f>
      </c>
      <c r="K98" s="10">
        <f>IF(H98="","",Master!$G$11)</f>
      </c>
      <c r="M98" s="10">
        <f>IF(H98="","",Master!$G$12)</f>
      </c>
      <c r="N98" s="10">
        <f>IF(H98="","",CONCATENATE(Master!A116,Master!B116))</f>
      </c>
      <c r="P98" s="10">
        <f>IF(H98="","",Master!$G$14)</f>
      </c>
    </row>
    <row r="99" spans="2:16" s="10" customFormat="1" ht="15.75">
      <c r="B99" s="10" t="str">
        <f>IF(H99="","",Master!$G$3)</f>
        <v>DAQ</v>
      </c>
      <c r="C99" s="10" t="str">
        <f>IF(H99="","",Master!$G$5)</f>
        <v>TS</v>
      </c>
      <c r="D99" s="10" t="str">
        <f>IF(H99="","",Master!$G$6)</f>
        <v>I</v>
      </c>
      <c r="E99" s="10" t="str">
        <f>IF(OR(Master!F117=1,Master!F117=4),CONCATENATE("RETN-",Master!L117,Master!B117),"")</f>
        <v>RETN-CONWT-3</v>
      </c>
      <c r="G99" s="10" t="str">
        <f>IF(H99="","",Master!$G$4)</f>
        <v>Bldn 1633A</v>
      </c>
      <c r="H99" s="10">
        <f>IF(OR(Master!F117=1,Master!F117=4),CHOOSE(INT(Master!E117/100)+1,Master!$G$7,Master!$G$8,Master!$G$9),"")</f>
        <v>220</v>
      </c>
      <c r="I99" s="10" t="str">
        <f>IF(H99="","",Master!$G$10)</f>
        <v>TN</v>
      </c>
      <c r="K99" s="10" t="str">
        <f>IF(H99="","",Master!$G$11)</f>
        <v>2RR22H</v>
      </c>
      <c r="M99" s="10" t="str">
        <f>IF(H99="","",Master!$G$12)</f>
        <v>Datalink, A Key</v>
      </c>
      <c r="N99" s="10" t="str">
        <f>IF(H99="","",CONCATENATE(Master!A117,Master!B117))</f>
        <v>CONWT-3</v>
      </c>
      <c r="P99" s="10" t="str">
        <f>IF(H99="","",Master!$G$14)</f>
        <v>Datalink, A Key</v>
      </c>
    </row>
    <row r="100" spans="2:16" s="10" customFormat="1" ht="15.75">
      <c r="B100" s="10" t="str">
        <f>IF(H100="","",Master!$G$3)</f>
        <v>DAQ</v>
      </c>
      <c r="C100" s="10" t="str">
        <f>IF(H100="","",Master!$G$5)</f>
        <v>TS</v>
      </c>
      <c r="D100" s="10" t="str">
        <f>IF(H100="","",Master!$G$6)</f>
        <v>I</v>
      </c>
      <c r="E100" s="10" t="str">
        <f>IF(OR(Master!F118=1,Master!F118=4),CONCATENATE("RETN-",Master!L118,Master!B118),"")</f>
        <v>RETN-CONWT-2</v>
      </c>
      <c r="G100" s="10" t="str">
        <f>IF(H100="","",Master!$G$4)</f>
        <v>Bldn 1633A</v>
      </c>
      <c r="H100" s="10">
        <f>IF(OR(Master!F118=1,Master!F118=4),CHOOSE(INT(Master!E118/100)+1,Master!$G$7,Master!$G$8,Master!$G$9),"")</f>
        <v>220</v>
      </c>
      <c r="I100" s="10" t="str">
        <f>IF(H100="","",Master!$G$10)</f>
        <v>TN</v>
      </c>
      <c r="K100" s="10" t="str">
        <f>IF(H100="","",Master!$G$11)</f>
        <v>2RR22H</v>
      </c>
      <c r="M100" s="10" t="str">
        <f>IF(H100="","",Master!$G$12)</f>
        <v>Datalink, A Key</v>
      </c>
      <c r="N100" s="10" t="str">
        <f>IF(H100="","",CONCATENATE(Master!A118,Master!B118))</f>
        <v>CONWT-2</v>
      </c>
      <c r="P100" s="10" t="str">
        <f>IF(H100="","",Master!$G$14)</f>
        <v>Datalink, A Key</v>
      </c>
    </row>
    <row r="101" spans="2:16" s="10" customFormat="1" ht="15.75">
      <c r="B101" s="10" t="str">
        <f>IF(H101="","",Master!$G$3)</f>
        <v>DAQ</v>
      </c>
      <c r="C101" s="10" t="str">
        <f>IF(H101="","",Master!$G$5)</f>
        <v>TS</v>
      </c>
      <c r="D101" s="10" t="str">
        <f>IF(H101="","",Master!$G$6)</f>
        <v>I</v>
      </c>
      <c r="E101" s="10" t="str">
        <f>IF(OR(Master!F119=1,Master!F119=4),CONCATENATE("RETN-",Master!L119,Master!B119),"")</f>
        <v>RETN-CONWT-1</v>
      </c>
      <c r="G101" s="10" t="str">
        <f>IF(H101="","",Master!$G$4)</f>
        <v>Bldn 1633A</v>
      </c>
      <c r="H101" s="10">
        <f>IF(OR(Master!F119=1,Master!F119=4),CHOOSE(INT(Master!E119/100)+1,Master!$G$7,Master!$G$8,Master!$G$9),"")</f>
        <v>220</v>
      </c>
      <c r="I101" s="10" t="str">
        <f>IF(H101="","",Master!$G$10)</f>
        <v>TN</v>
      </c>
      <c r="K101" s="10" t="str">
        <f>IF(H101="","",Master!$G$11)</f>
        <v>2RR22H</v>
      </c>
      <c r="M101" s="10" t="str">
        <f>IF(H101="","",Master!$G$12)</f>
        <v>Datalink, A Key</v>
      </c>
      <c r="N101" s="10" t="str">
        <f>IF(H101="","",CONCATENATE(Master!A119,Master!B119))</f>
        <v>CONWT-1</v>
      </c>
      <c r="P101" s="10" t="str">
        <f>IF(H101="","",Master!$G$14)</f>
        <v>Datalink, A Key</v>
      </c>
    </row>
    <row r="102" spans="2:16" s="10" customFormat="1" ht="15.75">
      <c r="B102" s="10" t="str">
        <f>IF(H102="","",Master!$G$3)</f>
        <v>DAQ</v>
      </c>
      <c r="C102" s="10" t="str">
        <f>IF(H102="","",Master!$G$5)</f>
        <v>TS</v>
      </c>
      <c r="D102" s="10" t="str">
        <f>IF(H102="","",Master!$G$6)</f>
        <v>I</v>
      </c>
      <c r="E102" s="10" t="str">
        <f>IF(OR(Master!F120=1,Master!F120=4),CONCATENATE("RETN-",Master!L120,Master!B120),"")</f>
        <v>RETN-COSWT-1</v>
      </c>
      <c r="G102" s="10" t="str">
        <f>IF(H102="","",Master!$G$4)</f>
        <v>Bldn 1633A</v>
      </c>
      <c r="H102" s="10">
        <f>IF(OR(Master!F120=1,Master!F120=4),CHOOSE(INT(Master!E120/100)+1,Master!$G$7,Master!$G$8,Master!$G$9),"")</f>
        <v>220</v>
      </c>
      <c r="I102" s="10" t="str">
        <f>IF(H102="","",Master!$G$10)</f>
        <v>TN</v>
      </c>
      <c r="K102" s="10" t="str">
        <f>IF(H102="","",Master!$G$11)</f>
        <v>2RR22H</v>
      </c>
      <c r="M102" s="10" t="str">
        <f>IF(H102="","",Master!$G$12)</f>
        <v>Datalink, A Key</v>
      </c>
      <c r="N102" s="10" t="str">
        <f>IF(H102="","",CONCATENATE(Master!A120,Master!B120))</f>
        <v>COSWT-1</v>
      </c>
      <c r="P102" s="10" t="str">
        <f>IF(H102="","",Master!$G$14)</f>
        <v>Datalink, A Key</v>
      </c>
    </row>
    <row r="103" spans="2:16" s="10" customFormat="1" ht="15.75">
      <c r="B103" s="10" t="str">
        <f>IF(H103="","",Master!$G$3)</f>
        <v>DAQ</v>
      </c>
      <c r="C103" s="10" t="str">
        <f>IF(H103="","",Master!$G$5)</f>
        <v>TS</v>
      </c>
      <c r="D103" s="10" t="str">
        <f>IF(H103="","",Master!$G$6)</f>
        <v>I</v>
      </c>
      <c r="E103" s="10" t="str">
        <f>IF(OR(Master!F121=1,Master!F121=4),CONCATENATE("RETN-",Master!L121,Master!B121),"")</f>
        <v>RETN-COSWT-2</v>
      </c>
      <c r="G103" s="10" t="str">
        <f>IF(H103="","",Master!$G$4)</f>
        <v>Bldn 1633A</v>
      </c>
      <c r="H103" s="10">
        <f>IF(OR(Master!F121=1,Master!F121=4),CHOOSE(INT(Master!E121/100)+1,Master!$G$7,Master!$G$8,Master!$G$9),"")</f>
        <v>220</v>
      </c>
      <c r="I103" s="10" t="str">
        <f>IF(H103="","",Master!$G$10)</f>
        <v>TN</v>
      </c>
      <c r="K103" s="10" t="str">
        <f>IF(H103="","",Master!$G$11)</f>
        <v>2RR22H</v>
      </c>
      <c r="M103" s="10" t="str">
        <f>IF(H103="","",Master!$G$12)</f>
        <v>Datalink, A Key</v>
      </c>
      <c r="N103" s="10" t="str">
        <f>IF(H103="","",CONCATENATE(Master!A121,Master!B121))</f>
        <v>COSWT-2</v>
      </c>
      <c r="P103" s="10" t="str">
        <f>IF(H103="","",Master!$G$14)</f>
        <v>Datalink, A Key</v>
      </c>
    </row>
    <row r="104" spans="2:16" s="10" customFormat="1" ht="15.75">
      <c r="B104" s="10" t="str">
        <f>IF(H104="","",Master!$G$3)</f>
        <v>DAQ</v>
      </c>
      <c r="C104" s="10" t="str">
        <f>IF(H104="","",Master!$G$5)</f>
        <v>TS</v>
      </c>
      <c r="D104" s="10" t="str">
        <f>IF(H104="","",Master!$G$6)</f>
        <v>I</v>
      </c>
      <c r="E104" s="10" t="str">
        <f>IF(OR(Master!F122=1,Master!F122=4),CONCATENATE("RETN-",Master!L122,Master!B122),"")</f>
        <v>RETN-COSWT-3</v>
      </c>
      <c r="G104" s="10" t="str">
        <f>IF(H104="","",Master!$G$4)</f>
        <v>Bldn 1633A</v>
      </c>
      <c r="H104" s="10">
        <f>IF(OR(Master!F122=1,Master!F122=4),CHOOSE(INT(Master!E122/100)+1,Master!$G$7,Master!$G$8,Master!$G$9),"")</f>
        <v>220</v>
      </c>
      <c r="I104" s="10" t="str">
        <f>IF(H104="","",Master!$G$10)</f>
        <v>TN</v>
      </c>
      <c r="K104" s="10" t="str">
        <f>IF(H104="","",Master!$G$11)</f>
        <v>2RR22H</v>
      </c>
      <c r="M104" s="10" t="str">
        <f>IF(H104="","",Master!$G$12)</f>
        <v>Datalink, A Key</v>
      </c>
      <c r="N104" s="10" t="str">
        <f>IF(H104="","",CONCATENATE(Master!A122,Master!B122))</f>
        <v>COSWT-3</v>
      </c>
      <c r="P104" s="10" t="str">
        <f>IF(H104="","",Master!$G$14)</f>
        <v>Datalink, A Key</v>
      </c>
    </row>
    <row r="105" spans="2:16" s="10" customFormat="1" ht="15.75">
      <c r="B105" s="10" t="str">
        <f>IF(H105="","",Master!$G$3)</f>
        <v>DAQ</v>
      </c>
      <c r="C105" s="10" t="str">
        <f>IF(H105="","",Master!$G$5)</f>
        <v>TS</v>
      </c>
      <c r="D105" s="10" t="str">
        <f>IF(H105="","",Master!$G$6)</f>
        <v>I</v>
      </c>
      <c r="E105" s="10" t="str">
        <f>IF(OR(Master!F123=1,Master!F123=4),CONCATENATE("RETN-",Master!L123,Master!B123),"")</f>
        <v>RETN-COSWB-1</v>
      </c>
      <c r="G105" s="10" t="str">
        <f>IF(H105="","",Master!$G$4)</f>
        <v>Bldn 1633A</v>
      </c>
      <c r="H105" s="10">
        <f>IF(OR(Master!F123=1,Master!F123=4),CHOOSE(INT(Master!E123/100)+1,Master!$G$7,Master!$G$8,Master!$G$9),"")</f>
        <v>220</v>
      </c>
      <c r="I105" s="10" t="str">
        <f>IF(H105="","",Master!$G$10)</f>
        <v>TN</v>
      </c>
      <c r="K105" s="10" t="str">
        <f>IF(H105="","",Master!$G$11)</f>
        <v>2RR22H</v>
      </c>
      <c r="M105" s="10" t="str">
        <f>IF(H105="","",Master!$G$12)</f>
        <v>Datalink, A Key</v>
      </c>
      <c r="N105" s="10" t="str">
        <f>IF(H105="","",CONCATENATE(Master!A123,Master!B123))</f>
        <v>COSWB-1</v>
      </c>
      <c r="P105" s="10" t="str">
        <f>IF(H105="","",Master!$G$14)</f>
        <v>Datalink, A Key</v>
      </c>
    </row>
    <row r="106" spans="2:16" s="10" customFormat="1" ht="15.75">
      <c r="B106" s="10" t="str">
        <f>IF(H106="","",Master!$G$3)</f>
        <v>DAQ</v>
      </c>
      <c r="C106" s="10" t="str">
        <f>IF(H106="","",Master!$G$5)</f>
        <v>TS</v>
      </c>
      <c r="D106" s="10" t="str">
        <f>IF(H106="","",Master!$G$6)</f>
        <v>I</v>
      </c>
      <c r="E106" s="10" t="str">
        <f>IF(OR(Master!F124=1,Master!F124=4),CONCATENATE("RETN-",Master!L124,Master!B124),"")</f>
        <v>RETN-COSWB-2</v>
      </c>
      <c r="G106" s="10" t="str">
        <f>IF(H106="","",Master!$G$4)</f>
        <v>Bldn 1633A</v>
      </c>
      <c r="H106" s="10">
        <f>IF(OR(Master!F124=1,Master!F124=4),CHOOSE(INT(Master!E124/100)+1,Master!$G$7,Master!$G$8,Master!$G$9),"")</f>
        <v>220</v>
      </c>
      <c r="I106" s="10" t="str">
        <f>IF(H106="","",Master!$G$10)</f>
        <v>TN</v>
      </c>
      <c r="K106" s="10" t="str">
        <f>IF(H106="","",Master!$G$11)</f>
        <v>2RR22H</v>
      </c>
      <c r="M106" s="10" t="str">
        <f>IF(H106="","",Master!$G$12)</f>
        <v>Datalink, A Key</v>
      </c>
      <c r="N106" s="10" t="str">
        <f>IF(H106="","",CONCATENATE(Master!A124,Master!B124))</f>
        <v>COSWB-2</v>
      </c>
      <c r="P106" s="10" t="str">
        <f>IF(H106="","",Master!$G$14)</f>
        <v>Datalink, A Key</v>
      </c>
    </row>
    <row r="107" spans="2:16" s="10" customFormat="1" ht="15.75">
      <c r="B107" s="10" t="str">
        <f>IF(H107="","",Master!$G$3)</f>
        <v>DAQ</v>
      </c>
      <c r="C107" s="10" t="str">
        <f>IF(H107="","",Master!$G$5)</f>
        <v>TS</v>
      </c>
      <c r="D107" s="10" t="str">
        <f>IF(H107="","",Master!$G$6)</f>
        <v>I</v>
      </c>
      <c r="E107" s="10" t="str">
        <f>IF(OR(Master!F125=1,Master!F125=4),CONCATENATE("RETN-",Master!L125,Master!B125),"")</f>
        <v>RETN-CONWB-2</v>
      </c>
      <c r="G107" s="10" t="str">
        <f>IF(H107="","",Master!$G$4)</f>
        <v>Bldn 1633A</v>
      </c>
      <c r="H107" s="10">
        <f>IF(OR(Master!F125=1,Master!F125=4),CHOOSE(INT(Master!E125/100)+1,Master!$G$7,Master!$G$8,Master!$G$9),"")</f>
        <v>220</v>
      </c>
      <c r="I107" s="10" t="str">
        <f>IF(H107="","",Master!$G$10)</f>
        <v>TN</v>
      </c>
      <c r="K107" s="10" t="str">
        <f>IF(H107="","",Master!$G$11)</f>
        <v>2RR22H</v>
      </c>
      <c r="M107" s="10" t="str">
        <f>IF(H107="","",Master!$G$12)</f>
        <v>Datalink, A Key</v>
      </c>
      <c r="N107" s="10" t="str">
        <f>IF(H107="","",CONCATENATE(Master!A125,Master!B125))</f>
        <v>CONWB-2</v>
      </c>
      <c r="P107" s="10" t="str">
        <f>IF(H107="","",Master!$G$14)</f>
        <v>Datalink, A Key</v>
      </c>
    </row>
    <row r="108" spans="2:16" s="10" customFormat="1" ht="15.75">
      <c r="B108" s="10" t="str">
        <f>IF(H108="","",Master!$G$3)</f>
        <v>DAQ</v>
      </c>
      <c r="C108" s="10" t="str">
        <f>IF(H108="","",Master!$G$5)</f>
        <v>TS</v>
      </c>
      <c r="D108" s="10" t="str">
        <f>IF(H108="","",Master!$G$6)</f>
        <v>I</v>
      </c>
      <c r="E108" s="10" t="str">
        <f>IF(OR(Master!F126=1,Master!F126=4),CONCATENATE("RETN-",Master!L126,Master!B126),"")</f>
        <v>RETN-CONWB-1</v>
      </c>
      <c r="G108" s="10" t="str">
        <f>IF(H108="","",Master!$G$4)</f>
        <v>Bldn 1633A</v>
      </c>
      <c r="H108" s="10">
        <f>IF(OR(Master!F126=1,Master!F126=4),CHOOSE(INT(Master!E126/100)+1,Master!$G$7,Master!$G$8,Master!$G$9),"")</f>
        <v>220</v>
      </c>
      <c r="I108" s="10" t="str">
        <f>IF(H108="","",Master!$G$10)</f>
        <v>TN</v>
      </c>
      <c r="K108" s="10" t="str">
        <f>IF(H108="","",Master!$G$11)</f>
        <v>2RR22H</v>
      </c>
      <c r="M108" s="10" t="str">
        <f>IF(H108="","",Master!$G$12)</f>
        <v>Datalink, A Key</v>
      </c>
      <c r="N108" s="10" t="str">
        <f>IF(H108="","",CONCATENATE(Master!A126,Master!B126))</f>
        <v>CONWB-1</v>
      </c>
      <c r="P108" s="10" t="str">
        <f>IF(H108="","",Master!$G$14)</f>
        <v>Datalink, A Key</v>
      </c>
    </row>
    <row r="109" spans="2:16" s="10" customFormat="1" ht="15.75">
      <c r="B109" s="10" t="str">
        <f>IF(H109="","",Master!$G$3)</f>
        <v>DAQ</v>
      </c>
      <c r="C109" s="10" t="str">
        <f>IF(H109="","",Master!$G$5)</f>
        <v>TS</v>
      </c>
      <c r="D109" s="10" t="str">
        <f>IF(H109="","",Master!$G$6)</f>
        <v>I</v>
      </c>
      <c r="E109" s="10" t="str">
        <f>IF(OR(Master!F127=1,Master!F127=4),CONCATENATE("RETN-",Master!L127,Master!B127),"")</f>
        <v>RETN-CONET-3</v>
      </c>
      <c r="G109" s="10" t="str">
        <f>IF(H109="","",Master!$G$4)</f>
        <v>Bldn 1633A</v>
      </c>
      <c r="H109" s="10">
        <f>IF(OR(Master!F127=1,Master!F127=4),CHOOSE(INT(Master!E127/100)+1,Master!$G$7,Master!$G$8,Master!$G$9),"")</f>
        <v>220</v>
      </c>
      <c r="I109" s="10" t="str">
        <f>IF(H109="","",Master!$G$10)</f>
        <v>TN</v>
      </c>
      <c r="K109" s="10" t="str">
        <f>IF(H109="","",Master!$G$11)</f>
        <v>2RR22H</v>
      </c>
      <c r="M109" s="10" t="str">
        <f>IF(H109="","",Master!$G$12)</f>
        <v>Datalink, A Key</v>
      </c>
      <c r="N109" s="10" t="str">
        <f>IF(H109="","",CONCATENATE(Master!A127,Master!B127))</f>
        <v>CONET-3</v>
      </c>
      <c r="P109" s="10" t="str">
        <f>IF(H109="","",Master!$G$14)</f>
        <v>Datalink, A Key</v>
      </c>
    </row>
    <row r="110" spans="2:16" s="10" customFormat="1" ht="15.75">
      <c r="B110" s="10" t="str">
        <f>IF(H110="","",Master!$G$3)</f>
        <v>DAQ</v>
      </c>
      <c r="C110" s="10" t="str">
        <f>IF(H110="","",Master!$G$5)</f>
        <v>TS</v>
      </c>
      <c r="D110" s="10" t="str">
        <f>IF(H110="","",Master!$G$6)</f>
        <v>I</v>
      </c>
      <c r="E110" s="10" t="str">
        <f>IF(OR(Master!F128=1,Master!F128=4),CONCATENATE("RETN-",Master!L128,Master!B128),"")</f>
        <v>RETN-CONET-2</v>
      </c>
      <c r="G110" s="10" t="str">
        <f>IF(H110="","",Master!$G$4)</f>
        <v>Bldn 1633A</v>
      </c>
      <c r="H110" s="10">
        <f>IF(OR(Master!F128=1,Master!F128=4),CHOOSE(INT(Master!E128/100)+1,Master!$G$7,Master!$G$8,Master!$G$9),"")</f>
        <v>220</v>
      </c>
      <c r="I110" s="10" t="str">
        <f>IF(H110="","",Master!$G$10)</f>
        <v>TN</v>
      </c>
      <c r="K110" s="10" t="str">
        <f>IF(H110="","",Master!$G$11)</f>
        <v>2RR22H</v>
      </c>
      <c r="M110" s="10" t="str">
        <f>IF(H110="","",Master!$G$12)</f>
        <v>Datalink, A Key</v>
      </c>
      <c r="N110" s="10" t="str">
        <f>IF(H110="","",CONCATENATE(Master!A128,Master!B128))</f>
        <v>CONET-2</v>
      </c>
      <c r="P110" s="10" t="str">
        <f>IF(H110="","",Master!$G$14)</f>
        <v>Datalink, A Key</v>
      </c>
    </row>
    <row r="111" spans="2:16" s="10" customFormat="1" ht="15.75">
      <c r="B111" s="10" t="str">
        <f>IF(H111="","",Master!$G$3)</f>
        <v>DAQ</v>
      </c>
      <c r="C111" s="10" t="str">
        <f>IF(H111="","",Master!$G$5)</f>
        <v>TS</v>
      </c>
      <c r="D111" s="10" t="str">
        <f>IF(H111="","",Master!$G$6)</f>
        <v>I</v>
      </c>
      <c r="E111" s="10" t="str">
        <f>IF(OR(Master!F129=1,Master!F129=4),CONCATENATE("RETN-",Master!L129,Master!B129),"")</f>
        <v>RETN-CONET-1</v>
      </c>
      <c r="G111" s="10" t="str">
        <f>IF(H111="","",Master!$G$4)</f>
        <v>Bldn 1633A</v>
      </c>
      <c r="H111" s="10">
        <f>IF(OR(Master!F129=1,Master!F129=4),CHOOSE(INT(Master!E129/100)+1,Master!$G$7,Master!$G$8,Master!$G$9),"")</f>
        <v>220</v>
      </c>
      <c r="I111" s="10" t="str">
        <f>IF(H111="","",Master!$G$10)</f>
        <v>TN</v>
      </c>
      <c r="K111" s="10" t="str">
        <f>IF(H111="","",Master!$G$11)</f>
        <v>2RR22H</v>
      </c>
      <c r="M111" s="10" t="str">
        <f>IF(H111="","",Master!$G$12)</f>
        <v>Datalink, A Key</v>
      </c>
      <c r="N111" s="10" t="str">
        <f>IF(H111="","",CONCATENATE(Master!A129,Master!B129))</f>
        <v>CONET-1</v>
      </c>
      <c r="P111" s="10" t="str">
        <f>IF(H111="","",Master!$G$14)</f>
        <v>Datalink, A Key</v>
      </c>
    </row>
    <row r="112" spans="2:16" s="10" customFormat="1" ht="15.75">
      <c r="B112" s="10" t="str">
        <f>IF(H112="","",Master!$G$3)</f>
        <v>DAQ</v>
      </c>
      <c r="C112" s="10" t="str">
        <f>IF(H112="","",Master!$G$5)</f>
        <v>TS</v>
      </c>
      <c r="D112" s="10" t="str">
        <f>IF(H112="","",Master!$G$6)</f>
        <v>I</v>
      </c>
      <c r="E112" s="10" t="str">
        <f>IF(OR(Master!F130=1,Master!F130=4),CONCATENATE("RETN-",Master!L130,Master!B130),"")</f>
        <v>RETN-COSET-1</v>
      </c>
      <c r="G112" s="10" t="str">
        <f>IF(H112="","",Master!$G$4)</f>
        <v>Bldn 1633A</v>
      </c>
      <c r="H112" s="10">
        <f>IF(OR(Master!F130=1,Master!F130=4),CHOOSE(INT(Master!E130/100)+1,Master!$G$7,Master!$G$8,Master!$G$9),"")</f>
        <v>220</v>
      </c>
      <c r="I112" s="10" t="str">
        <f>IF(H112="","",Master!$G$10)</f>
        <v>TN</v>
      </c>
      <c r="K112" s="10" t="str">
        <f>IF(H112="","",Master!$G$11)</f>
        <v>2RR22H</v>
      </c>
      <c r="M112" s="10" t="str">
        <f>IF(H112="","",Master!$G$12)</f>
        <v>Datalink, A Key</v>
      </c>
      <c r="N112" s="10" t="str">
        <f>IF(H112="","",CONCATENATE(Master!A130,Master!B130))</f>
        <v>COSET-1</v>
      </c>
      <c r="P112" s="10" t="str">
        <f>IF(H112="","",Master!$G$14)</f>
        <v>Datalink, A Key</v>
      </c>
    </row>
    <row r="113" spans="2:16" s="10" customFormat="1" ht="15.75">
      <c r="B113" s="10" t="str">
        <f>IF(H113="","",Master!$G$3)</f>
        <v>DAQ</v>
      </c>
      <c r="C113" s="10" t="str">
        <f>IF(H113="","",Master!$G$5)</f>
        <v>TS</v>
      </c>
      <c r="D113" s="10" t="str">
        <f>IF(H113="","",Master!$G$6)</f>
        <v>I</v>
      </c>
      <c r="E113" s="10" t="str">
        <f>IF(OR(Master!F131=1,Master!F131=4),CONCATENATE("RETN-",Master!L131,Master!B131),"")</f>
        <v>RETN-COSET-2</v>
      </c>
      <c r="G113" s="10" t="str">
        <f>IF(H113="","",Master!$G$4)</f>
        <v>Bldn 1633A</v>
      </c>
      <c r="H113" s="10">
        <f>IF(OR(Master!F131=1,Master!F131=4),CHOOSE(INT(Master!E131/100)+1,Master!$G$7,Master!$G$8,Master!$G$9),"")</f>
        <v>220</v>
      </c>
      <c r="I113" s="10" t="str">
        <f>IF(H113="","",Master!$G$10)</f>
        <v>TN</v>
      </c>
      <c r="K113" s="10" t="str">
        <f>IF(H113="","",Master!$G$11)</f>
        <v>2RR22H</v>
      </c>
      <c r="M113" s="10" t="str">
        <f>IF(H113="","",Master!$G$12)</f>
        <v>Datalink, A Key</v>
      </c>
      <c r="N113" s="10" t="str">
        <f>IF(H113="","",CONCATENATE(Master!A131,Master!B131))</f>
        <v>COSET-2</v>
      </c>
      <c r="P113" s="10" t="str">
        <f>IF(H113="","",Master!$G$14)</f>
        <v>Datalink, A Key</v>
      </c>
    </row>
    <row r="114" spans="2:16" s="10" customFormat="1" ht="15.75">
      <c r="B114" s="10" t="str">
        <f>IF(H114="","",Master!$G$3)</f>
        <v>DAQ</v>
      </c>
      <c r="C114" s="10" t="str">
        <f>IF(H114="","",Master!$G$5)</f>
        <v>TS</v>
      </c>
      <c r="D114" s="10" t="str">
        <f>IF(H114="","",Master!$G$6)</f>
        <v>I</v>
      </c>
      <c r="E114" s="10" t="str">
        <f>IF(OR(Master!F132=1,Master!F132=4),CONCATENATE("RETN-",Master!L132,Master!B132),"")</f>
        <v>RETN-COSET-3</v>
      </c>
      <c r="G114" s="10" t="str">
        <f>IF(H114="","",Master!$G$4)</f>
        <v>Bldn 1633A</v>
      </c>
      <c r="H114" s="10">
        <f>IF(OR(Master!F132=1,Master!F132=4),CHOOSE(INT(Master!E132/100)+1,Master!$G$7,Master!$G$8,Master!$G$9),"")</f>
        <v>220</v>
      </c>
      <c r="I114" s="10" t="str">
        <f>IF(H114="","",Master!$G$10)</f>
        <v>TN</v>
      </c>
      <c r="K114" s="10" t="str">
        <f>IF(H114="","",Master!$G$11)</f>
        <v>2RR22H</v>
      </c>
      <c r="M114" s="10" t="str">
        <f>IF(H114="","",Master!$G$12)</f>
        <v>Datalink, A Key</v>
      </c>
      <c r="N114" s="10" t="str">
        <f>IF(H114="","",CONCATENATE(Master!A132,Master!B132))</f>
        <v>COSET-3</v>
      </c>
      <c r="P114" s="10" t="str">
        <f>IF(H114="","",Master!$G$14)</f>
        <v>Datalink, A Key</v>
      </c>
    </row>
    <row r="115" spans="2:16" s="10" customFormat="1" ht="15.75">
      <c r="B115" s="10" t="str">
        <f>IF(H115="","",Master!$G$3)</f>
        <v>DAQ</v>
      </c>
      <c r="C115" s="10" t="str">
        <f>IF(H115="","",Master!$G$5)</f>
        <v>TS</v>
      </c>
      <c r="D115" s="10" t="str">
        <f>IF(H115="","",Master!$G$6)</f>
        <v>I</v>
      </c>
      <c r="E115" s="10" t="str">
        <f>IF(OR(Master!F133=1,Master!F133=4),CONCATENATE("RETN-",Master!L133,Master!B133),"")</f>
        <v>RETN-COSEB-1</v>
      </c>
      <c r="G115" s="10" t="str">
        <f>IF(H115="","",Master!$G$4)</f>
        <v>Bldn 1633A</v>
      </c>
      <c r="H115" s="10">
        <f>IF(OR(Master!F133=1,Master!F133=4),CHOOSE(INT(Master!E133/100)+1,Master!$G$7,Master!$G$8,Master!$G$9),"")</f>
        <v>220</v>
      </c>
      <c r="I115" s="10" t="str">
        <f>IF(H115="","",Master!$G$10)</f>
        <v>TN</v>
      </c>
      <c r="K115" s="10" t="str">
        <f>IF(H115="","",Master!$G$11)</f>
        <v>2RR22H</v>
      </c>
      <c r="M115" s="10" t="str">
        <f>IF(H115="","",Master!$G$12)</f>
        <v>Datalink, A Key</v>
      </c>
      <c r="N115" s="10" t="str">
        <f>IF(H115="","",CONCATENATE(Master!A133,Master!B133))</f>
        <v>COSEB-1</v>
      </c>
      <c r="P115" s="10" t="str">
        <f>IF(H115="","",Master!$G$14)</f>
        <v>Datalink, A Key</v>
      </c>
    </row>
    <row r="116" spans="2:16" s="10" customFormat="1" ht="15.75">
      <c r="B116" s="10" t="str">
        <f>IF(H116="","",Master!$G$3)</f>
        <v>DAQ</v>
      </c>
      <c r="C116" s="10" t="str">
        <f>IF(H116="","",Master!$G$5)</f>
        <v>TS</v>
      </c>
      <c r="D116" s="10" t="str">
        <f>IF(H116="","",Master!$G$6)</f>
        <v>I</v>
      </c>
      <c r="E116" s="10" t="str">
        <f>IF(OR(Master!F134=1,Master!F134=4),CONCATENATE("RETN-",Master!L134,Master!B134),"")</f>
        <v>RETN-COSEB-2</v>
      </c>
      <c r="G116" s="10" t="str">
        <f>IF(H116="","",Master!$G$4)</f>
        <v>Bldn 1633A</v>
      </c>
      <c r="H116" s="10">
        <f>IF(OR(Master!F134=1,Master!F134=4),CHOOSE(INT(Master!E134/100)+1,Master!$G$7,Master!$G$8,Master!$G$9),"")</f>
        <v>220</v>
      </c>
      <c r="I116" s="10" t="str">
        <f>IF(H116="","",Master!$G$10)</f>
        <v>TN</v>
      </c>
      <c r="K116" s="10" t="str">
        <f>IF(H116="","",Master!$G$11)</f>
        <v>2RR22H</v>
      </c>
      <c r="M116" s="10" t="str">
        <f>IF(H116="","",Master!$G$12)</f>
        <v>Datalink, A Key</v>
      </c>
      <c r="N116" s="10" t="str">
        <f>IF(H116="","",CONCATENATE(Master!A134,Master!B134))</f>
        <v>COSEB-2</v>
      </c>
      <c r="P116" s="10" t="str">
        <f>IF(H116="","",Master!$G$14)</f>
        <v>Datalink, A Key</v>
      </c>
    </row>
    <row r="117" spans="2:16" s="10" customFormat="1" ht="15.75">
      <c r="B117" s="10" t="str">
        <f>IF(H117="","",Master!$G$3)</f>
        <v>DAQ</v>
      </c>
      <c r="C117" s="10" t="str">
        <f>IF(H117="","",Master!$G$5)</f>
        <v>TS</v>
      </c>
      <c r="D117" s="10" t="str">
        <f>IF(H117="","",Master!$G$6)</f>
        <v>I</v>
      </c>
      <c r="E117" s="10" t="str">
        <f>IF(OR(Master!F135=1,Master!F135=4),CONCATENATE("RETN-",Master!L135,Master!B135),"")</f>
        <v>RETN-CONEB-2</v>
      </c>
      <c r="G117" s="10" t="str">
        <f>IF(H117="","",Master!$G$4)</f>
        <v>Bldn 1633A</v>
      </c>
      <c r="H117" s="10">
        <f>IF(OR(Master!F135=1,Master!F135=4),CHOOSE(INT(Master!E135/100)+1,Master!$G$7,Master!$G$8,Master!$G$9),"")</f>
        <v>220</v>
      </c>
      <c r="I117" s="10" t="str">
        <f>IF(H117="","",Master!$G$10)</f>
        <v>TN</v>
      </c>
      <c r="K117" s="10" t="str">
        <f>IF(H117="","",Master!$G$11)</f>
        <v>2RR22H</v>
      </c>
      <c r="M117" s="10" t="str">
        <f>IF(H117="","",Master!$G$12)</f>
        <v>Datalink, A Key</v>
      </c>
      <c r="N117" s="10" t="str">
        <f>IF(H117="","",CONCATENATE(Master!A135,Master!B135))</f>
        <v>CONEB-2</v>
      </c>
      <c r="P117" s="10" t="str">
        <f>IF(H117="","",Master!$G$14)</f>
        <v>Datalink, A Key</v>
      </c>
    </row>
    <row r="118" spans="2:16" s="10" customFormat="1" ht="15.75">
      <c r="B118" s="10" t="str">
        <f>IF(H118="","",Master!$G$3)</f>
        <v>DAQ</v>
      </c>
      <c r="C118" s="10" t="str">
        <f>IF(H118="","",Master!$G$5)</f>
        <v>TS</v>
      </c>
      <c r="D118" s="10" t="str">
        <f>IF(H118="","",Master!$G$6)</f>
        <v>I</v>
      </c>
      <c r="E118" s="10" t="str">
        <f>IF(OR(Master!F136=1,Master!F136=4),CONCATENATE("RETN-",Master!L136,Master!B136),"")</f>
        <v>RETN-CONEB-1</v>
      </c>
      <c r="G118" s="10" t="str">
        <f>IF(H118="","",Master!$G$4)</f>
        <v>Bldn 1633A</v>
      </c>
      <c r="H118" s="10">
        <f>IF(OR(Master!F136=1,Master!F136=4),CHOOSE(INT(Master!E136/100)+1,Master!$G$7,Master!$G$8,Master!$G$9),"")</f>
        <v>220</v>
      </c>
      <c r="I118" s="10" t="str">
        <f>IF(H118="","",Master!$G$10)</f>
        <v>TN</v>
      </c>
      <c r="K118" s="10" t="str">
        <f>IF(H118="","",Master!$G$11)</f>
        <v>2RR22H</v>
      </c>
      <c r="M118" s="10" t="str">
        <f>IF(H118="","",Master!$G$12)</f>
        <v>Datalink, A Key</v>
      </c>
      <c r="N118" s="10" t="str">
        <f>IF(H118="","",CONCATENATE(Master!A136,Master!B136))</f>
        <v>CONEB-1</v>
      </c>
      <c r="P118" s="10" t="str">
        <f>IF(H118="","",Master!$G$14)</f>
        <v>Datalink, A Key</v>
      </c>
    </row>
    <row r="119" spans="2:16" s="10" customFormat="1" ht="15.75">
      <c r="B119" s="10" t="str">
        <f>IF(H119="","",Master!$G$3)</f>
        <v>DAQ</v>
      </c>
      <c r="C119" s="10" t="str">
        <f>IF(H119="","",Master!$G$5)</f>
        <v>TS</v>
      </c>
      <c r="D119" s="10" t="str">
        <f>IF(H119="","",Master!$G$6)</f>
        <v>I</v>
      </c>
      <c r="E119" s="10" t="str">
        <f>IF(OR(Master!F137=1,Master!F137=4),CONCATENATE("RETN-",Master!L137,Master!B137),"")</f>
        <v>RETN-CANWT-2</v>
      </c>
      <c r="G119" s="10" t="str">
        <f>IF(H119="","",Master!$G$4)</f>
        <v>Bldn 1633A</v>
      </c>
      <c r="H119" s="10">
        <f>IF(OR(Master!F137=1,Master!F137=4),CHOOSE(INT(Master!E137/100)+1,Master!$G$7,Master!$G$8,Master!$G$9),"")</f>
        <v>220</v>
      </c>
      <c r="I119" s="10" t="str">
        <f>IF(H119="","",Master!$G$10)</f>
        <v>TN</v>
      </c>
      <c r="K119" s="10" t="str">
        <f>IF(H119="","",Master!$G$11)</f>
        <v>2RR22H</v>
      </c>
      <c r="M119" s="10" t="str">
        <f>IF(H119="","",Master!$G$12)</f>
        <v>Datalink, A Key</v>
      </c>
      <c r="N119" s="10" t="str">
        <f>IF(H119="","",CONCATENATE(Master!A137,Master!B137))</f>
        <v>CANWT-2</v>
      </c>
      <c r="P119" s="10" t="str">
        <f>IF(H119="","",Master!$G$14)</f>
        <v>Datalink, A Key</v>
      </c>
    </row>
    <row r="120" spans="2:16" s="10" customFormat="1" ht="15.75">
      <c r="B120" s="10" t="str">
        <f>IF(H120="","",Master!$G$3)</f>
        <v>DAQ</v>
      </c>
      <c r="C120" s="10" t="str">
        <f>IF(H120="","",Master!$G$5)</f>
        <v>TS</v>
      </c>
      <c r="D120" s="10" t="str">
        <f>IF(H120="","",Master!$G$6)</f>
        <v>I</v>
      </c>
      <c r="E120" s="10" t="str">
        <f>IF(OR(Master!F138=1,Master!F138=4),CONCATENATE("RETN-",Master!L138,Master!B138),"")</f>
        <v>RETN-CANWT-1</v>
      </c>
      <c r="G120" s="10" t="str">
        <f>IF(H120="","",Master!$G$4)</f>
        <v>Bldn 1633A</v>
      </c>
      <c r="H120" s="10">
        <f>IF(OR(Master!F138=1,Master!F138=4),CHOOSE(INT(Master!E138/100)+1,Master!$G$7,Master!$G$8,Master!$G$9),"")</f>
        <v>220</v>
      </c>
      <c r="I120" s="10" t="str">
        <f>IF(H120="","",Master!$G$10)</f>
        <v>TN</v>
      </c>
      <c r="K120" s="10" t="str">
        <f>IF(H120="","",Master!$G$11)</f>
        <v>2RR22H</v>
      </c>
      <c r="M120" s="10" t="str">
        <f>IF(H120="","",Master!$G$12)</f>
        <v>Datalink, A Key</v>
      </c>
      <c r="N120" s="10" t="str">
        <f>IF(H120="","",CONCATENATE(Master!A138,Master!B138))</f>
        <v>CANWT-1</v>
      </c>
      <c r="P120" s="10" t="str">
        <f>IF(H120="","",Master!$G$14)</f>
        <v>Datalink, A Key</v>
      </c>
    </row>
    <row r="121" spans="2:16" s="10" customFormat="1" ht="15.75">
      <c r="B121" s="10" t="str">
        <f>IF(H121="","",Master!$G$3)</f>
        <v>DAQ</v>
      </c>
      <c r="C121" s="10" t="str">
        <f>IF(H121="","",Master!$G$5)</f>
        <v>TS</v>
      </c>
      <c r="D121" s="10" t="str">
        <f>IF(H121="","",Master!$G$6)</f>
        <v>I</v>
      </c>
      <c r="E121" s="10" t="str">
        <f>IF(OR(Master!F139=1,Master!F139=4),CONCATENATE("RETN-",Master!L139,Master!B139),"")</f>
        <v>RETN-CASWT-1</v>
      </c>
      <c r="G121" s="10" t="str">
        <f>IF(H121="","",Master!$G$4)</f>
        <v>Bldn 1633A</v>
      </c>
      <c r="H121" s="10">
        <f>IF(OR(Master!F139=1,Master!F139=4),CHOOSE(INT(Master!E139/100)+1,Master!$G$7,Master!$G$8,Master!$G$9),"")</f>
        <v>220</v>
      </c>
      <c r="I121" s="10" t="str">
        <f>IF(H121="","",Master!$G$10)</f>
        <v>TN</v>
      </c>
      <c r="K121" s="10" t="str">
        <f>IF(H121="","",Master!$G$11)</f>
        <v>2RR22H</v>
      </c>
      <c r="M121" s="10" t="str">
        <f>IF(H121="","",Master!$G$12)</f>
        <v>Datalink, A Key</v>
      </c>
      <c r="N121" s="10" t="str">
        <f>IF(H121="","",CONCATENATE(Master!A139,Master!B139))</f>
        <v>CASWT-1</v>
      </c>
      <c r="P121" s="10" t="str">
        <f>IF(H121="","",Master!$G$14)</f>
        <v>Datalink, A Key</v>
      </c>
    </row>
    <row r="122" spans="2:16" s="10" customFormat="1" ht="15.75">
      <c r="B122" s="10" t="str">
        <f>IF(H122="","",Master!$G$3)</f>
        <v>DAQ</v>
      </c>
      <c r="C122" s="10" t="str">
        <f>IF(H122="","",Master!$G$5)</f>
        <v>TS</v>
      </c>
      <c r="D122" s="10" t="str">
        <f>IF(H122="","",Master!$G$6)</f>
        <v>I</v>
      </c>
      <c r="E122" s="10" t="str">
        <f>IF(OR(Master!F140=1,Master!F140=4),CONCATENATE("RETN-",Master!L140,Master!B140),"")</f>
        <v>RETN-CASWT-2</v>
      </c>
      <c r="G122" s="10" t="str">
        <f>IF(H122="","",Master!$G$4)</f>
        <v>Bldn 1633A</v>
      </c>
      <c r="H122" s="10">
        <f>IF(OR(Master!F140=1,Master!F140=4),CHOOSE(INT(Master!E140/100)+1,Master!$G$7,Master!$G$8,Master!$G$9),"")</f>
        <v>220</v>
      </c>
      <c r="I122" s="10" t="str">
        <f>IF(H122="","",Master!$G$10)</f>
        <v>TN</v>
      </c>
      <c r="K122" s="10" t="str">
        <f>IF(H122="","",Master!$G$11)</f>
        <v>2RR22H</v>
      </c>
      <c r="M122" s="10" t="str">
        <f>IF(H122="","",Master!$G$12)</f>
        <v>Datalink, A Key</v>
      </c>
      <c r="N122" s="10" t="str">
        <f>IF(H122="","",CONCATENATE(Master!A140,Master!B140))</f>
        <v>CASWT-2</v>
      </c>
      <c r="P122" s="10" t="str">
        <f>IF(H122="","",Master!$G$14)</f>
        <v>Datalink, A Key</v>
      </c>
    </row>
    <row r="123" spans="2:16" s="10" customFormat="1" ht="15.75">
      <c r="B123" s="10" t="str">
        <f>IF(H123="","",Master!$G$3)</f>
        <v>DAQ</v>
      </c>
      <c r="C123" s="10" t="str">
        <f>IF(H123="","",Master!$G$5)</f>
        <v>TS</v>
      </c>
      <c r="D123" s="10" t="str">
        <f>IF(H123="","",Master!$G$6)</f>
        <v>I</v>
      </c>
      <c r="E123" s="10" t="str">
        <f>IF(OR(Master!F141=1,Master!F141=4),CONCATENATE("RETN-",Master!L141,Master!B141),"")</f>
        <v>RETN-CASWB-1</v>
      </c>
      <c r="G123" s="10" t="str">
        <f>IF(H123="","",Master!$G$4)</f>
        <v>Bldn 1633A</v>
      </c>
      <c r="H123" s="10">
        <f>IF(OR(Master!F141=1,Master!F141=4),CHOOSE(INT(Master!E141/100)+1,Master!$G$7,Master!$G$8,Master!$G$9),"")</f>
        <v>220</v>
      </c>
      <c r="I123" s="10" t="str">
        <f>IF(H123="","",Master!$G$10)</f>
        <v>TN</v>
      </c>
      <c r="K123" s="10" t="str">
        <f>IF(H123="","",Master!$G$11)</f>
        <v>2RR22H</v>
      </c>
      <c r="M123" s="10" t="str">
        <f>IF(H123="","",Master!$G$12)</f>
        <v>Datalink, A Key</v>
      </c>
      <c r="N123" s="10" t="str">
        <f>IF(H123="","",CONCATENATE(Master!A141,Master!B141))</f>
        <v>CASWB-1</v>
      </c>
      <c r="P123" s="10" t="str">
        <f>IF(H123="","",Master!$G$14)</f>
        <v>Datalink, A Key</v>
      </c>
    </row>
    <row r="124" spans="2:16" s="10" customFormat="1" ht="15.75">
      <c r="B124" s="10" t="str">
        <f>IF(H124="","",Master!$G$3)</f>
        <v>DAQ</v>
      </c>
      <c r="C124" s="10" t="str">
        <f>IF(H124="","",Master!$G$5)</f>
        <v>TS</v>
      </c>
      <c r="D124" s="10" t="str">
        <f>IF(H124="","",Master!$G$6)</f>
        <v>I</v>
      </c>
      <c r="E124" s="10" t="str">
        <f>IF(OR(Master!F142=1,Master!F142=4),CONCATENATE("RETN-",Master!L142,Master!B142),"")</f>
        <v>RETN-CASWB-2</v>
      </c>
      <c r="G124" s="10" t="str">
        <f>IF(H124="","",Master!$G$4)</f>
        <v>Bldn 1633A</v>
      </c>
      <c r="H124" s="10">
        <f>IF(OR(Master!F142=1,Master!F142=4),CHOOSE(INT(Master!E142/100)+1,Master!$G$7,Master!$G$8,Master!$G$9),"")</f>
        <v>220</v>
      </c>
      <c r="I124" s="10" t="str">
        <f>IF(H124="","",Master!$G$10)</f>
        <v>TN</v>
      </c>
      <c r="K124" s="10" t="str">
        <f>IF(H124="","",Master!$G$11)</f>
        <v>2RR22H</v>
      </c>
      <c r="M124" s="10" t="str">
        <f>IF(H124="","",Master!$G$12)</f>
        <v>Datalink, A Key</v>
      </c>
      <c r="N124" s="10" t="str">
        <f>IF(H124="","",CONCATENATE(Master!A142,Master!B142))</f>
        <v>CASWB-2</v>
      </c>
      <c r="P124" s="10" t="str">
        <f>IF(H124="","",Master!$G$14)</f>
        <v>Datalink, A Key</v>
      </c>
    </row>
    <row r="125" spans="2:16" s="10" customFormat="1" ht="15.75">
      <c r="B125" s="10" t="str">
        <f>IF(H125="","",Master!$G$3)</f>
        <v>DAQ</v>
      </c>
      <c r="C125" s="10" t="str">
        <f>IF(H125="","",Master!$G$5)</f>
        <v>TS</v>
      </c>
      <c r="D125" s="10" t="str">
        <f>IF(H125="","",Master!$G$6)</f>
        <v>I</v>
      </c>
      <c r="E125" s="10" t="str">
        <f>IF(OR(Master!F143=1,Master!F143=4),CONCATENATE("RETN-",Master!L143,Master!B143),"")</f>
        <v>RETN-CANWB-2</v>
      </c>
      <c r="G125" s="10" t="str">
        <f>IF(H125="","",Master!$G$4)</f>
        <v>Bldn 1633A</v>
      </c>
      <c r="H125" s="10">
        <f>IF(OR(Master!F143=1,Master!F143=4),CHOOSE(INT(Master!E143/100)+1,Master!$G$7,Master!$G$8,Master!$G$9),"")</f>
        <v>220</v>
      </c>
      <c r="I125" s="10" t="str">
        <f>IF(H125="","",Master!$G$10)</f>
        <v>TN</v>
      </c>
      <c r="K125" s="10" t="str">
        <f>IF(H125="","",Master!$G$11)</f>
        <v>2RR22H</v>
      </c>
      <c r="M125" s="10" t="str">
        <f>IF(H125="","",Master!$G$12)</f>
        <v>Datalink, A Key</v>
      </c>
      <c r="N125" s="10" t="str">
        <f>IF(H125="","",CONCATENATE(Master!A143,Master!B143))</f>
        <v>CANWB-2</v>
      </c>
      <c r="P125" s="10" t="str">
        <f>IF(H125="","",Master!$G$14)</f>
        <v>Datalink, A Key</v>
      </c>
    </row>
    <row r="126" spans="2:16" s="10" customFormat="1" ht="15.75">
      <c r="B126" s="10" t="str">
        <f>IF(H126="","",Master!$G$3)</f>
        <v>DAQ</v>
      </c>
      <c r="C126" s="10" t="str">
        <f>IF(H126="","",Master!$G$5)</f>
        <v>TS</v>
      </c>
      <c r="D126" s="10" t="str">
        <f>IF(H126="","",Master!$G$6)</f>
        <v>I</v>
      </c>
      <c r="E126" s="10" t="str">
        <f>IF(OR(Master!F144=1,Master!F144=4),CONCATENATE("RETN-",Master!L144,Master!B144),"")</f>
        <v>RETN-CANWB-1</v>
      </c>
      <c r="G126" s="10" t="str">
        <f>IF(H126="","",Master!$G$4)</f>
        <v>Bldn 1633A</v>
      </c>
      <c r="H126" s="10">
        <f>IF(OR(Master!F144=1,Master!F144=4),CHOOSE(INT(Master!E144/100)+1,Master!$G$7,Master!$G$8,Master!$G$9),"")</f>
        <v>220</v>
      </c>
      <c r="I126" s="10" t="str">
        <f>IF(H126="","",Master!$G$10)</f>
        <v>TN</v>
      </c>
      <c r="K126" s="10" t="str">
        <f>IF(H126="","",Master!$G$11)</f>
        <v>2RR22H</v>
      </c>
      <c r="M126" s="10" t="str">
        <f>IF(H126="","",Master!$G$12)</f>
        <v>Datalink, A Key</v>
      </c>
      <c r="N126" s="10" t="str">
        <f>IF(H126="","",CONCATENATE(Master!A144,Master!B144))</f>
        <v>CANWB-1</v>
      </c>
      <c r="P126" s="10" t="str">
        <f>IF(H126="","",Master!$G$14)</f>
        <v>Datalink, A Key</v>
      </c>
    </row>
    <row r="127" spans="2:16" s="10" customFormat="1" ht="15.75">
      <c r="B127" s="10" t="str">
        <f>IF(H127="","",Master!$G$3)</f>
        <v>DAQ</v>
      </c>
      <c r="C127" s="10" t="str">
        <f>IF(H127="","",Master!$G$5)</f>
        <v>TS</v>
      </c>
      <c r="D127" s="10" t="str">
        <f>IF(H127="","",Master!$G$6)</f>
        <v>I</v>
      </c>
      <c r="E127" s="10" t="str">
        <f>IF(OR(Master!F145=1,Master!F145=4),CONCATENATE("RETN-",Master!L145,Master!B145),"")</f>
        <v>RETN-CANET-2</v>
      </c>
      <c r="G127" s="10" t="str">
        <f>IF(H127="","",Master!$G$4)</f>
        <v>Bldn 1633A</v>
      </c>
      <c r="H127" s="10">
        <f>IF(OR(Master!F145=1,Master!F145=4),CHOOSE(INT(Master!E145/100)+1,Master!$G$7,Master!$G$8,Master!$G$9),"")</f>
        <v>220</v>
      </c>
      <c r="I127" s="10" t="str">
        <f>IF(H127="","",Master!$G$10)</f>
        <v>TN</v>
      </c>
      <c r="K127" s="10" t="str">
        <f>IF(H127="","",Master!$G$11)</f>
        <v>2RR22H</v>
      </c>
      <c r="M127" s="10" t="str">
        <f>IF(H127="","",Master!$G$12)</f>
        <v>Datalink, A Key</v>
      </c>
      <c r="N127" s="10" t="str">
        <f>IF(H127="","",CONCATENATE(Master!A145,Master!B145))</f>
        <v>CANET-2</v>
      </c>
      <c r="P127" s="10" t="str">
        <f>IF(H127="","",Master!$G$14)</f>
        <v>Datalink, A Key</v>
      </c>
    </row>
    <row r="128" spans="2:16" s="10" customFormat="1" ht="15.75">
      <c r="B128" s="10" t="str">
        <f>IF(H128="","",Master!$G$3)</f>
        <v>DAQ</v>
      </c>
      <c r="C128" s="10" t="str">
        <f>IF(H128="","",Master!$G$5)</f>
        <v>TS</v>
      </c>
      <c r="D128" s="10" t="str">
        <f>IF(H128="","",Master!$G$6)</f>
        <v>I</v>
      </c>
      <c r="E128" s="10" t="str">
        <f>IF(OR(Master!F146=1,Master!F146=4),CONCATENATE("RETN-",Master!L146,Master!B146),"")</f>
        <v>RETN-CANET-1</v>
      </c>
      <c r="G128" s="10" t="str">
        <f>IF(H128="","",Master!$G$4)</f>
        <v>Bldn 1633A</v>
      </c>
      <c r="H128" s="10">
        <f>IF(OR(Master!F146=1,Master!F146=4),CHOOSE(INT(Master!E146/100)+1,Master!$G$7,Master!$G$8,Master!$G$9),"")</f>
        <v>220</v>
      </c>
      <c r="I128" s="10" t="str">
        <f>IF(H128="","",Master!$G$10)</f>
        <v>TN</v>
      </c>
      <c r="K128" s="10" t="str">
        <f>IF(H128="","",Master!$G$11)</f>
        <v>2RR22H</v>
      </c>
      <c r="M128" s="10" t="str">
        <f>IF(H128="","",Master!$G$12)</f>
        <v>Datalink, A Key</v>
      </c>
      <c r="N128" s="10" t="str">
        <f>IF(H128="","",CONCATENATE(Master!A146,Master!B146))</f>
        <v>CANET-1</v>
      </c>
      <c r="P128" s="10" t="str">
        <f>IF(H128="","",Master!$G$14)</f>
        <v>Datalink, A Key</v>
      </c>
    </row>
    <row r="129" spans="2:16" s="10" customFormat="1" ht="15.75">
      <c r="B129" s="10" t="str">
        <f>IF(H129="","",Master!$G$3)</f>
        <v>DAQ</v>
      </c>
      <c r="C129" s="10" t="str">
        <f>IF(H129="","",Master!$G$5)</f>
        <v>TS</v>
      </c>
      <c r="D129" s="10" t="str">
        <f>IF(H129="","",Master!$G$6)</f>
        <v>I</v>
      </c>
      <c r="E129" s="10" t="str">
        <f>IF(OR(Master!F147=1,Master!F147=4),CONCATENATE("RETN-",Master!L147,Master!B147),"")</f>
        <v>RETN-CASET-1</v>
      </c>
      <c r="G129" s="10" t="str">
        <f>IF(H129="","",Master!$G$4)</f>
        <v>Bldn 1633A</v>
      </c>
      <c r="H129" s="10">
        <f>IF(OR(Master!F147=1,Master!F147=4),CHOOSE(INT(Master!E147/100)+1,Master!$G$7,Master!$G$8,Master!$G$9),"")</f>
        <v>220</v>
      </c>
      <c r="I129" s="10" t="str">
        <f>IF(H129="","",Master!$G$10)</f>
        <v>TN</v>
      </c>
      <c r="K129" s="10" t="str">
        <f>IF(H129="","",Master!$G$11)</f>
        <v>2RR22H</v>
      </c>
      <c r="M129" s="10" t="str">
        <f>IF(H129="","",Master!$G$12)</f>
        <v>Datalink, A Key</v>
      </c>
      <c r="N129" s="10" t="str">
        <f>IF(H129="","",CONCATENATE(Master!A147,Master!B147))</f>
        <v>CASET-1</v>
      </c>
      <c r="P129" s="10" t="str">
        <f>IF(H129="","",Master!$G$14)</f>
        <v>Datalink, A Key</v>
      </c>
    </row>
    <row r="130" spans="2:16" s="10" customFormat="1" ht="15.75">
      <c r="B130" s="10" t="str">
        <f>IF(H130="","",Master!$G$3)</f>
        <v>DAQ</v>
      </c>
      <c r="C130" s="10" t="str">
        <f>IF(H130="","",Master!$G$5)</f>
        <v>TS</v>
      </c>
      <c r="D130" s="10" t="str">
        <f>IF(H130="","",Master!$G$6)</f>
        <v>I</v>
      </c>
      <c r="E130" s="10" t="str">
        <f>IF(OR(Master!F148=1,Master!F148=4),CONCATENATE("RETN-",Master!L148,Master!B148),"")</f>
        <v>RETN-CASET-2</v>
      </c>
      <c r="G130" s="10" t="str">
        <f>IF(H130="","",Master!$G$4)</f>
        <v>Bldn 1633A</v>
      </c>
      <c r="H130" s="10">
        <f>IF(OR(Master!F148=1,Master!F148=4),CHOOSE(INT(Master!E148/100)+1,Master!$G$7,Master!$G$8,Master!$G$9),"")</f>
        <v>220</v>
      </c>
      <c r="I130" s="10" t="str">
        <f>IF(H130="","",Master!$G$10)</f>
        <v>TN</v>
      </c>
      <c r="K130" s="10" t="str">
        <f>IF(H130="","",Master!$G$11)</f>
        <v>2RR22H</v>
      </c>
      <c r="M130" s="10" t="str">
        <f>IF(H130="","",Master!$G$12)</f>
        <v>Datalink, A Key</v>
      </c>
      <c r="N130" s="10" t="str">
        <f>IF(H130="","",CONCATENATE(Master!A148,Master!B148))</f>
        <v>CASET-2</v>
      </c>
      <c r="P130" s="10" t="str">
        <f>IF(H130="","",Master!$G$14)</f>
        <v>Datalink, A Key</v>
      </c>
    </row>
    <row r="131" spans="2:16" s="10" customFormat="1" ht="15.75">
      <c r="B131" s="10" t="str">
        <f>IF(H131="","",Master!$G$3)</f>
        <v>DAQ</v>
      </c>
      <c r="C131" s="10" t="str">
        <f>IF(H131="","",Master!$G$5)</f>
        <v>TS</v>
      </c>
      <c r="D131" s="10" t="str">
        <f>IF(H131="","",Master!$G$6)</f>
        <v>I</v>
      </c>
      <c r="E131" s="10" t="str">
        <f>IF(OR(Master!F149=1,Master!F149=4),CONCATENATE("RETN-",Master!L149,Master!B149),"")</f>
        <v>RETN-CASEB-1</v>
      </c>
      <c r="G131" s="10" t="str">
        <f>IF(H131="","",Master!$G$4)</f>
        <v>Bldn 1633A</v>
      </c>
      <c r="H131" s="10">
        <f>IF(OR(Master!F149=1,Master!F149=4),CHOOSE(INT(Master!E149/100)+1,Master!$G$7,Master!$G$8,Master!$G$9),"")</f>
        <v>220</v>
      </c>
      <c r="I131" s="10" t="str">
        <f>IF(H131="","",Master!$G$10)</f>
        <v>TN</v>
      </c>
      <c r="K131" s="10" t="str">
        <f>IF(H131="","",Master!$G$11)</f>
        <v>2RR22H</v>
      </c>
      <c r="M131" s="10" t="str">
        <f>IF(H131="","",Master!$G$12)</f>
        <v>Datalink, A Key</v>
      </c>
      <c r="N131" s="10" t="str">
        <f>IF(H131="","",CONCATENATE(Master!A149,Master!B149))</f>
        <v>CASEB-1</v>
      </c>
      <c r="P131" s="10" t="str">
        <f>IF(H131="","",Master!$G$14)</f>
        <v>Datalink, A Key</v>
      </c>
    </row>
    <row r="132" spans="2:16" s="10" customFormat="1" ht="15.75">
      <c r="B132" s="10" t="str">
        <f>IF(H132="","",Master!$G$3)</f>
        <v>DAQ</v>
      </c>
      <c r="C132" s="10" t="str">
        <f>IF(H132="","",Master!$G$5)</f>
        <v>TS</v>
      </c>
      <c r="D132" s="10" t="str">
        <f>IF(H132="","",Master!$G$6)</f>
        <v>I</v>
      </c>
      <c r="E132" s="10" t="str">
        <f>IF(OR(Master!F150=1,Master!F150=4),CONCATENATE("RETN-",Master!L150,Master!B150),"")</f>
        <v>RETN-CASEB-2</v>
      </c>
      <c r="G132" s="10" t="str">
        <f>IF(H132="","",Master!$G$4)</f>
        <v>Bldn 1633A</v>
      </c>
      <c r="H132" s="10">
        <f>IF(OR(Master!F150=1,Master!F150=4),CHOOSE(INT(Master!E150/100)+1,Master!$G$7,Master!$G$8,Master!$G$9),"")</f>
        <v>220</v>
      </c>
      <c r="I132" s="10" t="str">
        <f>IF(H132="","",Master!$G$10)</f>
        <v>TN</v>
      </c>
      <c r="K132" s="10" t="str">
        <f>IF(H132="","",Master!$G$11)</f>
        <v>2RR22H</v>
      </c>
      <c r="M132" s="10" t="str">
        <f>IF(H132="","",Master!$G$12)</f>
        <v>Datalink, A Key</v>
      </c>
      <c r="N132" s="10" t="str">
        <f>IF(H132="","",CONCATENATE(Master!A150,Master!B150))</f>
        <v>CASEB-2</v>
      </c>
      <c r="P132" s="10" t="str">
        <f>IF(H132="","",Master!$G$14)</f>
        <v>Datalink, A Key</v>
      </c>
    </row>
    <row r="133" spans="2:16" s="10" customFormat="1" ht="15.75">
      <c r="B133" s="10" t="str">
        <f>IF(H133="","",Master!$G$3)</f>
        <v>DAQ</v>
      </c>
      <c r="C133" s="10" t="str">
        <f>IF(H133="","",Master!$G$5)</f>
        <v>TS</v>
      </c>
      <c r="D133" s="10" t="str">
        <f>IF(H133="","",Master!$G$6)</f>
        <v>I</v>
      </c>
      <c r="E133" s="10" t="str">
        <f>IF(OR(Master!F151=1,Master!F151=4),CONCATENATE("RETN-",Master!L151,Master!B151),"")</f>
        <v>RETN-CANEB-2</v>
      </c>
      <c r="G133" s="10" t="str">
        <f>IF(H133="","",Master!$G$4)</f>
        <v>Bldn 1633A</v>
      </c>
      <c r="H133" s="10">
        <f>IF(OR(Master!F151=1,Master!F151=4),CHOOSE(INT(Master!E151/100)+1,Master!$G$7,Master!$G$8,Master!$G$9),"")</f>
        <v>220</v>
      </c>
      <c r="I133" s="10" t="str">
        <f>IF(H133="","",Master!$G$10)</f>
        <v>TN</v>
      </c>
      <c r="K133" s="10" t="str">
        <f>IF(H133="","",Master!$G$11)</f>
        <v>2RR22H</v>
      </c>
      <c r="M133" s="10" t="str">
        <f>IF(H133="","",Master!$G$12)</f>
        <v>Datalink, A Key</v>
      </c>
      <c r="N133" s="10" t="str">
        <f>IF(H133="","",CONCATENATE(Master!A151,Master!B151))</f>
        <v>CANEB-2</v>
      </c>
      <c r="P133" s="10" t="str">
        <f>IF(H133="","",Master!$G$14)</f>
        <v>Datalink, A Key</v>
      </c>
    </row>
    <row r="134" spans="2:16" s="10" customFormat="1" ht="15.75">
      <c r="B134" s="10" t="str">
        <f>IF(H134="","",Master!$G$3)</f>
        <v>DAQ</v>
      </c>
      <c r="C134" s="10" t="str">
        <f>IF(H134="","",Master!$G$5)</f>
        <v>TS</v>
      </c>
      <c r="D134" s="10" t="str">
        <f>IF(H134="","",Master!$G$6)</f>
        <v>I</v>
      </c>
      <c r="E134" s="10" t="str">
        <f>IF(OR(Master!F152=1,Master!F152=4),CONCATENATE("RETN-",Master!L152,Master!B152),"")</f>
        <v>RETN-CANEB-1</v>
      </c>
      <c r="G134" s="10" t="str">
        <f>IF(H134="","",Master!$G$4)</f>
        <v>Bldn 1633A</v>
      </c>
      <c r="H134" s="10">
        <f>IF(OR(Master!F152=1,Master!F152=4),CHOOSE(INT(Master!E152/100)+1,Master!$G$7,Master!$G$8,Master!$G$9),"")</f>
        <v>220</v>
      </c>
      <c r="I134" s="10" t="str">
        <f>IF(H134="","",Master!$G$10)</f>
        <v>TN</v>
      </c>
      <c r="K134" s="10" t="str">
        <f>IF(H134="","",Master!$G$11)</f>
        <v>2RR22H</v>
      </c>
      <c r="M134" s="10" t="str">
        <f>IF(H134="","",Master!$G$12)</f>
        <v>Datalink, A Key</v>
      </c>
      <c r="N134" s="10" t="str">
        <f>IF(H134="","",CONCATENATE(Master!A152,Master!B152))</f>
        <v>CANEB-1</v>
      </c>
      <c r="P134" s="10" t="str">
        <f>IF(H134="","",Master!$G$14)</f>
        <v>Datalink, A Key</v>
      </c>
    </row>
    <row r="135" spans="2:16" s="10" customFormat="1" ht="15.75">
      <c r="B135" s="10" t="str">
        <f>IF(H135="","",Master!$G$3)</f>
        <v>DAQ</v>
      </c>
      <c r="C135" s="10" t="str">
        <f>IF(H135="","",Master!$G$5)</f>
        <v>TS</v>
      </c>
      <c r="D135" s="10" t="str">
        <f>IF(H135="","",Master!$G$6)</f>
        <v>I</v>
      </c>
      <c r="E135" s="10" t="str">
        <f>IF(OR(Master!F153=1,Master!F153=4),CONCATENATE("RETN-",Master!L153,Master!B153),"")</f>
        <v>RETN-EPNW-2</v>
      </c>
      <c r="G135" s="10" t="str">
        <f>IF(H135="","",Master!$G$4)</f>
        <v>Bldn 1633A</v>
      </c>
      <c r="H135" s="10">
        <f>IF(OR(Master!F153=1,Master!F153=4),CHOOSE(INT(Master!E153/100)+1,Master!$G$7,Master!$G$8,Master!$G$9),"")</f>
        <v>220</v>
      </c>
      <c r="I135" s="10" t="str">
        <f>IF(H135="","",Master!$G$10)</f>
        <v>TN</v>
      </c>
      <c r="K135" s="10" t="str">
        <f>IF(H135="","",Master!$G$11)</f>
        <v>2RR22H</v>
      </c>
      <c r="M135" s="10" t="str">
        <f>IF(H135="","",Master!$G$12)</f>
        <v>Datalink, A Key</v>
      </c>
      <c r="N135" s="10" t="str">
        <f>IF(H135="","",CONCATENATE(Master!A153,Master!B153))</f>
        <v>EPNW-2</v>
      </c>
      <c r="P135" s="10" t="str">
        <f>IF(H135="","",Master!$G$14)</f>
        <v>Datalink, A Key</v>
      </c>
    </row>
    <row r="136" spans="2:16" s="10" customFormat="1" ht="15.75">
      <c r="B136" s="10" t="str">
        <f>IF(H136="","",Master!$G$3)</f>
        <v>DAQ</v>
      </c>
      <c r="C136" s="10" t="str">
        <f>IF(H136="","",Master!$G$5)</f>
        <v>TS</v>
      </c>
      <c r="D136" s="10" t="str">
        <f>IF(H136="","",Master!$G$6)</f>
        <v>I</v>
      </c>
      <c r="E136" s="10" t="str">
        <f>IF(OR(Master!F154=1,Master!F154=4),CONCATENATE("RETN-",Master!L154,Master!B154),"")</f>
        <v>RETN-EPNW-1</v>
      </c>
      <c r="G136" s="10" t="str">
        <f>IF(H136="","",Master!$G$4)</f>
        <v>Bldn 1633A</v>
      </c>
      <c r="H136" s="10">
        <f>IF(OR(Master!F154=1,Master!F154=4),CHOOSE(INT(Master!E154/100)+1,Master!$G$7,Master!$G$8,Master!$G$9),"")</f>
        <v>220</v>
      </c>
      <c r="I136" s="10" t="str">
        <f>IF(H136="","",Master!$G$10)</f>
        <v>TN</v>
      </c>
      <c r="K136" s="10" t="str">
        <f>IF(H136="","",Master!$G$11)</f>
        <v>2RR22H</v>
      </c>
      <c r="M136" s="10" t="str">
        <f>IF(H136="","",Master!$G$12)</f>
        <v>Datalink, A Key</v>
      </c>
      <c r="N136" s="10" t="str">
        <f>IF(H136="","",CONCATENATE(Master!A154,Master!B154))</f>
        <v>EPNW-1</v>
      </c>
      <c r="P136" s="10" t="str">
        <f>IF(H136="","",Master!$G$14)</f>
        <v>Datalink, A Key</v>
      </c>
    </row>
    <row r="137" spans="2:16" s="10" customFormat="1" ht="15.75">
      <c r="B137" s="10" t="str">
        <f>IF(H137="","",Master!$G$3)</f>
        <v>DAQ</v>
      </c>
      <c r="C137" s="10" t="str">
        <f>IF(H137="","",Master!$G$5)</f>
        <v>TS</v>
      </c>
      <c r="D137" s="10" t="str">
        <f>IF(H137="","",Master!$G$6)</f>
        <v>I</v>
      </c>
      <c r="E137" s="10" t="str">
        <f>IF(OR(Master!F155=1,Master!F155=4),CONCATENATE("RETN-",Master!L155,Master!B155),"")</f>
        <v>RETN-EPSW-1</v>
      </c>
      <c r="G137" s="10" t="str">
        <f>IF(H137="","",Master!$G$4)</f>
        <v>Bldn 1633A</v>
      </c>
      <c r="H137" s="10">
        <f>IF(OR(Master!F155=1,Master!F155=4),CHOOSE(INT(Master!E155/100)+1,Master!$G$7,Master!$G$8,Master!$G$9),"")</f>
        <v>220</v>
      </c>
      <c r="I137" s="10" t="str">
        <f>IF(H137="","",Master!$G$10)</f>
        <v>TN</v>
      </c>
      <c r="K137" s="10" t="str">
        <f>IF(H137="","",Master!$G$11)</f>
        <v>2RR22H</v>
      </c>
      <c r="M137" s="10" t="str">
        <f>IF(H137="","",Master!$G$12)</f>
        <v>Datalink, A Key</v>
      </c>
      <c r="N137" s="10" t="str">
        <f>IF(H137="","",CONCATENATE(Master!A155,Master!B155))</f>
        <v>EPSW-1</v>
      </c>
      <c r="P137" s="10" t="str">
        <f>IF(H137="","",Master!$G$14)</f>
        <v>Datalink, A Key</v>
      </c>
    </row>
    <row r="138" spans="2:16" s="10" customFormat="1" ht="15.75">
      <c r="B138" s="10" t="str">
        <f>IF(H138="","",Master!$G$3)</f>
        <v>DAQ</v>
      </c>
      <c r="C138" s="10" t="str">
        <f>IF(H138="","",Master!$G$5)</f>
        <v>TS</v>
      </c>
      <c r="D138" s="10" t="str">
        <f>IF(H138="","",Master!$G$6)</f>
        <v>I</v>
      </c>
      <c r="E138" s="10" t="str">
        <f>IF(OR(Master!F156=1,Master!F156=4),CONCATENATE("RETN-",Master!L156,Master!B156),"")</f>
        <v>RETN-EPSW-2</v>
      </c>
      <c r="G138" s="10" t="str">
        <f>IF(H138="","",Master!$G$4)</f>
        <v>Bldn 1633A</v>
      </c>
      <c r="H138" s="10">
        <f>IF(OR(Master!F156=1,Master!F156=4),CHOOSE(INT(Master!E156/100)+1,Master!$G$7,Master!$G$8,Master!$G$9),"")</f>
        <v>220</v>
      </c>
      <c r="I138" s="10" t="str">
        <f>IF(H138="","",Master!$G$10)</f>
        <v>TN</v>
      </c>
      <c r="K138" s="10" t="str">
        <f>IF(H138="","",Master!$G$11)</f>
        <v>2RR22H</v>
      </c>
      <c r="M138" s="10" t="str">
        <f>IF(H138="","",Master!$G$12)</f>
        <v>Datalink, A Key</v>
      </c>
      <c r="N138" s="10" t="str">
        <f>IF(H138="","",CONCATENATE(Master!A156,Master!B156))</f>
        <v>EPSW-2</v>
      </c>
      <c r="P138" s="10" t="str">
        <f>IF(H138="","",Master!$G$14)</f>
        <v>Datalink, A Key</v>
      </c>
    </row>
    <row r="139" spans="2:16" s="10" customFormat="1" ht="15.75">
      <c r="B139" s="10" t="str">
        <f>IF(H139="","",Master!$G$3)</f>
        <v>DAQ</v>
      </c>
      <c r="C139" s="10" t="str">
        <f>IF(H139="","",Master!$G$5)</f>
        <v>TS</v>
      </c>
      <c r="D139" s="10" t="str">
        <f>IF(H139="","",Master!$G$6)</f>
        <v>I</v>
      </c>
      <c r="E139" s="10" t="str">
        <f>IF(OR(Master!F157=1,Master!F157=4),CONCATENATE("RETN-",Master!L157,Master!B157),"")</f>
        <v>RETN-EPSW-3</v>
      </c>
      <c r="G139" s="10" t="str">
        <f>IF(H139="","",Master!$G$4)</f>
        <v>Bldn 1633A</v>
      </c>
      <c r="H139" s="10">
        <f>IF(OR(Master!F157=1,Master!F157=4),CHOOSE(INT(Master!E157/100)+1,Master!$G$7,Master!$G$8,Master!$G$9),"")</f>
        <v>220</v>
      </c>
      <c r="I139" s="10" t="str">
        <f>IF(H139="","",Master!$G$10)</f>
        <v>TN</v>
      </c>
      <c r="K139" s="10" t="str">
        <f>IF(H139="","",Master!$G$11)</f>
        <v>2RR22H</v>
      </c>
      <c r="M139" s="10" t="str">
        <f>IF(H139="","",Master!$G$12)</f>
        <v>Datalink, A Key</v>
      </c>
      <c r="N139" s="10" t="str">
        <f>IF(H139="","",CONCATENATE(Master!A157,Master!B157))</f>
        <v>EPSW-3</v>
      </c>
      <c r="P139" s="10" t="str">
        <f>IF(H139="","",Master!$G$14)</f>
        <v>Datalink, A Key</v>
      </c>
    </row>
    <row r="140" spans="2:16" s="10" customFormat="1" ht="15.75">
      <c r="B140" s="10" t="str">
        <f>IF(H140="","",Master!$G$3)</f>
        <v>DAQ</v>
      </c>
      <c r="C140" s="10" t="str">
        <f>IF(H140="","",Master!$G$5)</f>
        <v>TS</v>
      </c>
      <c r="D140" s="10" t="str">
        <f>IF(H140="","",Master!$G$6)</f>
        <v>I</v>
      </c>
      <c r="E140" s="10" t="str">
        <f>IF(OR(Master!F158=1,Master!F158=4),CONCATENATE("RETN-",Master!L158,Master!B158),"")</f>
        <v>RETN-EPNW-3</v>
      </c>
      <c r="G140" s="10" t="str">
        <f>IF(H140="","",Master!$G$4)</f>
        <v>Bldn 1633A</v>
      </c>
      <c r="H140" s="10">
        <f>IF(OR(Master!F158=1,Master!F158=4),CHOOSE(INT(Master!E158/100)+1,Master!$G$7,Master!$G$8,Master!$G$9),"")</f>
        <v>220</v>
      </c>
      <c r="I140" s="10" t="str">
        <f>IF(H140="","",Master!$G$10)</f>
        <v>TN</v>
      </c>
      <c r="K140" s="10" t="str">
        <f>IF(H140="","",Master!$G$11)</f>
        <v>2RR22H</v>
      </c>
      <c r="M140" s="10" t="str">
        <f>IF(H140="","",Master!$G$12)</f>
        <v>Datalink, A Key</v>
      </c>
      <c r="N140" s="10" t="str">
        <f>IF(H140="","",CONCATENATE(Master!A158,Master!B158))</f>
        <v>EPNW-3</v>
      </c>
      <c r="P140" s="10" t="str">
        <f>IF(H140="","",Master!$G$14)</f>
        <v>Datalink, A Key</v>
      </c>
    </row>
    <row r="141" spans="2:16" s="10" customFormat="1" ht="15.75">
      <c r="B141" s="10" t="str">
        <f>IF(H141="","",Master!$G$3)</f>
        <v>DAQ</v>
      </c>
      <c r="C141" s="10" t="str">
        <f>IF(H141="","",Master!$G$5)</f>
        <v>TS</v>
      </c>
      <c r="D141" s="10" t="str">
        <f>IF(H141="","",Master!$G$6)</f>
        <v>I</v>
      </c>
      <c r="E141" s="10" t="str">
        <f>IF(OR(Master!F159=1,Master!F159=4),CONCATENATE("RETN-",Master!L159,Master!B159),"")</f>
        <v>RETN-EPNE-2</v>
      </c>
      <c r="G141" s="10" t="str">
        <f>IF(H141="","",Master!$G$4)</f>
        <v>Bldn 1633A</v>
      </c>
      <c r="H141" s="10">
        <f>IF(OR(Master!F159=1,Master!F159=4),CHOOSE(INT(Master!E159/100)+1,Master!$G$7,Master!$G$8,Master!$G$9),"")</f>
        <v>220</v>
      </c>
      <c r="I141" s="10" t="str">
        <f>IF(H141="","",Master!$G$10)</f>
        <v>TN</v>
      </c>
      <c r="K141" s="10" t="str">
        <f>IF(H141="","",Master!$G$11)</f>
        <v>2RR22H</v>
      </c>
      <c r="M141" s="10" t="str">
        <f>IF(H141="","",Master!$G$12)</f>
        <v>Datalink, A Key</v>
      </c>
      <c r="N141" s="10" t="str">
        <f>IF(H141="","",CONCATENATE(Master!A159,Master!B159))</f>
        <v>EPNE-2</v>
      </c>
      <c r="P141" s="10" t="str">
        <f>IF(H141="","",Master!$G$14)</f>
        <v>Datalink, A Key</v>
      </c>
    </row>
    <row r="142" spans="2:16" s="10" customFormat="1" ht="15.75">
      <c r="B142" s="10" t="str">
        <f>IF(H142="","",Master!$G$3)</f>
        <v>DAQ</v>
      </c>
      <c r="C142" s="10" t="str">
        <f>IF(H142="","",Master!$G$5)</f>
        <v>TS</v>
      </c>
      <c r="D142" s="10" t="str">
        <f>IF(H142="","",Master!$G$6)</f>
        <v>I</v>
      </c>
      <c r="E142" s="10" t="str">
        <f>IF(OR(Master!F160=1,Master!F160=4),CONCATENATE("RETN-",Master!L160,Master!B160),"")</f>
        <v>RETN-EPNE-1</v>
      </c>
      <c r="G142" s="10" t="str">
        <f>IF(H142="","",Master!$G$4)</f>
        <v>Bldn 1633A</v>
      </c>
      <c r="H142" s="10">
        <f>IF(OR(Master!F160=1,Master!F160=4),CHOOSE(INT(Master!E160/100)+1,Master!$G$7,Master!$G$8,Master!$G$9),"")</f>
        <v>220</v>
      </c>
      <c r="I142" s="10" t="str">
        <f>IF(H142="","",Master!$G$10)</f>
        <v>TN</v>
      </c>
      <c r="K142" s="10" t="str">
        <f>IF(H142="","",Master!$G$11)</f>
        <v>2RR22H</v>
      </c>
      <c r="M142" s="10" t="str">
        <f>IF(H142="","",Master!$G$12)</f>
        <v>Datalink, A Key</v>
      </c>
      <c r="N142" s="10" t="str">
        <f>IF(H142="","",CONCATENATE(Master!A160,Master!B160))</f>
        <v>EPNE-1</v>
      </c>
      <c r="P142" s="10" t="str">
        <f>IF(H142="","",Master!$G$14)</f>
        <v>Datalink, A Key</v>
      </c>
    </row>
    <row r="143" spans="2:16" s="10" customFormat="1" ht="15.75">
      <c r="B143" s="10" t="str">
        <f>IF(H143="","",Master!$G$3)</f>
        <v>DAQ</v>
      </c>
      <c r="C143" s="10" t="str">
        <f>IF(H143="","",Master!$G$5)</f>
        <v>TS</v>
      </c>
      <c r="D143" s="10" t="str">
        <f>IF(H143="","",Master!$G$6)</f>
        <v>I</v>
      </c>
      <c r="E143" s="10" t="str">
        <f>IF(OR(Master!F161=1,Master!F161=4),CONCATENATE("RETN-",Master!L161,Master!B161),"")</f>
        <v>RETN-EPSE-1</v>
      </c>
      <c r="G143" s="10" t="str">
        <f>IF(H143="","",Master!$G$4)</f>
        <v>Bldn 1633A</v>
      </c>
      <c r="H143" s="10">
        <f>IF(OR(Master!F161=1,Master!F161=4),CHOOSE(INT(Master!E161/100)+1,Master!$G$7,Master!$G$8,Master!$G$9),"")</f>
        <v>220</v>
      </c>
      <c r="I143" s="10" t="str">
        <f>IF(H143="","",Master!$G$10)</f>
        <v>TN</v>
      </c>
      <c r="K143" s="10" t="str">
        <f>IF(H143="","",Master!$G$11)</f>
        <v>2RR22H</v>
      </c>
      <c r="M143" s="10" t="str">
        <f>IF(H143="","",Master!$G$12)</f>
        <v>Datalink, A Key</v>
      </c>
      <c r="N143" s="10" t="str">
        <f>IF(H143="","",CONCATENATE(Master!A161,Master!B161))</f>
        <v>EPSE-1</v>
      </c>
      <c r="P143" s="10" t="str">
        <f>IF(H143="","",Master!$G$14)</f>
        <v>Datalink, A Key</v>
      </c>
    </row>
    <row r="144" spans="2:16" s="10" customFormat="1" ht="15.75">
      <c r="B144" s="10" t="str">
        <f>IF(H144="","",Master!$G$3)</f>
        <v>DAQ</v>
      </c>
      <c r="C144" s="10" t="str">
        <f>IF(H144="","",Master!$G$5)</f>
        <v>TS</v>
      </c>
      <c r="D144" s="10" t="str">
        <f>IF(H144="","",Master!$G$6)</f>
        <v>I</v>
      </c>
      <c r="E144" s="10" t="str">
        <f>IF(OR(Master!F162=1,Master!F162=4),CONCATENATE("RETN-",Master!L162,Master!B162),"")</f>
        <v>RETN-EPSE-2</v>
      </c>
      <c r="G144" s="10" t="str">
        <f>IF(H144="","",Master!$G$4)</f>
        <v>Bldn 1633A</v>
      </c>
      <c r="H144" s="10">
        <f>IF(OR(Master!F162=1,Master!F162=4),CHOOSE(INT(Master!E162/100)+1,Master!$G$7,Master!$G$8,Master!$G$9),"")</f>
        <v>220</v>
      </c>
      <c r="I144" s="10" t="str">
        <f>IF(H144="","",Master!$G$10)</f>
        <v>TN</v>
      </c>
      <c r="K144" s="10" t="str">
        <f>IF(H144="","",Master!$G$11)</f>
        <v>2RR22H</v>
      </c>
      <c r="M144" s="10" t="str">
        <f>IF(H144="","",Master!$G$12)</f>
        <v>Datalink, A Key</v>
      </c>
      <c r="N144" s="10" t="str">
        <f>IF(H144="","",CONCATENATE(Master!A162,Master!B162))</f>
        <v>EPSE-2</v>
      </c>
      <c r="P144" s="10" t="str">
        <f>IF(H144="","",Master!$G$14)</f>
        <v>Datalink, A Key</v>
      </c>
    </row>
    <row r="145" spans="2:16" s="10" customFormat="1" ht="15.75">
      <c r="B145" s="10" t="str">
        <f>IF(H145="","",Master!$G$3)</f>
        <v>DAQ</v>
      </c>
      <c r="C145" s="10" t="str">
        <f>IF(H145="","",Master!$G$5)</f>
        <v>TS</v>
      </c>
      <c r="D145" s="10" t="str">
        <f>IF(H145="","",Master!$G$6)</f>
        <v>I</v>
      </c>
      <c r="E145" s="10" t="str">
        <f>IF(OR(Master!F163=1,Master!F163=4),CONCATENATE("RETN-",Master!L163,Master!B163),"")</f>
        <v>RETN-EPSE-3</v>
      </c>
      <c r="G145" s="10" t="str">
        <f>IF(H145="","",Master!$G$4)</f>
        <v>Bldn 1633A</v>
      </c>
      <c r="H145" s="10">
        <f>IF(OR(Master!F163=1,Master!F163=4),CHOOSE(INT(Master!E163/100)+1,Master!$G$7,Master!$G$8,Master!$G$9),"")</f>
        <v>220</v>
      </c>
      <c r="I145" s="10" t="str">
        <f>IF(H145="","",Master!$G$10)</f>
        <v>TN</v>
      </c>
      <c r="K145" s="10" t="str">
        <f>IF(H145="","",Master!$G$11)</f>
        <v>2RR22H</v>
      </c>
      <c r="M145" s="10" t="str">
        <f>IF(H145="","",Master!$G$12)</f>
        <v>Datalink, A Key</v>
      </c>
      <c r="N145" s="10" t="str">
        <f>IF(H145="","",CONCATENATE(Master!A163,Master!B163))</f>
        <v>EPSE-3</v>
      </c>
      <c r="P145" s="10" t="str">
        <f>IF(H145="","",Master!$G$14)</f>
        <v>Datalink, A Key</v>
      </c>
    </row>
    <row r="146" spans="2:16" s="10" customFormat="1" ht="15.75">
      <c r="B146" s="10" t="str">
        <f>IF(H146="","",Master!$G$3)</f>
        <v>DAQ</v>
      </c>
      <c r="C146" s="10" t="str">
        <f>IF(H146="","",Master!$G$5)</f>
        <v>TS</v>
      </c>
      <c r="D146" s="10" t="str">
        <f>IF(H146="","",Master!$G$6)</f>
        <v>I</v>
      </c>
      <c r="E146" s="10" t="str">
        <f>IF(OR(Master!F164=1,Master!F164=4),CONCATENATE("RETN-",Master!L164,Master!B164),"")</f>
        <v>RETN-EPNE-3</v>
      </c>
      <c r="G146" s="10" t="str">
        <f>IF(H146="","",Master!$G$4)</f>
        <v>Bldn 1633A</v>
      </c>
      <c r="H146" s="10">
        <f>IF(OR(Master!F164=1,Master!F164=4),CHOOSE(INT(Master!E164/100)+1,Master!$G$7,Master!$G$8,Master!$G$9),"")</f>
        <v>220</v>
      </c>
      <c r="I146" s="10" t="str">
        <f>IF(H146="","",Master!$G$10)</f>
        <v>TN</v>
      </c>
      <c r="K146" s="10" t="str">
        <f>IF(H146="","",Master!$G$11)</f>
        <v>2RR22H</v>
      </c>
      <c r="M146" s="10" t="str">
        <f>IF(H146="","",Master!$G$12)</f>
        <v>Datalink, A Key</v>
      </c>
      <c r="N146" s="10" t="str">
        <f>IF(H146="","",CONCATENATE(Master!A164,Master!B164))</f>
        <v>EPNE-3</v>
      </c>
      <c r="P146" s="10" t="str">
        <f>IF(H146="","",Master!$G$14)</f>
        <v>Datalink, A Key</v>
      </c>
    </row>
    <row r="147" spans="2:16" s="10" customFormat="1" ht="15.75">
      <c r="B147" s="10" t="str">
        <f>IF(H147="","",Master!$G$3)</f>
        <v>DAQ</v>
      </c>
      <c r="C147" s="10" t="str">
        <f>IF(H147="","",Master!$G$5)</f>
        <v>TS</v>
      </c>
      <c r="D147" s="10" t="str">
        <f>IF(H147="","",Master!$G$6)</f>
        <v>I</v>
      </c>
      <c r="E147" s="10" t="str">
        <f>IF(OR(Master!F165=1,Master!F165=4),CONCATENATE("RETN-",Master!L165,Master!B165),"")</f>
        <v>RETN-CONWT-4</v>
      </c>
      <c r="G147" s="10" t="str">
        <f>IF(H147="","",Master!$G$4)</f>
        <v>Bldn 1633A</v>
      </c>
      <c r="H147" s="10">
        <f>IF(OR(Master!F165=1,Master!F165=4),CHOOSE(INT(Master!E165/100)+1,Master!$G$7,Master!$G$8,Master!$G$9),"")</f>
        <v>220</v>
      </c>
      <c r="I147" s="10" t="str">
        <f>IF(H147="","",Master!$G$10)</f>
        <v>TN</v>
      </c>
      <c r="K147" s="10" t="str">
        <f>IF(H147="","",Master!$G$11)</f>
        <v>2RR22H</v>
      </c>
      <c r="M147" s="10" t="str">
        <f>IF(H147="","",Master!$G$12)</f>
        <v>Datalink, A Key</v>
      </c>
      <c r="N147" s="10" t="str">
        <f>IF(H147="","",CONCATENATE(Master!A165,Master!B165))</f>
        <v>CONWT-4</v>
      </c>
      <c r="P147" s="10" t="str">
        <f>IF(H147="","",Master!$G$14)</f>
        <v>Datalink, A Key</v>
      </c>
    </row>
    <row r="148" spans="2:16" s="10" customFormat="1" ht="15.75">
      <c r="B148" s="10" t="str">
        <f>IF(H148="","",Master!$G$3)</f>
        <v>DAQ</v>
      </c>
      <c r="C148" s="10" t="str">
        <f>IF(H148="","",Master!$G$5)</f>
        <v>TS</v>
      </c>
      <c r="D148" s="10" t="str">
        <f>IF(H148="","",Master!$G$6)</f>
        <v>I</v>
      </c>
      <c r="E148" s="10" t="str">
        <f>IF(OR(Master!F166=1,Master!F166=4),CONCATENATE("RETN-",Master!L166,Master!B166),"")</f>
        <v>RETN-COSWT-4</v>
      </c>
      <c r="G148" s="10" t="str">
        <f>IF(H148="","",Master!$G$4)</f>
        <v>Bldn 1633A</v>
      </c>
      <c r="H148" s="10">
        <f>IF(OR(Master!F166=1,Master!F166=4),CHOOSE(INT(Master!E166/100)+1,Master!$G$7,Master!$G$8,Master!$G$9),"")</f>
        <v>220</v>
      </c>
      <c r="I148" s="10" t="str">
        <f>IF(H148="","",Master!$G$10)</f>
        <v>TN</v>
      </c>
      <c r="K148" s="10" t="str">
        <f>IF(H148="","",Master!$G$11)</f>
        <v>2RR22H</v>
      </c>
      <c r="M148" s="10" t="str">
        <f>IF(H148="","",Master!$G$12)</f>
        <v>Datalink, A Key</v>
      </c>
      <c r="N148" s="10" t="str">
        <f>IF(H148="","",CONCATENATE(Master!A166,Master!B166))</f>
        <v>COSWT-4</v>
      </c>
      <c r="P148" s="10" t="str">
        <f>IF(H148="","",Master!$G$14)</f>
        <v>Datalink, A Key</v>
      </c>
    </row>
    <row r="149" spans="2:16" s="10" customFormat="1" ht="15.75">
      <c r="B149" s="10" t="str">
        <f>IF(H149="","",Master!$G$3)</f>
        <v>DAQ</v>
      </c>
      <c r="C149" s="10" t="str">
        <f>IF(H149="","",Master!$G$5)</f>
        <v>TS</v>
      </c>
      <c r="D149" s="10" t="str">
        <f>IF(H149="","",Master!$G$6)</f>
        <v>I</v>
      </c>
      <c r="E149" s="10" t="str">
        <f>IF(OR(Master!F167=1,Master!F167=4),CONCATENATE("RETN-",Master!L167,Master!B167),"")</f>
        <v>RETN-COSWB-3</v>
      </c>
      <c r="G149" s="10" t="str">
        <f>IF(H149="","",Master!$G$4)</f>
        <v>Bldn 1633A</v>
      </c>
      <c r="H149" s="10">
        <f>IF(OR(Master!F167=1,Master!F167=4),CHOOSE(INT(Master!E167/100)+1,Master!$G$7,Master!$G$8,Master!$G$9),"")</f>
        <v>220</v>
      </c>
      <c r="I149" s="10" t="str">
        <f>IF(H149="","",Master!$G$10)</f>
        <v>TN</v>
      </c>
      <c r="K149" s="10" t="str">
        <f>IF(H149="","",Master!$G$11)</f>
        <v>2RR22H</v>
      </c>
      <c r="M149" s="10" t="str">
        <f>IF(H149="","",Master!$G$12)</f>
        <v>Datalink, A Key</v>
      </c>
      <c r="N149" s="10" t="str">
        <f>IF(H149="","",CONCATENATE(Master!A167,Master!B167))</f>
        <v>COSWB-3</v>
      </c>
      <c r="P149" s="10" t="str">
        <f>IF(H149="","",Master!$G$14)</f>
        <v>Datalink, A Key</v>
      </c>
    </row>
    <row r="150" spans="2:16" s="10" customFormat="1" ht="15.75">
      <c r="B150" s="10" t="str">
        <f>IF(H150="","",Master!$G$3)</f>
        <v>DAQ</v>
      </c>
      <c r="C150" s="10" t="str">
        <f>IF(H150="","",Master!$G$5)</f>
        <v>TS</v>
      </c>
      <c r="D150" s="10" t="str">
        <f>IF(H150="","",Master!$G$6)</f>
        <v>I</v>
      </c>
      <c r="E150" s="10" t="str">
        <f>IF(OR(Master!F168=1,Master!F168=4),CONCATENATE("RETN-",Master!L168,Master!B168),"")</f>
        <v>RETN-CONWB-3</v>
      </c>
      <c r="G150" s="10" t="str">
        <f>IF(H150="","",Master!$G$4)</f>
        <v>Bldn 1633A</v>
      </c>
      <c r="H150" s="10">
        <f>IF(OR(Master!F168=1,Master!F168=4),CHOOSE(INT(Master!E168/100)+1,Master!$G$7,Master!$G$8,Master!$G$9),"")</f>
        <v>220</v>
      </c>
      <c r="I150" s="10" t="str">
        <f>IF(H150="","",Master!$G$10)</f>
        <v>TN</v>
      </c>
      <c r="K150" s="10" t="str">
        <f>IF(H150="","",Master!$G$11)</f>
        <v>2RR22H</v>
      </c>
      <c r="M150" s="10" t="str">
        <f>IF(H150="","",Master!$G$12)</f>
        <v>Datalink, A Key</v>
      </c>
      <c r="N150" s="10" t="str">
        <f>IF(H150="","",CONCATENATE(Master!A168,Master!B168))</f>
        <v>CONWB-3</v>
      </c>
      <c r="P150" s="10" t="str">
        <f>IF(H150="","",Master!$G$14)</f>
        <v>Datalink, A Key</v>
      </c>
    </row>
    <row r="151" spans="2:16" s="10" customFormat="1" ht="15.75">
      <c r="B151" s="10" t="str">
        <f>IF(H151="","",Master!$G$3)</f>
        <v>DAQ</v>
      </c>
      <c r="C151" s="10" t="str">
        <f>IF(H151="","",Master!$G$5)</f>
        <v>TS</v>
      </c>
      <c r="D151" s="10" t="str">
        <f>IF(H151="","",Master!$G$6)</f>
        <v>I</v>
      </c>
      <c r="E151" s="10" t="str">
        <f>IF(OR(Master!F169=1,Master!F169=4),CONCATENATE("RETN-",Master!L169,Master!B169),"")</f>
        <v>RETN-CONET-4</v>
      </c>
      <c r="G151" s="10" t="str">
        <f>IF(H151="","",Master!$G$4)</f>
        <v>Bldn 1633A</v>
      </c>
      <c r="H151" s="10">
        <f>IF(OR(Master!F169=1,Master!F169=4),CHOOSE(INT(Master!E169/100)+1,Master!$G$7,Master!$G$8,Master!$G$9),"")</f>
        <v>220</v>
      </c>
      <c r="I151" s="10" t="str">
        <f>IF(H151="","",Master!$G$10)</f>
        <v>TN</v>
      </c>
      <c r="K151" s="10" t="str">
        <f>IF(H151="","",Master!$G$11)</f>
        <v>2RR22H</v>
      </c>
      <c r="M151" s="10" t="str">
        <f>IF(H151="","",Master!$G$12)</f>
        <v>Datalink, A Key</v>
      </c>
      <c r="N151" s="10" t="str">
        <f>IF(H151="","",CONCATENATE(Master!A169,Master!B169))</f>
        <v>CONET-4</v>
      </c>
      <c r="P151" s="10" t="str">
        <f>IF(H151="","",Master!$G$14)</f>
        <v>Datalink, A Key</v>
      </c>
    </row>
    <row r="152" spans="2:16" s="10" customFormat="1" ht="15.75">
      <c r="B152" s="10" t="str">
        <f>IF(H152="","",Master!$G$3)</f>
        <v>DAQ</v>
      </c>
      <c r="C152" s="10" t="str">
        <f>IF(H152="","",Master!$G$5)</f>
        <v>TS</v>
      </c>
      <c r="D152" s="10" t="str">
        <f>IF(H152="","",Master!$G$6)</f>
        <v>I</v>
      </c>
      <c r="E152" s="10" t="str">
        <f>IF(OR(Master!F170=1,Master!F170=4),CONCATENATE("RETN-",Master!L170,Master!B170),"")</f>
        <v>RETN-COSET-4</v>
      </c>
      <c r="G152" s="10" t="str">
        <f>IF(H152="","",Master!$G$4)</f>
        <v>Bldn 1633A</v>
      </c>
      <c r="H152" s="10">
        <f>IF(OR(Master!F170=1,Master!F170=4),CHOOSE(INT(Master!E170/100)+1,Master!$G$7,Master!$G$8,Master!$G$9),"")</f>
        <v>220</v>
      </c>
      <c r="I152" s="10" t="str">
        <f>IF(H152="","",Master!$G$10)</f>
        <v>TN</v>
      </c>
      <c r="K152" s="10" t="str">
        <f>IF(H152="","",Master!$G$11)</f>
        <v>2RR22H</v>
      </c>
      <c r="M152" s="10" t="str">
        <f>IF(H152="","",Master!$G$12)</f>
        <v>Datalink, A Key</v>
      </c>
      <c r="N152" s="10" t="str">
        <f>IF(H152="","",CONCATENATE(Master!A170,Master!B170))</f>
        <v>COSET-4</v>
      </c>
      <c r="P152" s="10" t="str">
        <f>IF(H152="","",Master!$G$14)</f>
        <v>Datalink, A Key</v>
      </c>
    </row>
    <row r="153" spans="2:16" s="10" customFormat="1" ht="15.75">
      <c r="B153" s="10" t="str">
        <f>IF(H153="","",Master!$G$3)</f>
        <v>DAQ</v>
      </c>
      <c r="C153" s="10" t="str">
        <f>IF(H153="","",Master!$G$5)</f>
        <v>TS</v>
      </c>
      <c r="D153" s="10" t="str">
        <f>IF(H153="","",Master!$G$6)</f>
        <v>I</v>
      </c>
      <c r="E153" s="10" t="str">
        <f>IF(OR(Master!F171=1,Master!F171=4),CONCATENATE("RETN-",Master!L171,Master!B171),"")</f>
        <v>RETN-COSEB-3</v>
      </c>
      <c r="G153" s="10" t="str">
        <f>IF(H153="","",Master!$G$4)</f>
        <v>Bldn 1633A</v>
      </c>
      <c r="H153" s="10">
        <f>IF(OR(Master!F171=1,Master!F171=4),CHOOSE(INT(Master!E171/100)+1,Master!$G$7,Master!$G$8,Master!$G$9),"")</f>
        <v>220</v>
      </c>
      <c r="I153" s="10" t="str">
        <f>IF(H153="","",Master!$G$10)</f>
        <v>TN</v>
      </c>
      <c r="K153" s="10" t="str">
        <f>IF(H153="","",Master!$G$11)</f>
        <v>2RR22H</v>
      </c>
      <c r="M153" s="10" t="str">
        <f>IF(H153="","",Master!$G$12)</f>
        <v>Datalink, A Key</v>
      </c>
      <c r="N153" s="10" t="str">
        <f>IF(H153="","",CONCATENATE(Master!A171,Master!B171))</f>
        <v>COSEB-3</v>
      </c>
      <c r="P153" s="10" t="str">
        <f>IF(H153="","",Master!$G$14)</f>
        <v>Datalink, A Key</v>
      </c>
    </row>
    <row r="154" spans="2:16" s="10" customFormat="1" ht="15.75">
      <c r="B154" s="10" t="str">
        <f>IF(H154="","",Master!$G$3)</f>
        <v>DAQ</v>
      </c>
      <c r="C154" s="10" t="str">
        <f>IF(H154="","",Master!$G$5)</f>
        <v>TS</v>
      </c>
      <c r="D154" s="10" t="str">
        <f>IF(H154="","",Master!$G$6)</f>
        <v>I</v>
      </c>
      <c r="E154" s="10" t="str">
        <f>IF(OR(Master!F172=1,Master!F172=4),CONCATENATE("RETN-",Master!L172,Master!B172),"")</f>
        <v>RETN-CONEB-3</v>
      </c>
      <c r="G154" s="10" t="str">
        <f>IF(H154="","",Master!$G$4)</f>
        <v>Bldn 1633A</v>
      </c>
      <c r="H154" s="10">
        <f>IF(OR(Master!F172=1,Master!F172=4),CHOOSE(INT(Master!E172/100)+1,Master!$G$7,Master!$G$8,Master!$G$9),"")</f>
        <v>220</v>
      </c>
      <c r="I154" s="10" t="str">
        <f>IF(H154="","",Master!$G$10)</f>
        <v>TN</v>
      </c>
      <c r="K154" s="10" t="str">
        <f>IF(H154="","",Master!$G$11)</f>
        <v>2RR22H</v>
      </c>
      <c r="M154" s="10" t="str">
        <f>IF(H154="","",Master!$G$12)</f>
        <v>Datalink, A Key</v>
      </c>
      <c r="N154" s="10" t="str">
        <f>IF(H154="","",CONCATENATE(Master!A172,Master!B172))</f>
        <v>CONEB-3</v>
      </c>
      <c r="P154" s="10" t="str">
        <f>IF(H154="","",Master!$G$14)</f>
        <v>Datalink, A Key</v>
      </c>
    </row>
    <row r="155" spans="2:16" s="10" customFormat="1" ht="15.75" hidden="1">
      <c r="B155" s="10">
        <f>IF(H155="","",Master!$G$3)</f>
      </c>
      <c r="C155" s="10">
        <f>IF(H155="","",Master!$G$5)</f>
      </c>
      <c r="D155" s="10">
        <f>IF(H155="","",Master!$G$6)</f>
      </c>
      <c r="E155" s="10">
        <f>IF(OR(Master!F173=1,Master!F173=4),CONCATENATE("RETN-",Master!L173,Master!B173),"")</f>
      </c>
      <c r="G155" s="10">
        <f>IF(H155="","",Master!$G$4)</f>
      </c>
      <c r="H155" s="10">
        <f>IF(OR(Master!F173=1,Master!F173=4),CHOOSE(INT(Master!E173/100)+1,Master!$G$7,Master!$G$8,Master!$G$9),"")</f>
      </c>
      <c r="I155" s="10">
        <f>IF(H155="","",Master!$G$10)</f>
      </c>
      <c r="K155" s="10">
        <f>IF(H155="","",Master!$G$11)</f>
      </c>
      <c r="M155" s="10">
        <f>IF(H155="","",Master!$G$12)</f>
      </c>
      <c r="N155" s="10">
        <f>IF(H155="","",CONCATENATE(Master!A173,Master!B173))</f>
      </c>
      <c r="P155" s="10">
        <f>IF(H155="","",Master!$G$14)</f>
      </c>
    </row>
    <row r="156" spans="2:16" s="10" customFormat="1" ht="15.75" hidden="1">
      <c r="B156" s="10">
        <f>IF(H156="","",Master!$G$3)</f>
      </c>
      <c r="C156" s="10">
        <f>IF(H156="","",Master!$G$5)</f>
      </c>
      <c r="D156" s="10">
        <f>IF(H156="","",Master!$G$6)</f>
      </c>
      <c r="E156" s="10">
        <f>IF(OR(Master!F174=1,Master!F174=4),CONCATENATE("RETN-",Master!L174,Master!B174),"")</f>
      </c>
      <c r="G156" s="10">
        <f>IF(H156="","",Master!$G$4)</f>
      </c>
      <c r="H156" s="10">
        <f>IF(OR(Master!F174=1,Master!F174=4),CHOOSE(INT(Master!E174/100)+1,Master!$G$7,Master!$G$8,Master!$G$9),"")</f>
      </c>
      <c r="I156" s="10">
        <f>IF(H156="","",Master!$G$10)</f>
      </c>
      <c r="K156" s="10">
        <f>IF(H156="","",Master!$G$11)</f>
      </c>
      <c r="M156" s="10">
        <f>IF(H156="","",Master!$G$12)</f>
      </c>
      <c r="N156" s="10">
        <f>IF(H156="","",CONCATENATE(Master!A174,Master!B174))</f>
      </c>
      <c r="P156" s="10">
        <f>IF(H156="","",Master!$G$14)</f>
      </c>
    </row>
    <row r="157" spans="2:16" s="10" customFormat="1" ht="15.75" hidden="1">
      <c r="B157" s="10">
        <f>IF(H157="","",Master!$G$3)</f>
      </c>
      <c r="C157" s="10">
        <f>IF(H157="","",Master!$G$5)</f>
      </c>
      <c r="D157" s="10">
        <f>IF(H157="","",Master!$G$6)</f>
      </c>
      <c r="E157" s="10">
        <f>IF(OR(Master!F175=1,Master!F175=4),CONCATENATE("RETN-",Master!L175,Master!B175),"")</f>
      </c>
      <c r="G157" s="10">
        <f>IF(H157="","",Master!$G$4)</f>
      </c>
      <c r="H157" s="10">
        <f>IF(OR(Master!F175=1,Master!F175=4),CHOOSE(INT(Master!E175/100)+1,Master!$G$7,Master!$G$8,Master!$G$9),"")</f>
      </c>
      <c r="I157" s="10">
        <f>IF(H157="","",Master!$G$10)</f>
      </c>
      <c r="K157" s="10">
        <f>IF(H157="","",Master!$G$11)</f>
      </c>
      <c r="M157" s="10">
        <f>IF(H157="","",Master!$G$12)</f>
      </c>
      <c r="N157" s="10">
        <f>IF(H157="","",CONCATENATE(Master!A175,Master!B175))</f>
      </c>
      <c r="P157" s="10">
        <f>IF(H157="","",Master!$G$14)</f>
      </c>
    </row>
    <row r="158" spans="2:16" s="10" customFormat="1" ht="15.75" hidden="1">
      <c r="B158" s="10">
        <f>IF(H158="","",Master!$G$3)</f>
      </c>
      <c r="C158" s="10">
        <f>IF(H158="","",Master!$G$5)</f>
      </c>
      <c r="D158" s="10">
        <f>IF(H158="","",Master!$G$6)</f>
      </c>
      <c r="E158" s="10">
        <f>IF(OR(Master!F176=1,Master!F176=4),CONCATENATE("RETN-",Master!L176,Master!B176),"")</f>
      </c>
      <c r="G158" s="10">
        <f>IF(H158="","",Master!$G$4)</f>
      </c>
      <c r="H158" s="10">
        <f>IF(OR(Master!F176=1,Master!F176=4),CHOOSE(INT(Master!E176/100)+1,Master!$G$7,Master!$G$8,Master!$G$9),"")</f>
      </c>
      <c r="I158" s="10">
        <f>IF(H158="","",Master!$G$10)</f>
      </c>
      <c r="K158" s="10">
        <f>IF(H158="","",Master!$G$11)</f>
      </c>
      <c r="M158" s="10">
        <f>IF(H158="","",Master!$G$12)</f>
      </c>
      <c r="N158" s="10">
        <f>IF(H158="","",CONCATENATE(Master!A176,Master!B176))</f>
      </c>
      <c r="P158" s="10">
        <f>IF(H158="","",Master!$G$14)</f>
      </c>
    </row>
    <row r="159" spans="2:16" s="10" customFormat="1" ht="15.75" hidden="1">
      <c r="B159" s="10">
        <f>IF(H159="","",Master!$G$3)</f>
      </c>
      <c r="C159" s="10">
        <f>IF(H159="","",Master!$G$5)</f>
      </c>
      <c r="D159" s="10">
        <f>IF(H159="","",Master!$G$6)</f>
      </c>
      <c r="E159" s="10">
        <f>IF(OR(Master!F177=1,Master!F177=4),CONCATENATE("RETN-",Master!L177,Master!B177),"")</f>
      </c>
      <c r="G159" s="10">
        <f>IF(H159="","",Master!$G$4)</f>
      </c>
      <c r="H159" s="10">
        <f>IF(OR(Master!F177=1,Master!F177=4),CHOOSE(INT(Master!E177/100)+1,Master!$G$7,Master!$G$8,Master!$G$9),"")</f>
      </c>
      <c r="I159" s="10">
        <f>IF(H159="","",Master!$G$10)</f>
      </c>
      <c r="K159" s="10">
        <f>IF(H159="","",Master!$G$11)</f>
      </c>
      <c r="M159" s="10">
        <f>IF(H159="","",Master!$G$12)</f>
      </c>
      <c r="N159" s="10">
        <f>IF(H159="","",CONCATENATE(Master!A177,Master!B177))</f>
      </c>
      <c r="P159" s="10">
        <f>IF(H159="","",Master!$G$14)</f>
      </c>
    </row>
    <row r="160" spans="2:16" s="10" customFormat="1" ht="15.75" hidden="1">
      <c r="B160" s="10">
        <f>IF(H160="","",Master!$G$3)</f>
      </c>
      <c r="C160" s="10">
        <f>IF(H160="","",Master!$G$5)</f>
      </c>
      <c r="D160" s="10">
        <f>IF(H160="","",Master!$G$6)</f>
      </c>
      <c r="E160" s="10">
        <f>IF(OR(Master!F178=1,Master!F178=4),CONCATENATE("RETN-",Master!L178,Master!B178),"")</f>
      </c>
      <c r="G160" s="10">
        <f>IF(H160="","",Master!$G$4)</f>
      </c>
      <c r="H160" s="10">
        <f>IF(OR(Master!F178=1,Master!F178=4),CHOOSE(INT(Master!E178/100)+1,Master!$G$7,Master!$G$8,Master!$G$9),"")</f>
      </c>
      <c r="I160" s="10">
        <f>IF(H160="","",Master!$G$10)</f>
      </c>
      <c r="K160" s="10">
        <f>IF(H160="","",Master!$G$11)</f>
      </c>
      <c r="M160" s="10">
        <f>IF(H160="","",Master!$G$12)</f>
      </c>
      <c r="N160" s="10">
        <f>IF(H160="","",CONCATENATE(Master!A178,Master!B178))</f>
      </c>
      <c r="P160" s="10">
        <f>IF(H160="","",Master!$G$14)</f>
      </c>
    </row>
    <row r="161" spans="2:16" s="10" customFormat="1" ht="15.75" hidden="1">
      <c r="B161" s="10">
        <f>IF(H161="","",Master!$G$3)</f>
      </c>
      <c r="C161" s="10">
        <f>IF(H161="","",Master!$G$5)</f>
      </c>
      <c r="D161" s="10">
        <f>IF(H161="","",Master!$G$6)</f>
      </c>
      <c r="E161" s="10">
        <f>IF(OR(Master!F179=1,Master!F179=4),CONCATENATE("RETN-",Master!L179,Master!B179),"")</f>
      </c>
      <c r="G161" s="10">
        <f>IF(H161="","",Master!$G$4)</f>
      </c>
      <c r="H161" s="10">
        <f>IF(OR(Master!F179=1,Master!F179=4),CHOOSE(INT(Master!E179/100)+1,Master!$G$7,Master!$G$8,Master!$G$9),"")</f>
      </c>
      <c r="I161" s="10">
        <f>IF(H161="","",Master!$G$10)</f>
      </c>
      <c r="K161" s="10">
        <f>IF(H161="","",Master!$G$11)</f>
      </c>
      <c r="M161" s="10">
        <f>IF(H161="","",Master!$G$12)</f>
      </c>
      <c r="N161" s="10">
        <f>IF(H161="","",CONCATENATE(Master!A179,Master!B179))</f>
      </c>
      <c r="P161" s="10">
        <f>IF(H161="","",Master!$G$14)</f>
      </c>
    </row>
    <row r="162" spans="2:16" s="10" customFormat="1" ht="15.75" hidden="1">
      <c r="B162" s="10">
        <f>IF(H162="","",Master!$G$3)</f>
      </c>
      <c r="C162" s="10">
        <f>IF(H162="","",Master!$G$5)</f>
      </c>
      <c r="D162" s="10">
        <f>IF(H162="","",Master!$G$6)</f>
      </c>
      <c r="E162" s="10">
        <f>IF(OR(Master!F180=1,Master!F180=4),CONCATENATE("RETN-",Master!L180,Master!B180),"")</f>
      </c>
      <c r="G162" s="10">
        <f>IF(H162="","",Master!$G$4)</f>
      </c>
      <c r="H162" s="10">
        <f>IF(OR(Master!F180=1,Master!F180=4),CHOOSE(INT(Master!E180/100)+1,Master!$G$7,Master!$G$8,Master!$G$9),"")</f>
      </c>
      <c r="I162" s="10">
        <f>IF(H162="","",Master!$G$10)</f>
      </c>
      <c r="K162" s="10">
        <f>IF(H162="","",Master!$G$11)</f>
      </c>
      <c r="M162" s="10">
        <f>IF(H162="","",Master!$G$12)</f>
      </c>
      <c r="N162" s="10">
        <f>IF(H162="","",CONCATENATE(Master!A180,Master!B180))</f>
      </c>
      <c r="P162" s="10">
        <f>IF(H162="","",Master!$G$14)</f>
      </c>
    </row>
    <row r="163" spans="2:17" s="10" customFormat="1" ht="15.75">
      <c r="B163" s="10" t="str">
        <f>IF(H163="","",Master!$G$3)</f>
        <v>DAQ</v>
      </c>
      <c r="C163" s="10" t="str">
        <f>IF(H163="","",Master!$G$5)</f>
        <v>TS</v>
      </c>
      <c r="D163" s="10" t="str">
        <f>IF(H163="","",Master!$G$6)</f>
        <v>I</v>
      </c>
      <c r="E163" s="10" t="str">
        <f>IF(OR(Master!F181=1,Master!F181=4),CONCATENATE("RETN-",Master!L181,Master!B181),"")</f>
        <v>RETN-CONWT-S</v>
      </c>
      <c r="G163" s="10" t="str">
        <f>IF(H163="","",Master!$G$4)</f>
        <v>Bldn 1633A</v>
      </c>
      <c r="H163" s="10">
        <f>IF(OR(Master!F181=1,Master!F181=4),CHOOSE(INT(Master!E181/100)+1,Master!$G$7,Master!$G$8,Master!$G$9),"")</f>
        <v>220</v>
      </c>
      <c r="I163" s="10" t="str">
        <f>IF(H163="","",Master!$G$10)</f>
        <v>TN</v>
      </c>
      <c r="K163" s="10" t="str">
        <f>IF(H163="","",Master!$G$11)</f>
        <v>2RR22H</v>
      </c>
      <c r="M163" s="10" t="str">
        <f>IF(H163="","",Master!$G$12)</f>
        <v>Datalink, A Key</v>
      </c>
      <c r="N163" s="10" t="str">
        <f>IF(H163="","",CONCATENATE(Master!A181,Master!B181))</f>
        <v>CONWT-S</v>
      </c>
      <c r="P163" s="10" t="str">
        <f>IF(H163="","",Master!$G$14)</f>
        <v>Datalink, A Key</v>
      </c>
      <c r="Q163" s="10" t="s">
        <v>395</v>
      </c>
    </row>
    <row r="164" spans="2:17" s="10" customFormat="1" ht="15.75">
      <c r="B164" s="10" t="str">
        <f>IF(H164="","",Master!$G$3)</f>
        <v>DAQ</v>
      </c>
      <c r="C164" s="10" t="str">
        <f>IF(H164="","",Master!$G$5)</f>
        <v>TS</v>
      </c>
      <c r="D164" s="10" t="str">
        <f>IF(H164="","",Master!$G$6)</f>
        <v>I</v>
      </c>
      <c r="E164" s="10" t="str">
        <f>IF(OR(Master!F182=1,Master!F182=4),CONCATENATE("RETN-",Master!L182,Master!B182),"")</f>
        <v>RETN-COSWT-S</v>
      </c>
      <c r="G164" s="10" t="str">
        <f>IF(H164="","",Master!$G$4)</f>
        <v>Bldn 1633A</v>
      </c>
      <c r="H164" s="10">
        <f>IF(OR(Master!F182=1,Master!F182=4),CHOOSE(INT(Master!E182/100)+1,Master!$G$7,Master!$G$8,Master!$G$9),"")</f>
        <v>220</v>
      </c>
      <c r="I164" s="10" t="str">
        <f>IF(H164="","",Master!$G$10)</f>
        <v>TN</v>
      </c>
      <c r="K164" s="10" t="str">
        <f>IF(H164="","",Master!$G$11)</f>
        <v>2RR22H</v>
      </c>
      <c r="M164" s="10" t="str">
        <f>IF(H164="","",Master!$G$12)</f>
        <v>Datalink, A Key</v>
      </c>
      <c r="N164" s="10" t="str">
        <f>IF(H164="","",CONCATENATE(Master!A182,Master!B182))</f>
        <v>COSWT-S</v>
      </c>
      <c r="P164" s="10" t="str">
        <f>IF(H164="","",Master!$G$14)</f>
        <v>Datalink, A Key</v>
      </c>
      <c r="Q164" s="10" t="s">
        <v>395</v>
      </c>
    </row>
    <row r="165" spans="2:17" s="10" customFormat="1" ht="15.75">
      <c r="B165" s="10" t="str">
        <f>IF(H165="","",Master!$G$3)</f>
        <v>DAQ</v>
      </c>
      <c r="C165" s="10" t="str">
        <f>IF(H165="","",Master!$G$5)</f>
        <v>TS</v>
      </c>
      <c r="D165" s="10" t="str">
        <f>IF(H165="","",Master!$G$6)</f>
        <v>I</v>
      </c>
      <c r="E165" s="10" t="str">
        <f>IF(OR(Master!F183=1,Master!F183=4),CONCATENATE("RETN-",Master!L183,Master!B183),"")</f>
        <v>RETN-CONET-S</v>
      </c>
      <c r="G165" s="10" t="str">
        <f>IF(H165="","",Master!$G$4)</f>
        <v>Bldn 1633A</v>
      </c>
      <c r="H165" s="10">
        <f>IF(OR(Master!F183=1,Master!F183=4),CHOOSE(INT(Master!E183/100)+1,Master!$G$7,Master!$G$8,Master!$G$9),"")</f>
        <v>220</v>
      </c>
      <c r="I165" s="10" t="str">
        <f>IF(H165="","",Master!$G$10)</f>
        <v>TN</v>
      </c>
      <c r="K165" s="10" t="str">
        <f>IF(H165="","",Master!$G$11)</f>
        <v>2RR22H</v>
      </c>
      <c r="M165" s="10" t="str">
        <f>IF(H165="","",Master!$G$12)</f>
        <v>Datalink, A Key</v>
      </c>
      <c r="N165" s="10" t="str">
        <f>IF(H165="","",CONCATENATE(Master!A183,Master!B183))</f>
        <v>CONET-S</v>
      </c>
      <c r="P165" s="10" t="str">
        <f>IF(H165="","",Master!$G$14)</f>
        <v>Datalink, A Key</v>
      </c>
      <c r="Q165" s="10" t="s">
        <v>395</v>
      </c>
    </row>
    <row r="166" spans="2:17" s="10" customFormat="1" ht="15.75">
      <c r="B166" s="10" t="str">
        <f>IF(H166="","",Master!$G$3)</f>
        <v>DAQ</v>
      </c>
      <c r="C166" s="10" t="str">
        <f>IF(H166="","",Master!$G$5)</f>
        <v>TS</v>
      </c>
      <c r="D166" s="10" t="str">
        <f>IF(H166="","",Master!$G$6)</f>
        <v>I</v>
      </c>
      <c r="E166" s="10" t="str">
        <f>IF(OR(Master!F184=1,Master!F184=4),CONCATENATE("RETN-",Master!L184,Master!B184),"")</f>
        <v>RETN-COSET-S</v>
      </c>
      <c r="G166" s="10" t="str">
        <f>IF(H166="","",Master!$G$4)</f>
        <v>Bldn 1633A</v>
      </c>
      <c r="H166" s="10">
        <f>IF(OR(Master!F184=1,Master!F184=4),CHOOSE(INT(Master!E184/100)+1,Master!$G$7,Master!$G$8,Master!$G$9),"")</f>
        <v>220</v>
      </c>
      <c r="I166" s="10" t="str">
        <f>IF(H166="","",Master!$G$10)</f>
        <v>TN</v>
      </c>
      <c r="K166" s="10" t="str">
        <f>IF(H166="","",Master!$G$11)</f>
        <v>2RR22H</v>
      </c>
      <c r="M166" s="10" t="str">
        <f>IF(H166="","",Master!$G$12)</f>
        <v>Datalink, A Key</v>
      </c>
      <c r="N166" s="10" t="str">
        <f>IF(H166="","",CONCATENATE(Master!A184,Master!B184))</f>
        <v>COSET-S</v>
      </c>
      <c r="P166" s="10" t="str">
        <f>IF(H166="","",Master!$G$14)</f>
        <v>Datalink, A Key</v>
      </c>
      <c r="Q166" s="10" t="s">
        <v>395</v>
      </c>
    </row>
    <row r="167" spans="2:17" s="10" customFormat="1" ht="15.75">
      <c r="B167" s="10" t="str">
        <f>IF(H167="","",Master!$G$3)</f>
        <v>DAQ</v>
      </c>
      <c r="C167" s="10" t="str">
        <f>IF(H167="","",Master!$G$5)</f>
        <v>TS</v>
      </c>
      <c r="D167" s="10" t="str">
        <f>IF(H167="","",Master!$G$6)</f>
        <v>I</v>
      </c>
      <c r="E167" s="10" t="str">
        <f>IF(OR(Master!F185=1,Master!F185=4),CONCATENATE("RETN-",Master!L185,Master!B185),"")</f>
        <v>RETN-CANWT-S</v>
      </c>
      <c r="G167" s="10" t="str">
        <f>IF(H167="","",Master!$G$4)</f>
        <v>Bldn 1633A</v>
      </c>
      <c r="H167" s="10">
        <f>IF(OR(Master!F185=1,Master!F185=4),CHOOSE(INT(Master!E185/100)+1,Master!$G$7,Master!$G$8,Master!$G$9),"")</f>
        <v>220</v>
      </c>
      <c r="I167" s="10" t="str">
        <f>IF(H167="","",Master!$G$10)</f>
        <v>TN</v>
      </c>
      <c r="K167" s="10" t="str">
        <f>IF(H167="","",Master!$G$11)</f>
        <v>2RR22H</v>
      </c>
      <c r="M167" s="10" t="str">
        <f>IF(H167="","",Master!$G$12)</f>
        <v>Datalink, A Key</v>
      </c>
      <c r="N167" s="10" t="str">
        <f>IF(H167="","",CONCATENATE(Master!A185,Master!B185))</f>
        <v>CANWT-S</v>
      </c>
      <c r="P167" s="10" t="str">
        <f>IF(H167="","",Master!$G$14)</f>
        <v>Datalink, A Key</v>
      </c>
      <c r="Q167" s="10" t="s">
        <v>395</v>
      </c>
    </row>
    <row r="168" spans="2:17" s="10" customFormat="1" ht="15.75">
      <c r="B168" s="10" t="str">
        <f>IF(H168="","",Master!$G$3)</f>
        <v>DAQ</v>
      </c>
      <c r="C168" s="10" t="str">
        <f>IF(H168="","",Master!$G$5)</f>
        <v>TS</v>
      </c>
      <c r="D168" s="10" t="str">
        <f>IF(H168="","",Master!$G$6)</f>
        <v>I</v>
      </c>
      <c r="E168" s="10" t="str">
        <f>IF(OR(Master!F186=1,Master!F186=4),CONCATENATE("RETN-",Master!L186,Master!B186),"")</f>
        <v>RETN-CASWT-S</v>
      </c>
      <c r="G168" s="10" t="str">
        <f>IF(H168="","",Master!$G$4)</f>
        <v>Bldn 1633A</v>
      </c>
      <c r="H168" s="10">
        <f>IF(OR(Master!F186=1,Master!F186=4),CHOOSE(INT(Master!E186/100)+1,Master!$G$7,Master!$G$8,Master!$G$9),"")</f>
        <v>220</v>
      </c>
      <c r="I168" s="10" t="str">
        <f>IF(H168="","",Master!$G$10)</f>
        <v>TN</v>
      </c>
      <c r="K168" s="10" t="str">
        <f>IF(H168="","",Master!$G$11)</f>
        <v>2RR22H</v>
      </c>
      <c r="M168" s="10" t="str">
        <f>IF(H168="","",Master!$G$12)</f>
        <v>Datalink, A Key</v>
      </c>
      <c r="N168" s="10" t="str">
        <f>IF(H168="","",CONCATENATE(Master!A186,Master!B186))</f>
        <v>CASWT-S</v>
      </c>
      <c r="P168" s="10" t="str">
        <f>IF(H168="","",Master!$G$14)</f>
        <v>Datalink, A Key</v>
      </c>
      <c r="Q168" s="10" t="s">
        <v>395</v>
      </c>
    </row>
    <row r="169" spans="2:17" s="10" customFormat="1" ht="15.75">
      <c r="B169" s="10" t="str">
        <f>IF(H169="","",Master!$G$3)</f>
        <v>DAQ</v>
      </c>
      <c r="C169" s="10" t="str">
        <f>IF(H169="","",Master!$G$5)</f>
        <v>TS</v>
      </c>
      <c r="D169" s="10" t="str">
        <f>IF(H169="","",Master!$G$6)</f>
        <v>I</v>
      </c>
      <c r="E169" s="10" t="str">
        <f>IF(OR(Master!F187=1,Master!F187=4),CONCATENATE("RETN-",Master!L187,Master!B187),"")</f>
        <v>RETN-CANET-S</v>
      </c>
      <c r="G169" s="10" t="str">
        <f>IF(H169="","",Master!$G$4)</f>
        <v>Bldn 1633A</v>
      </c>
      <c r="H169" s="10">
        <f>IF(OR(Master!F187=1,Master!F187=4),CHOOSE(INT(Master!E187/100)+1,Master!$G$7,Master!$G$8,Master!$G$9),"")</f>
        <v>220</v>
      </c>
      <c r="I169" s="10" t="str">
        <f>IF(H169="","",Master!$G$10)</f>
        <v>TN</v>
      </c>
      <c r="K169" s="10" t="str">
        <f>IF(H169="","",Master!$G$11)</f>
        <v>2RR22H</v>
      </c>
      <c r="M169" s="10" t="str">
        <f>IF(H169="","",Master!$G$12)</f>
        <v>Datalink, A Key</v>
      </c>
      <c r="N169" s="10" t="str">
        <f>IF(H169="","",CONCATENATE(Master!A187,Master!B187))</f>
        <v>CANET-S</v>
      </c>
      <c r="P169" s="10" t="str">
        <f>IF(H169="","",Master!$G$14)</f>
        <v>Datalink, A Key</v>
      </c>
      <c r="Q169" s="10" t="s">
        <v>395</v>
      </c>
    </row>
    <row r="170" spans="2:17" s="10" customFormat="1" ht="15.75">
      <c r="B170" s="10" t="str">
        <f>IF(H170="","",Master!$G$3)</f>
        <v>DAQ</v>
      </c>
      <c r="C170" s="10" t="str">
        <f>IF(H170="","",Master!$G$5)</f>
        <v>TS</v>
      </c>
      <c r="D170" s="10" t="str">
        <f>IF(H170="","",Master!$G$6)</f>
        <v>I</v>
      </c>
      <c r="E170" s="10" t="str">
        <f>IF(OR(Master!F188=1,Master!F188=4),CONCATENATE("RETN-",Master!L188,Master!B188),"")</f>
        <v>RETN-CASET-S</v>
      </c>
      <c r="G170" s="10" t="str">
        <f>IF(H170="","",Master!$G$4)</f>
        <v>Bldn 1633A</v>
      </c>
      <c r="H170" s="10">
        <f>IF(OR(Master!F188=1,Master!F188=4),CHOOSE(INT(Master!E188/100)+1,Master!$G$7,Master!$G$8,Master!$G$9),"")</f>
        <v>220</v>
      </c>
      <c r="I170" s="10" t="str">
        <f>IF(H170="","",Master!$G$10)</f>
        <v>TN</v>
      </c>
      <c r="K170" s="10" t="str">
        <f>IF(H170="","",Master!$G$11)</f>
        <v>2RR22H</v>
      </c>
      <c r="M170" s="10" t="str">
        <f>IF(H170="","",Master!$G$12)</f>
        <v>Datalink, A Key</v>
      </c>
      <c r="N170" s="10" t="str">
        <f>IF(H170="","",CONCATENATE(Master!A188,Master!B188))</f>
        <v>CASET-S</v>
      </c>
      <c r="P170" s="10" t="str">
        <f>IF(H170="","",Master!$G$14)</f>
        <v>Datalink, A Key</v>
      </c>
      <c r="Q170" s="10" t="s">
        <v>395</v>
      </c>
    </row>
    <row r="171" spans="2:17" s="10" customFormat="1" ht="15.75">
      <c r="B171" s="10" t="str">
        <f>IF(H171="","",Master!$G$3)</f>
        <v>DAQ</v>
      </c>
      <c r="C171" s="10" t="str">
        <f>IF(H171="","",Master!$G$5)</f>
        <v>TS</v>
      </c>
      <c r="D171" s="10" t="str">
        <f>IF(H171="","",Master!$G$6)</f>
        <v>I</v>
      </c>
      <c r="E171" s="10" t="str">
        <f>IF(OR(Master!F189=1,Master!F189=4),CONCATENATE("RETN-",Master!L189,Master!B189),"")</f>
        <v>RETN-EPNW-S</v>
      </c>
      <c r="G171" s="10" t="str">
        <f>IF(H171="","",Master!$G$4)</f>
        <v>Bldn 1633A</v>
      </c>
      <c r="H171" s="10">
        <f>IF(OR(Master!F189=1,Master!F189=4),CHOOSE(INT(Master!E189/100)+1,Master!$G$7,Master!$G$8,Master!$G$9),"")</f>
        <v>220</v>
      </c>
      <c r="I171" s="10" t="str">
        <f>IF(H171="","",Master!$G$10)</f>
        <v>TN</v>
      </c>
      <c r="K171" s="10" t="str">
        <f>IF(H171="","",Master!$G$11)</f>
        <v>2RR22H</v>
      </c>
      <c r="M171" s="10" t="str">
        <f>IF(H171="","",Master!$G$12)</f>
        <v>Datalink, A Key</v>
      </c>
      <c r="N171" s="10" t="str">
        <f>IF(H171="","",CONCATENATE(Master!A189,Master!B189))</f>
        <v>EPNW-S</v>
      </c>
      <c r="P171" s="10" t="str">
        <f>IF(H171="","",Master!$G$14)</f>
        <v>Datalink, A Key</v>
      </c>
      <c r="Q171" s="10" t="s">
        <v>395</v>
      </c>
    </row>
    <row r="172" spans="2:17" s="10" customFormat="1" ht="15.75">
      <c r="B172" s="10" t="str">
        <f>IF(H172="","",Master!$G$3)</f>
        <v>DAQ</v>
      </c>
      <c r="C172" s="10" t="str">
        <f>IF(H172="","",Master!$G$5)</f>
        <v>TS</v>
      </c>
      <c r="D172" s="10" t="str">
        <f>IF(H172="","",Master!$G$6)</f>
        <v>I</v>
      </c>
      <c r="E172" s="10" t="str">
        <f>IF(OR(Master!F190=1,Master!F190=4),CONCATENATE("RETN-",Master!L190,Master!B190),"")</f>
        <v>RETN-EPSW-S</v>
      </c>
      <c r="G172" s="10" t="str">
        <f>IF(H172="","",Master!$G$4)</f>
        <v>Bldn 1633A</v>
      </c>
      <c r="H172" s="10">
        <f>IF(OR(Master!F190=1,Master!F190=4),CHOOSE(INT(Master!E190/100)+1,Master!$G$7,Master!$G$8,Master!$G$9),"")</f>
        <v>220</v>
      </c>
      <c r="I172" s="10" t="str">
        <f>IF(H172="","",Master!$G$10)</f>
        <v>TN</v>
      </c>
      <c r="K172" s="10" t="str">
        <f>IF(H172="","",Master!$G$11)</f>
        <v>2RR22H</v>
      </c>
      <c r="M172" s="10" t="str">
        <f>IF(H172="","",Master!$G$12)</f>
        <v>Datalink, A Key</v>
      </c>
      <c r="N172" s="10" t="str">
        <f>IF(H172="","",CONCATENATE(Master!A190,Master!B190))</f>
        <v>EPSW-S</v>
      </c>
      <c r="P172" s="10" t="str">
        <f>IF(H172="","",Master!$G$14)</f>
        <v>Datalink, A Key</v>
      </c>
      <c r="Q172" s="10" t="s">
        <v>395</v>
      </c>
    </row>
    <row r="173" spans="2:17" s="10" customFormat="1" ht="15.75">
      <c r="B173" s="10" t="str">
        <f>IF(H173="","",Master!$G$3)</f>
        <v>DAQ</v>
      </c>
      <c r="C173" s="10" t="str">
        <f>IF(H173="","",Master!$G$5)</f>
        <v>TS</v>
      </c>
      <c r="D173" s="10" t="str">
        <f>IF(H173="","",Master!$G$6)</f>
        <v>I</v>
      </c>
      <c r="E173" s="10" t="str">
        <f>IF(OR(Master!F191=1,Master!F191=4),CONCATENATE("RETN-",Master!L191,Master!B191),"")</f>
        <v>RETN-EPNW-S</v>
      </c>
      <c r="G173" s="10" t="str">
        <f>IF(H173="","",Master!$G$4)</f>
        <v>Bldn 1633A</v>
      </c>
      <c r="H173" s="10">
        <f>IF(OR(Master!F191=1,Master!F191=4),CHOOSE(INT(Master!E191/100)+1,Master!$G$7,Master!$G$8,Master!$G$9),"")</f>
        <v>220</v>
      </c>
      <c r="I173" s="10" t="str">
        <f>IF(H173="","",Master!$G$10)</f>
        <v>TN</v>
      </c>
      <c r="K173" s="10" t="str">
        <f>IF(H173="","",Master!$G$11)</f>
        <v>2RR22H</v>
      </c>
      <c r="M173" s="10" t="str">
        <f>IF(H173="","",Master!$G$12)</f>
        <v>Datalink, A Key</v>
      </c>
      <c r="N173" s="10" t="str">
        <f>IF(H173="","",CONCATENATE(Master!A191,Master!B191))</f>
        <v>EPNW-S</v>
      </c>
      <c r="P173" s="10" t="str">
        <f>IF(H173="","",Master!$G$14)</f>
        <v>Datalink, A Key</v>
      </c>
      <c r="Q173" s="10" t="s">
        <v>395</v>
      </c>
    </row>
    <row r="174" spans="2:17" s="10" customFormat="1" ht="15.75">
      <c r="B174" s="10" t="str">
        <f>IF(H174="","",Master!$G$3)</f>
        <v>DAQ</v>
      </c>
      <c r="C174" s="10" t="str">
        <f>IF(H174="","",Master!$G$5)</f>
        <v>TS</v>
      </c>
      <c r="D174" s="10" t="str">
        <f>IF(H174="","",Master!$G$6)</f>
        <v>I</v>
      </c>
      <c r="E174" s="10" t="str">
        <f>IF(OR(Master!F192=1,Master!F192=4),CONCATENATE("RETN-",Master!L192,Master!B192),"")</f>
        <v>RETN-EPNE-S</v>
      </c>
      <c r="G174" s="10" t="str">
        <f>IF(H174="","",Master!$G$4)</f>
        <v>Bldn 1633A</v>
      </c>
      <c r="H174" s="10">
        <f>IF(OR(Master!F192=1,Master!F192=4),CHOOSE(INT(Master!E192/100)+1,Master!$G$7,Master!$G$8,Master!$G$9),"")</f>
        <v>220</v>
      </c>
      <c r="I174" s="10" t="str">
        <f>IF(H174="","",Master!$G$10)</f>
        <v>TN</v>
      </c>
      <c r="K174" s="10" t="str">
        <f>IF(H174="","",Master!$G$11)</f>
        <v>2RR22H</v>
      </c>
      <c r="M174" s="10" t="str">
        <f>IF(H174="","",Master!$G$12)</f>
        <v>Datalink, A Key</v>
      </c>
      <c r="N174" s="10" t="str">
        <f>IF(H174="","",CONCATENATE(Master!A192,Master!B192))</f>
        <v>EPNE-S</v>
      </c>
      <c r="P174" s="10" t="str">
        <f>IF(H174="","",Master!$G$14)</f>
        <v>Datalink, A Key</v>
      </c>
      <c r="Q174" s="10" t="s">
        <v>395</v>
      </c>
    </row>
    <row r="175" s="10" customFormat="1" ht="15.75"/>
    <row r="176" s="10" customFormat="1" ht="15.75"/>
    <row r="177" s="10" customFormat="1" ht="15.75"/>
    <row r="178" s="10" customFormat="1" ht="15.75"/>
    <row r="179" s="10" customFormat="1" ht="15.75"/>
    <row r="180" s="10" customFormat="1" ht="15.75"/>
    <row r="181" s="10" customFormat="1" ht="15.75"/>
    <row r="182" s="10" customFormat="1" ht="15.75"/>
    <row r="183" s="10" customFormat="1" ht="15.75"/>
  </sheetData>
  <printOptions/>
  <pageMargins left="0.75" right="0.75" top="1" bottom="1" header="0.5" footer="0.5"/>
  <pageSetup fitToHeight="8" fitToWidth="1" horizontalDpi="600" verticalDpi="600" orientation="landscape" paperSize="17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workbookViewId="0" topLeftCell="A1">
      <selection activeCell="C150" sqref="C150"/>
    </sheetView>
  </sheetViews>
  <sheetFormatPr defaultColWidth="9.140625" defaultRowHeight="12.75"/>
  <cols>
    <col min="1" max="1" width="10.7109375" style="8" customWidth="1"/>
    <col min="2" max="2" width="8.8515625" style="8" customWidth="1"/>
    <col min="3" max="3" width="8.8515625" style="21" customWidth="1"/>
    <col min="4" max="4" width="6.57421875" style="21" customWidth="1"/>
    <col min="5" max="5" width="19.421875" style="8" customWidth="1"/>
    <col min="6" max="6" width="8.8515625" style="8" customWidth="1"/>
    <col min="7" max="7" width="16.57421875" style="8" customWidth="1"/>
    <col min="8" max="8" width="10.7109375" style="8" customWidth="1"/>
    <col min="9" max="9" width="8.8515625" style="8" customWidth="1"/>
    <col min="10" max="10" width="14.57421875" style="8" customWidth="1"/>
    <col min="11" max="11" width="63.28125" style="8" customWidth="1"/>
    <col min="12" max="12" width="13.421875" style="8" customWidth="1"/>
    <col min="13" max="13" width="32.140625" style="8" customWidth="1"/>
    <col min="14" max="14" width="64.57421875" style="8" customWidth="1"/>
    <col min="15" max="15" width="13.421875" style="8" customWidth="1"/>
    <col min="16" max="16" width="32.28125" style="8" customWidth="1"/>
    <col min="17" max="17" width="62.140625" style="8" customWidth="1"/>
    <col min="18" max="16384" width="8.8515625" style="8" customWidth="1"/>
  </cols>
  <sheetData>
    <row r="1" spans="1:17" s="7" customFormat="1" ht="15.75">
      <c r="A1" s="7" t="s">
        <v>245</v>
      </c>
      <c r="B1" s="7" t="s">
        <v>246</v>
      </c>
      <c r="C1" s="19" t="s">
        <v>247</v>
      </c>
      <c r="D1" s="19" t="s">
        <v>248</v>
      </c>
      <c r="E1" s="7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  <c r="N1" s="7" t="s">
        <v>258</v>
      </c>
      <c r="O1" s="7" t="s">
        <v>259</v>
      </c>
      <c r="P1" s="7" t="s">
        <v>260</v>
      </c>
      <c r="Q1" s="7" t="s">
        <v>261</v>
      </c>
    </row>
    <row r="2" spans="2:16" s="10" customFormat="1" ht="15.75">
      <c r="B2" s="10" t="str">
        <f>IF(H2="","",Master!$H$3)</f>
        <v>DAQ</v>
      </c>
      <c r="C2"/>
      <c r="D2"/>
      <c r="E2" s="10" t="str">
        <f>IF(Master!F20&gt;0,CONCATENATE("RSET-",Master!L20,Master!B20),"")</f>
        <v>RSET-1-18C-T</v>
      </c>
      <c r="G2" s="10" t="str">
        <f>IF(H2="","",Master!$H$4)</f>
        <v>Ol 3744-26</v>
      </c>
      <c r="H2" s="10">
        <f>IF(Master!F20&gt;0,CHOOSE(INT(Master!E20/100)+1,Master!$H$7,Master!$H$8,Master!$H$9),"")</f>
        <v>70</v>
      </c>
      <c r="I2" s="10" t="str">
        <f>IF(H2="","",Master!$H$10)</f>
        <v>GY</v>
      </c>
      <c r="K2" s="10" t="str">
        <f>IF(H2="","",Master!$H$11)</f>
        <v>1RR15E-B</v>
      </c>
      <c r="M2" s="10" t="str">
        <f>IF(H2="","",Master!$H$12)</f>
        <v>RJ-11</v>
      </c>
      <c r="N2" s="10" t="str">
        <f>IF(H2="","",CONCATENATE(Master!A20,Master!B20))</f>
        <v>1RR18C-T</v>
      </c>
      <c r="P2" s="10" t="str">
        <f>IF(H2="","",Master!$H$14)</f>
        <v>RJ-11</v>
      </c>
    </row>
    <row r="3" spans="2:16" s="10" customFormat="1" ht="15.75">
      <c r="B3" s="10" t="str">
        <f>IF(H3="","",Master!$H$3)</f>
        <v>DAQ</v>
      </c>
      <c r="C3"/>
      <c r="D3"/>
      <c r="E3" s="10" t="str">
        <f>IF(Master!F21&gt;0,CONCATENATE("RSET-",Master!L21,Master!B21),"")</f>
        <v>RSET-1-18C-B</v>
      </c>
      <c r="G3" s="10" t="str">
        <f>IF(H3="","",Master!$H$4)</f>
        <v>Ol 3744-26</v>
      </c>
      <c r="H3" s="10">
        <f>IF(Master!F21&gt;0,CHOOSE(INT(Master!E21/100)+1,Master!$H$7,Master!$H$8,Master!$H$9),"")</f>
        <v>70</v>
      </c>
      <c r="I3" s="10" t="str">
        <f>IF(H3="","",Master!$H$10)</f>
        <v>GY</v>
      </c>
      <c r="K3" s="10" t="str">
        <f>IF(H3="","",Master!$H$11)</f>
        <v>1RR15E-B</v>
      </c>
      <c r="M3" s="10" t="str">
        <f>IF(H3="","",Master!$H$12)</f>
        <v>RJ-11</v>
      </c>
      <c r="N3" s="10" t="str">
        <f>IF(H3="","",CONCATENATE(Master!A21,Master!B21))</f>
        <v>1RR18C-B</v>
      </c>
      <c r="P3" s="10" t="str">
        <f>IF(H3="","",Master!$H$14)</f>
        <v>RJ-11</v>
      </c>
    </row>
    <row r="4" spans="2:16" s="10" customFormat="1" ht="15.75">
      <c r="B4" s="10" t="str">
        <f>IF(H4="","",Master!$H$3)</f>
        <v>DAQ</v>
      </c>
      <c r="C4"/>
      <c r="D4"/>
      <c r="E4" s="10" t="str">
        <f>IF(Master!F22&gt;0,CONCATENATE("RSET-",Master!L22,Master!B22),"")</f>
        <v>RSET-1-18D-T</v>
      </c>
      <c r="G4" s="10" t="str">
        <f>IF(H4="","",Master!$H$4)</f>
        <v>Ol 3744-26</v>
      </c>
      <c r="H4" s="10">
        <f>IF(Master!F22&gt;0,CHOOSE(INT(Master!E22/100)+1,Master!$H$7,Master!$H$8,Master!$H$9),"")</f>
        <v>70</v>
      </c>
      <c r="I4" s="10" t="str">
        <f>IF(H4="","",Master!$H$10)</f>
        <v>GY</v>
      </c>
      <c r="K4" s="10" t="str">
        <f>IF(H4="","",Master!$H$11)</f>
        <v>1RR15E-B</v>
      </c>
      <c r="M4" s="10" t="str">
        <f>IF(H4="","",Master!$H$12)</f>
        <v>RJ-11</v>
      </c>
      <c r="N4" s="10" t="str">
        <f>IF(H4="","",CONCATENATE(Master!A22,Master!B22))</f>
        <v>1RR18D-T</v>
      </c>
      <c r="P4" s="10" t="str">
        <f>IF(H4="","",Master!$H$14)</f>
        <v>RJ-11</v>
      </c>
    </row>
    <row r="5" spans="2:16" s="10" customFormat="1" ht="15.75" hidden="1">
      <c r="B5" s="10">
        <f>IF(H5="","",Master!$H$3)</f>
      </c>
      <c r="C5"/>
      <c r="D5"/>
      <c r="E5" s="10">
        <f>IF(Master!F23&gt;0,CONCATENATE("RSET-",Master!L23,Master!B23),"")</f>
      </c>
      <c r="G5" s="10">
        <f>IF(H5="","",Master!$H$4)</f>
      </c>
      <c r="H5" s="10">
        <f>IF(Master!F23&gt;0,CHOOSE(INT(Master!E23/100)+1,Master!$H$7,Master!$H$8,Master!$H$9),"")</f>
      </c>
      <c r="I5" s="10">
        <f>IF(H5="","",Master!$H$10)</f>
      </c>
      <c r="K5" s="10">
        <f>IF(H5="","",Master!$H$11)</f>
      </c>
      <c r="M5" s="10">
        <f>IF(H5="","",Master!$H$12)</f>
      </c>
      <c r="N5" s="10">
        <f>IF(H5="","",CONCATENATE(Master!A23,Master!B23))</f>
      </c>
      <c r="P5" s="10">
        <f>IF(H5="","",Master!$H$14)</f>
      </c>
    </row>
    <row r="6" spans="2:16" s="10" customFormat="1" ht="15.75">
      <c r="B6" s="10" t="str">
        <f>IF(H6="","",Master!$H$3)</f>
        <v>DAQ</v>
      </c>
      <c r="C6"/>
      <c r="D6"/>
      <c r="E6" s="10" t="str">
        <f>IF(Master!F24&gt;0,CONCATENATE("RSET-",Master!L24,Master!B24),"")</f>
        <v>RSET-1-18E-T</v>
      </c>
      <c r="G6" s="10" t="str">
        <f>IF(H6="","",Master!$H$4)</f>
        <v>Ol 3744-26</v>
      </c>
      <c r="H6" s="10">
        <f>IF(Master!F24&gt;0,CHOOSE(INT(Master!E24/100)+1,Master!$H$7,Master!$H$8,Master!$H$9),"")</f>
        <v>70</v>
      </c>
      <c r="I6" s="10" t="str">
        <f>IF(H6="","",Master!$H$10)</f>
        <v>GY</v>
      </c>
      <c r="K6" s="10" t="str">
        <f>IF(H6="","",Master!$H$11)</f>
        <v>1RR15E-B</v>
      </c>
      <c r="M6" s="10" t="str">
        <f>IF(H6="","",Master!$H$12)</f>
        <v>RJ-11</v>
      </c>
      <c r="N6" s="10" t="str">
        <f>IF(H6="","",CONCATENATE(Master!A24,Master!B24))</f>
        <v>1RR18E-T</v>
      </c>
      <c r="P6" s="10" t="str">
        <f>IF(H6="","",Master!$H$14)</f>
        <v>RJ-11</v>
      </c>
    </row>
    <row r="7" spans="2:16" s="10" customFormat="1" ht="15.75" hidden="1">
      <c r="B7" s="10">
        <f>IF(H7="","",Master!$H$3)</f>
      </c>
      <c r="C7"/>
      <c r="D7"/>
      <c r="E7" s="10">
        <f>IF(Master!F25&gt;0,CONCATENATE("RSET-",Master!L25,Master!B25),"")</f>
      </c>
      <c r="G7" s="10">
        <f>IF(H7="","",Master!$H$4)</f>
      </c>
      <c r="H7" s="10">
        <f>IF(Master!F25&gt;0,CHOOSE(INT(Master!E25/100)+1,Master!$H$7,Master!$H$8,Master!$H$9),"")</f>
      </c>
      <c r="I7" s="10">
        <f>IF(H7="","",Master!$H$10)</f>
      </c>
      <c r="K7" s="10">
        <f>IF(H7="","",Master!$H$11)</f>
      </c>
      <c r="M7" s="10">
        <f>IF(H7="","",Master!$H$12)</f>
      </c>
      <c r="N7" s="10">
        <f>IF(H7="","",CONCATENATE(Master!A25,Master!B25))</f>
      </c>
      <c r="P7" s="10">
        <f>IF(H7="","",Master!$H$14)</f>
      </c>
    </row>
    <row r="8" spans="2:16" s="10" customFormat="1" ht="15.75">
      <c r="B8" s="10" t="str">
        <f>IF(H8="","",Master!$H$3)</f>
        <v>DAQ</v>
      </c>
      <c r="C8"/>
      <c r="D8"/>
      <c r="E8" s="10" t="str">
        <f>IF(Master!F26&gt;0,CONCATENATE("RSET-",Master!L26,Master!B26),"")</f>
        <v>RSET-1-18F-T</v>
      </c>
      <c r="G8" s="10" t="str">
        <f>IF(H8="","",Master!$H$4)</f>
        <v>Ol 3744-26</v>
      </c>
      <c r="H8" s="10">
        <f>IF(Master!F26&gt;0,CHOOSE(INT(Master!E26/100)+1,Master!$H$7,Master!$H$8,Master!$H$9),"")</f>
        <v>70</v>
      </c>
      <c r="I8" s="10" t="str">
        <f>IF(H8="","",Master!$H$10)</f>
        <v>GY</v>
      </c>
      <c r="K8" s="10" t="str">
        <f>IF(H8="","",Master!$H$11)</f>
        <v>1RR15E-B</v>
      </c>
      <c r="M8" s="10" t="str">
        <f>IF(H8="","",Master!$H$12)</f>
        <v>RJ-11</v>
      </c>
      <c r="N8" s="10" t="str">
        <f>IF(H8="","",CONCATENATE(Master!A26,Master!B26))</f>
        <v>1RR18F-T</v>
      </c>
      <c r="P8" s="10" t="str">
        <f>IF(H8="","",Master!$H$14)</f>
        <v>RJ-11</v>
      </c>
    </row>
    <row r="9" spans="2:16" s="10" customFormat="1" ht="15.75" hidden="1">
      <c r="B9" s="10">
        <f>IF(H9="","",Master!$H$3)</f>
      </c>
      <c r="C9"/>
      <c r="D9"/>
      <c r="E9" s="10">
        <f>IF(Master!F27&gt;0,CONCATENATE("RSET-",Master!L27,Master!B27),"")</f>
      </c>
      <c r="G9" s="10">
        <f>IF(H9="","",Master!$H$4)</f>
      </c>
      <c r="H9" s="10">
        <f>IF(Master!F27&gt;0,CHOOSE(INT(Master!E27/100)+1,Master!$H$7,Master!$H$8,Master!$H$9),"")</f>
      </c>
      <c r="I9" s="10">
        <f>IF(H9="","",Master!$H$10)</f>
      </c>
      <c r="K9" s="10">
        <f>IF(H9="","",Master!$H$11)</f>
      </c>
      <c r="M9" s="10">
        <f>IF(H9="","",Master!$H$12)</f>
      </c>
      <c r="N9" s="10">
        <f>IF(H9="","",CONCATENATE(Master!A27,Master!B27))</f>
      </c>
      <c r="P9" s="10">
        <f>IF(H9="","",Master!$H$14)</f>
      </c>
    </row>
    <row r="10" spans="2:16" s="10" customFormat="1" ht="15.75">
      <c r="B10" s="10" t="str">
        <f>IF(H10="","",Master!$H$3)</f>
        <v>DAQ</v>
      </c>
      <c r="C10"/>
      <c r="D10"/>
      <c r="E10" s="10" t="str">
        <f>IF(Master!F28&gt;0,CONCATENATE("RSET-",Master!L28,Master!B28),"")</f>
        <v>RSET-1-18G-T</v>
      </c>
      <c r="G10" s="10" t="str">
        <f>IF(H10="","",Master!$H$4)</f>
        <v>Ol 3744-26</v>
      </c>
      <c r="H10" s="10">
        <f>IF(Master!F28&gt;0,CHOOSE(INT(Master!E28/100)+1,Master!$H$7,Master!$H$8,Master!$H$9),"")</f>
        <v>70</v>
      </c>
      <c r="I10" s="10" t="str">
        <f>IF(H10="","",Master!$H$10)</f>
        <v>GY</v>
      </c>
      <c r="K10" s="10" t="str">
        <f>IF(H10="","",Master!$H$11)</f>
        <v>1RR15E-B</v>
      </c>
      <c r="M10" s="10" t="str">
        <f>IF(H10="","",Master!$H$12)</f>
        <v>RJ-11</v>
      </c>
      <c r="N10" s="10" t="str">
        <f>IF(H10="","",CONCATENATE(Master!A28,Master!B28))</f>
        <v>1RR18G-T</v>
      </c>
      <c r="P10" s="10" t="str">
        <f>IF(H10="","",Master!$H$14)</f>
        <v>RJ-11</v>
      </c>
    </row>
    <row r="11" spans="2:16" s="10" customFormat="1" ht="15.75" hidden="1">
      <c r="B11" s="10">
        <f>IF(H11="","",Master!$H$3)</f>
      </c>
      <c r="C11"/>
      <c r="D11"/>
      <c r="E11" s="10">
        <f>IF(Master!F29&gt;0,CONCATENATE("RSET-",Master!L29,Master!B29),"")</f>
      </c>
      <c r="G11" s="10">
        <f>IF(H11="","",Master!$H$4)</f>
      </c>
      <c r="H11" s="10">
        <f>IF(Master!F29&gt;0,CHOOSE(INT(Master!E29/100)+1,Master!$H$7,Master!$H$8,Master!$H$9),"")</f>
      </c>
      <c r="I11" s="10">
        <f>IF(H11="","",Master!$H$10)</f>
      </c>
      <c r="K11" s="10">
        <f>IF(H11="","",Master!$H$11)</f>
      </c>
      <c r="M11" s="10">
        <f>IF(H11="","",Master!$H$12)</f>
      </c>
      <c r="N11" s="10">
        <f>IF(H11="","",CONCATENATE(Master!A29,Master!B29))</f>
      </c>
      <c r="P11" s="10">
        <f>IF(H11="","",Master!$H$14)</f>
      </c>
    </row>
    <row r="12" spans="2:16" s="10" customFormat="1" ht="15.75">
      <c r="B12" s="10" t="str">
        <f>IF(H12="","",Master!$H$3)</f>
        <v>DAQ</v>
      </c>
      <c r="C12"/>
      <c r="D12"/>
      <c r="E12" s="10" t="str">
        <f>IF(Master!F30&gt;0,CONCATENATE("RSET-",Master!L30,Master!B30),"")</f>
        <v>RSET-1-18H-T</v>
      </c>
      <c r="G12" s="10" t="str">
        <f>IF(H12="","",Master!$H$4)</f>
        <v>Ol 3744-26</v>
      </c>
      <c r="H12" s="10">
        <f>IF(Master!F30&gt;0,CHOOSE(INT(Master!E30/100)+1,Master!$H$7,Master!$H$8,Master!$H$9),"")</f>
        <v>70</v>
      </c>
      <c r="I12" s="10" t="str">
        <f>IF(H12="","",Master!$H$10)</f>
        <v>GY</v>
      </c>
      <c r="K12" s="10" t="str">
        <f>IF(H12="","",Master!$H$11)</f>
        <v>1RR15E-B</v>
      </c>
      <c r="M12" s="10" t="str">
        <f>IF(H12="","",Master!$H$12)</f>
        <v>RJ-11</v>
      </c>
      <c r="N12" s="10" t="str">
        <f>IF(H12="","",CONCATENATE(Master!A30,Master!B30))</f>
        <v>1RR18H-T</v>
      </c>
      <c r="P12" s="10" t="str">
        <f>IF(H12="","",Master!$H$14)</f>
        <v>RJ-11</v>
      </c>
    </row>
    <row r="13" spans="2:16" s="10" customFormat="1" ht="15.75">
      <c r="B13" s="10" t="str">
        <f>IF(H13="","",Master!$H$3)</f>
        <v>DAQ</v>
      </c>
      <c r="C13"/>
      <c r="D13"/>
      <c r="E13" s="10" t="str">
        <f>IF(Master!F31&gt;0,CONCATENATE("RSET-",Master!L31,Master!B31),"")</f>
        <v>RSET-1-18H-B</v>
      </c>
      <c r="G13" s="10" t="str">
        <f>IF(H13="","",Master!$H$4)</f>
        <v>Ol 3744-26</v>
      </c>
      <c r="H13" s="10">
        <f>IF(Master!F31&gt;0,CHOOSE(INT(Master!E31/100)+1,Master!$H$7,Master!$H$8,Master!$H$9),"")</f>
        <v>70</v>
      </c>
      <c r="I13" s="10" t="str">
        <f>IF(H13="","",Master!$H$10)</f>
        <v>GY</v>
      </c>
      <c r="K13" s="10" t="str">
        <f>IF(H13="","",Master!$H$11)</f>
        <v>1RR15E-B</v>
      </c>
      <c r="M13" s="10" t="str">
        <f>IF(H13="","",Master!$H$12)</f>
        <v>RJ-11</v>
      </c>
      <c r="N13" s="10" t="str">
        <f>IF(H13="","",CONCATENATE(Master!A31,Master!B31))</f>
        <v>1RR18H-B</v>
      </c>
      <c r="P13" s="10" t="str">
        <f>IF(H13="","",Master!$H$14)</f>
        <v>RJ-11</v>
      </c>
    </row>
    <row r="14" spans="2:16" s="10" customFormat="1" ht="15.75">
      <c r="B14" s="10" t="str">
        <f>IF(H14="","",Master!$H$3)</f>
        <v>DAQ</v>
      </c>
      <c r="C14"/>
      <c r="D14"/>
      <c r="E14" s="10" t="str">
        <f>IF(Master!F32&gt;0,CONCATENATE("RSET-",Master!L32,Master!B32),"")</f>
        <v>RSET-1-18I-T </v>
      </c>
      <c r="G14" s="10" t="str">
        <f>IF(H14="","",Master!$H$4)</f>
        <v>Ol 3744-26</v>
      </c>
      <c r="H14" s="10">
        <f>IF(Master!F32&gt;0,CHOOSE(INT(Master!E32/100)+1,Master!$H$7,Master!$H$8,Master!$H$9),"")</f>
        <v>70</v>
      </c>
      <c r="I14" s="10" t="str">
        <f>IF(H14="","",Master!$H$10)</f>
        <v>GY</v>
      </c>
      <c r="K14" s="10" t="str">
        <f>IF(H14="","",Master!$H$11)</f>
        <v>1RR15E-B</v>
      </c>
      <c r="M14" s="10" t="str">
        <f>IF(H14="","",Master!$H$12)</f>
        <v>RJ-11</v>
      </c>
      <c r="N14" s="10" t="str">
        <f>IF(H14="","",CONCATENATE(Master!A32,Master!B32))</f>
        <v>1RR18I-T </v>
      </c>
      <c r="P14" s="10" t="str">
        <f>IF(H14="","",Master!$H$14)</f>
        <v>RJ-11</v>
      </c>
    </row>
    <row r="15" spans="2:16" s="10" customFormat="1" ht="15.75">
      <c r="B15" s="10" t="str">
        <f>IF(H15="","",Master!$H$3)</f>
        <v>DAQ</v>
      </c>
      <c r="C15" s="20" t="str">
        <f>IF(H15="","",Master!$H$5)</f>
        <v> </v>
      </c>
      <c r="D15" s="20" t="str">
        <f>IF(H15="","",Master!$H$6)</f>
        <v> </v>
      </c>
      <c r="E15" s="10" t="str">
        <f>IF(Master!F33&gt;0,CONCATENATE("RSET-",Master!L33,Master!B33),"")</f>
        <v>RSET-1-18I-B </v>
      </c>
      <c r="G15" s="10" t="str">
        <f>IF(H15="","",Master!$H$4)</f>
        <v>Ol 3744-26</v>
      </c>
      <c r="H15" s="10">
        <f>IF(Master!F33&gt;0,CHOOSE(INT(Master!E33/100)+1,Master!$H$7,Master!$H$8,Master!$H$9),"")</f>
        <v>70</v>
      </c>
      <c r="I15" s="10" t="str">
        <f>IF(H15="","",Master!$H$10)</f>
        <v>GY</v>
      </c>
      <c r="K15" s="10" t="str">
        <f>IF(H15="","",Master!$H$11)</f>
        <v>1RR15E-B</v>
      </c>
      <c r="M15" s="10" t="str">
        <f>IF(H15="","",Master!$H$12)</f>
        <v>RJ-11</v>
      </c>
      <c r="N15" s="10" t="str">
        <f>IF(H15="","",CONCATENATE(Master!A33,Master!B33))</f>
        <v>1RR18I-B </v>
      </c>
      <c r="P15" s="10" t="str">
        <f>IF(H15="","",Master!$H$14)</f>
        <v>RJ-11</v>
      </c>
    </row>
    <row r="16" spans="2:16" s="10" customFormat="1" ht="15.75" hidden="1">
      <c r="B16" s="10">
        <f>IF(H16="","",Master!$H$3)</f>
      </c>
      <c r="C16" s="20">
        <f>IF(H16="","",Master!$H$5)</f>
      </c>
      <c r="D16" s="20">
        <f>IF(H16="","",Master!$H$6)</f>
      </c>
      <c r="E16" s="10">
        <f>IF(Master!F34&gt;0,CONCATENATE("RSET-",Master!L34,Master!B34),"")</f>
      </c>
      <c r="G16" s="10">
        <f>IF(H16="","",Master!$H$4)</f>
      </c>
      <c r="H16" s="10">
        <f>IF(Master!F34&gt;0,CHOOSE(INT(Master!E34/100)+1,Master!$H$7,Master!$H$8,Master!$H$9),"")</f>
      </c>
      <c r="I16" s="10">
        <f>IF(H16="","",Master!$H$10)</f>
      </c>
      <c r="K16" s="10">
        <f>IF(H16="","",Master!$H$11)</f>
      </c>
      <c r="M16" s="10">
        <f>IF(H16="","",Master!$H$12)</f>
      </c>
      <c r="N16" s="10">
        <f>IF(H16="","",CONCATENATE(Master!A34,Master!B34))</f>
      </c>
      <c r="P16" s="10">
        <f>IF(H16="","",Master!$H$14)</f>
      </c>
    </row>
    <row r="17" spans="2:16" s="10" customFormat="1" ht="15.75">
      <c r="B17" s="10" t="str">
        <f>IF(H17="","",Master!$H$3)</f>
        <v>DAQ</v>
      </c>
      <c r="C17" s="20" t="str">
        <f>IF(H17="","",Master!$H$5)</f>
        <v> </v>
      </c>
      <c r="D17" s="20" t="str">
        <f>IF(H17="","",Master!$H$6)</f>
        <v> </v>
      </c>
      <c r="E17" s="10" t="str">
        <f>IF(Master!F35&gt;0,CONCATENATE("RSET-",Master!L35,Master!B35),"")</f>
        <v>RSET-1-21C-T</v>
      </c>
      <c r="G17" s="10" t="str">
        <f>IF(H17="","",Master!$H$4)</f>
        <v>Ol 3744-26</v>
      </c>
      <c r="H17" s="10">
        <f>IF(Master!F35&gt;0,CHOOSE(INT(Master!E35/100)+1,Master!$H$7,Master!$H$8,Master!$H$9),"")</f>
        <v>70</v>
      </c>
      <c r="I17" s="10" t="str">
        <f>IF(H17="","",Master!$H$10)</f>
        <v>GY</v>
      </c>
      <c r="K17" s="10" t="str">
        <f>IF(H17="","",Master!$H$11)</f>
        <v>1RR15E-B</v>
      </c>
      <c r="M17" s="10" t="str">
        <f>IF(H17="","",Master!$H$12)</f>
        <v>RJ-11</v>
      </c>
      <c r="N17" s="10" t="str">
        <f>IF(H17="","",CONCATENATE(Master!A35,Master!B35))</f>
        <v>1RR21C-T</v>
      </c>
      <c r="P17" s="10" t="str">
        <f>IF(H17="","",Master!$H$14)</f>
        <v>RJ-11</v>
      </c>
    </row>
    <row r="18" spans="2:16" s="10" customFormat="1" ht="15.75">
      <c r="B18" s="10" t="str">
        <f>IF(H18="","",Master!$H$3)</f>
        <v>DAQ</v>
      </c>
      <c r="C18" s="20" t="str">
        <f>IF(H18="","",Master!$H$5)</f>
        <v> </v>
      </c>
      <c r="D18" s="20" t="str">
        <f>IF(H18="","",Master!$H$6)</f>
        <v> </v>
      </c>
      <c r="E18" s="10" t="str">
        <f>IF(Master!F36&gt;0,CONCATENATE("RSET-",Master!L36,Master!B36),"")</f>
        <v>RSET-1-21C-B</v>
      </c>
      <c r="G18" s="10" t="str">
        <f>IF(H18="","",Master!$H$4)</f>
        <v>Ol 3744-26</v>
      </c>
      <c r="H18" s="10">
        <f>IF(Master!F36&gt;0,CHOOSE(INT(Master!E36/100)+1,Master!$H$7,Master!$H$8,Master!$H$9),"")</f>
        <v>70</v>
      </c>
      <c r="I18" s="10" t="str">
        <f>IF(H18="","",Master!$H$10)</f>
        <v>GY</v>
      </c>
      <c r="K18" s="10" t="str">
        <f>IF(H18="","",Master!$H$11)</f>
        <v>1RR15E-B</v>
      </c>
      <c r="M18" s="10" t="str">
        <f>IF(H18="","",Master!$H$12)</f>
        <v>RJ-11</v>
      </c>
      <c r="N18" s="10" t="str">
        <f>IF(H18="","",CONCATENATE(Master!A36,Master!B36))</f>
        <v>1RR21C-B</v>
      </c>
      <c r="P18" s="10" t="str">
        <f>IF(H18="","",Master!$H$14)</f>
        <v>RJ-11</v>
      </c>
    </row>
    <row r="19" spans="2:16" s="10" customFormat="1" ht="15.75">
      <c r="B19" s="10" t="str">
        <f>IF(H19="","",Master!$H$3)</f>
        <v>DAQ</v>
      </c>
      <c r="C19" s="20" t="str">
        <f>IF(H19="","",Master!$H$5)</f>
        <v> </v>
      </c>
      <c r="D19" s="20" t="str">
        <f>IF(H19="","",Master!$H$6)</f>
        <v> </v>
      </c>
      <c r="E19" s="10" t="str">
        <f>IF(Master!F37&gt;0,CONCATENATE("RSET-",Master!L37,Master!B37),"")</f>
        <v>RSET-1-21D-T</v>
      </c>
      <c r="G19" s="10" t="str">
        <f>IF(H19="","",Master!$H$4)</f>
        <v>Ol 3744-26</v>
      </c>
      <c r="H19" s="10">
        <f>IF(Master!F37&gt;0,CHOOSE(INT(Master!E37/100)+1,Master!$H$7,Master!$H$8,Master!$H$9),"")</f>
        <v>70</v>
      </c>
      <c r="I19" s="10" t="str">
        <f>IF(H19="","",Master!$H$10)</f>
        <v>GY</v>
      </c>
      <c r="K19" s="10" t="str">
        <f>IF(H19="","",Master!$H$11)</f>
        <v>1RR15E-B</v>
      </c>
      <c r="M19" s="10" t="str">
        <f>IF(H19="","",Master!$H$12)</f>
        <v>RJ-11</v>
      </c>
      <c r="N19" s="10" t="str">
        <f>IF(H19="","",CONCATENATE(Master!A37,Master!B37))</f>
        <v>1RR21D-T</v>
      </c>
      <c r="P19" s="10" t="str">
        <f>IF(H19="","",Master!$H$14)</f>
        <v>RJ-11</v>
      </c>
    </row>
    <row r="20" spans="2:16" s="10" customFormat="1" ht="15.75">
      <c r="B20" s="10" t="str">
        <f>IF(H20="","",Master!$H$3)</f>
        <v>DAQ</v>
      </c>
      <c r="C20" s="20" t="str">
        <f>IF(H20="","",Master!$H$5)</f>
        <v> </v>
      </c>
      <c r="D20" s="20" t="str">
        <f>IF(H20="","",Master!$H$6)</f>
        <v> </v>
      </c>
      <c r="E20" s="10" t="str">
        <f>IF(Master!F38&gt;0,CONCATENATE("RSET-",Master!L38,Master!B38),"")</f>
        <v>RSET-1-21D-B</v>
      </c>
      <c r="G20" s="10" t="str">
        <f>IF(H20="","",Master!$H$4)</f>
        <v>Ol 3744-26</v>
      </c>
      <c r="H20" s="10">
        <f>IF(Master!F38&gt;0,CHOOSE(INT(Master!E38/100)+1,Master!$H$7,Master!$H$8,Master!$H$9),"")</f>
        <v>70</v>
      </c>
      <c r="I20" s="10" t="str">
        <f>IF(H20="","",Master!$H$10)</f>
        <v>GY</v>
      </c>
      <c r="K20" s="10" t="str">
        <f>IF(H20="","",Master!$H$11)</f>
        <v>1RR15E-B</v>
      </c>
      <c r="M20" s="10" t="str">
        <f>IF(H20="","",Master!$H$12)</f>
        <v>RJ-11</v>
      </c>
      <c r="N20" s="10" t="str">
        <f>IF(H20="","",CONCATENATE(Master!A38,Master!B38))</f>
        <v>1RR21D-B</v>
      </c>
      <c r="P20" s="10" t="str">
        <f>IF(H20="","",Master!$H$14)</f>
        <v>RJ-11</v>
      </c>
    </row>
    <row r="21" spans="2:16" s="10" customFormat="1" ht="15.75">
      <c r="B21" s="10" t="str">
        <f>IF(H21="","",Master!$H$3)</f>
        <v>DAQ</v>
      </c>
      <c r="C21" s="20" t="str">
        <f>IF(H21="","",Master!$H$5)</f>
        <v> </v>
      </c>
      <c r="D21" s="20" t="str">
        <f>IF(H21="","",Master!$H$6)</f>
        <v> </v>
      </c>
      <c r="E21" s="10" t="str">
        <f>IF(Master!F39&gt;0,CONCATENATE("RSET-",Master!L39,Master!B39),"")</f>
        <v>RSET-1-21E-T</v>
      </c>
      <c r="G21" s="10" t="str">
        <f>IF(H21="","",Master!$H$4)</f>
        <v>Ol 3744-26</v>
      </c>
      <c r="H21" s="10">
        <f>IF(Master!F39&gt;0,CHOOSE(INT(Master!E39/100)+1,Master!$H$7,Master!$H$8,Master!$H$9),"")</f>
        <v>70</v>
      </c>
      <c r="I21" s="10" t="str">
        <f>IF(H21="","",Master!$H$10)</f>
        <v>GY</v>
      </c>
      <c r="K21" s="10" t="str">
        <f>IF(H21="","",Master!$H$11)</f>
        <v>1RR15E-B</v>
      </c>
      <c r="M21" s="10" t="str">
        <f>IF(H21="","",Master!$H$12)</f>
        <v>RJ-11</v>
      </c>
      <c r="N21" s="10" t="str">
        <f>IF(H21="","",CONCATENATE(Master!A39,Master!B39))</f>
        <v>1RR21E-T</v>
      </c>
      <c r="P21" s="10" t="str">
        <f>IF(H21="","",Master!$H$14)</f>
        <v>RJ-11</v>
      </c>
    </row>
    <row r="22" spans="2:16" s="10" customFormat="1" ht="15.75">
      <c r="B22" s="10" t="str">
        <f>IF(H22="","",Master!$H$3)</f>
        <v>DAQ</v>
      </c>
      <c r="C22" s="20" t="str">
        <f>IF(H22="","",Master!$H$5)</f>
        <v> </v>
      </c>
      <c r="D22" s="20" t="str">
        <f>IF(H22="","",Master!$H$6)</f>
        <v> </v>
      </c>
      <c r="E22" s="10" t="str">
        <f>IF(Master!F40&gt;0,CONCATENATE("RSET-",Master!L40,Master!B40),"")</f>
        <v>RSET-1-21E-B</v>
      </c>
      <c r="G22" s="10" t="str">
        <f>IF(H22="","",Master!$H$4)</f>
        <v>Ol 3744-26</v>
      </c>
      <c r="H22" s="10">
        <f>IF(Master!F40&gt;0,CHOOSE(INT(Master!E40/100)+1,Master!$H$7,Master!$H$8,Master!$H$9),"")</f>
        <v>70</v>
      </c>
      <c r="I22" s="10" t="str">
        <f>IF(H22="","",Master!$H$10)</f>
        <v>GY</v>
      </c>
      <c r="K22" s="10" t="str">
        <f>IF(H22="","",Master!$H$11)</f>
        <v>1RR15E-B</v>
      </c>
      <c r="M22" s="10" t="str">
        <f>IF(H22="","",Master!$H$12)</f>
        <v>RJ-11</v>
      </c>
      <c r="N22" s="10" t="str">
        <f>IF(H22="","",CONCATENATE(Master!A40,Master!B40))</f>
        <v>1RR21E-B</v>
      </c>
      <c r="P22" s="10" t="str">
        <f>IF(H22="","",Master!$H$14)</f>
        <v>RJ-11</v>
      </c>
    </row>
    <row r="23" spans="2:16" s="10" customFormat="1" ht="15.75">
      <c r="B23" s="10" t="str">
        <f>IF(H23="","",Master!$H$3)</f>
        <v>DAQ</v>
      </c>
      <c r="C23" s="20" t="str">
        <f>IF(H23="","",Master!$H$5)</f>
        <v> </v>
      </c>
      <c r="D23" s="20" t="str">
        <f>IF(H23="","",Master!$H$6)</f>
        <v> </v>
      </c>
      <c r="E23" s="10" t="str">
        <f>IF(Master!F41&gt;0,CONCATENATE("RSET-",Master!L41,Master!B41),"")</f>
        <v>RSET-1-21F-T</v>
      </c>
      <c r="G23" s="10" t="str">
        <f>IF(H23="","",Master!$H$4)</f>
        <v>Ol 3744-26</v>
      </c>
      <c r="H23" s="10">
        <f>IF(Master!F41&gt;0,CHOOSE(INT(Master!E41/100)+1,Master!$H$7,Master!$H$8,Master!$H$9),"")</f>
        <v>70</v>
      </c>
      <c r="I23" s="10" t="str">
        <f>IF(H23="","",Master!$H$10)</f>
        <v>GY</v>
      </c>
      <c r="K23" s="10" t="str">
        <f>IF(H23="","",Master!$H$11)</f>
        <v>1RR15E-B</v>
      </c>
      <c r="M23" s="10" t="str">
        <f>IF(H23="","",Master!$H$12)</f>
        <v>RJ-11</v>
      </c>
      <c r="N23" s="10" t="str">
        <f>IF(H23="","",CONCATENATE(Master!A41,Master!B41))</f>
        <v>1RR21F-T</v>
      </c>
      <c r="P23" s="10" t="str">
        <f>IF(H23="","",Master!$H$14)</f>
        <v>RJ-11</v>
      </c>
    </row>
    <row r="24" spans="2:16" s="10" customFormat="1" ht="15.75" hidden="1">
      <c r="B24" s="10">
        <f>IF(H24="","",Master!$H$3)</f>
      </c>
      <c r="C24" s="20">
        <f>IF(H24="","",Master!$H$5)</f>
      </c>
      <c r="D24" s="20">
        <f>IF(H24="","",Master!$H$6)</f>
      </c>
      <c r="E24" s="10">
        <f>IF(Master!F42&gt;0,CONCATENATE("RSET-",Master!L42,Master!B42),"")</f>
      </c>
      <c r="G24" s="10">
        <f>IF(H24="","",Master!$H$4)</f>
      </c>
      <c r="H24" s="10">
        <f>IF(Master!F42&gt;0,CHOOSE(INT(Master!E42/100)+1,Master!$H$7,Master!$H$8,Master!$H$9),"")</f>
      </c>
      <c r="I24" s="10">
        <f>IF(H24="","",Master!$H$10)</f>
      </c>
      <c r="K24" s="10">
        <f>IF(H24="","",Master!$H$11)</f>
      </c>
      <c r="M24" s="10">
        <f>IF(H24="","",Master!$H$12)</f>
      </c>
      <c r="N24" s="10">
        <f>IF(H24="","",CONCATENATE(Master!A42,Master!B42))</f>
      </c>
      <c r="P24" s="10">
        <f>IF(H24="","",Master!$H$14)</f>
      </c>
    </row>
    <row r="25" spans="2:16" s="10" customFormat="1" ht="15.75">
      <c r="B25" s="10" t="str">
        <f>IF(H25="","",Master!$H$3)</f>
        <v>DAQ</v>
      </c>
      <c r="C25" s="20" t="str">
        <f>IF(H25="","",Master!$H$5)</f>
        <v> </v>
      </c>
      <c r="D25" s="20" t="str">
        <f>IF(H25="","",Master!$H$6)</f>
        <v> </v>
      </c>
      <c r="E25" s="10" t="str">
        <f>IF(Master!F43&gt;0,CONCATENATE("RSET-",Master!L43,Master!B43),"")</f>
        <v>RSET-1-21F-B</v>
      </c>
      <c r="G25" s="10" t="str">
        <f>IF(H25="","",Master!$H$4)</f>
        <v>Ol 3744-26</v>
      </c>
      <c r="H25" s="10">
        <f>IF(Master!F43&gt;0,CHOOSE(INT(Master!E43/100)+1,Master!$H$7,Master!$H$8,Master!$H$9),"")</f>
        <v>70</v>
      </c>
      <c r="I25" s="10" t="str">
        <f>IF(H25="","",Master!$H$10)</f>
        <v>GY</v>
      </c>
      <c r="K25" s="10" t="str">
        <f>IF(H25="","",Master!$H$11)</f>
        <v>1RR15E-B</v>
      </c>
      <c r="M25" s="10" t="str">
        <f>IF(H25="","",Master!$H$12)</f>
        <v>RJ-11</v>
      </c>
      <c r="N25" s="10" t="str">
        <f>IF(H25="","",CONCATENATE(Master!A43,Master!B43))</f>
        <v>1RR21F-B</v>
      </c>
      <c r="P25" s="10" t="str">
        <f>IF(H25="","",Master!$H$14)</f>
        <v>RJ-11</v>
      </c>
    </row>
    <row r="26" spans="2:16" s="10" customFormat="1" ht="15.75" hidden="1">
      <c r="B26" s="10">
        <f>IF(H26="","",Master!$H$3)</f>
      </c>
      <c r="C26" s="20">
        <f>IF(H26="","",Master!$H$5)</f>
      </c>
      <c r="D26" s="20">
        <f>IF(H26="","",Master!$H$6)</f>
      </c>
      <c r="E26" s="10">
        <f>IF(Master!F44&gt;0,CONCATENATE("RSET-",Master!L44,Master!B44),"")</f>
      </c>
      <c r="G26" s="10">
        <f>IF(H26="","",Master!$H$4)</f>
      </c>
      <c r="H26" s="10">
        <f>IF(Master!F44&gt;0,CHOOSE(INT(Master!E44/100)+1,Master!$H$7,Master!$H$8,Master!$H$9),"")</f>
      </c>
      <c r="I26" s="10">
        <f>IF(H26="","",Master!$H$10)</f>
      </c>
      <c r="K26" s="10">
        <f>IF(H26="","",Master!$H$11)</f>
      </c>
      <c r="M26" s="10">
        <f>IF(H26="","",Master!$H$12)</f>
      </c>
      <c r="N26" s="10">
        <f>IF(H26="","",CONCATENATE(Master!A44,Master!B44))</f>
      </c>
      <c r="P26" s="10">
        <f>IF(H26="","",Master!$H$14)</f>
      </c>
    </row>
    <row r="27" spans="2:16" s="10" customFormat="1" ht="15.75">
      <c r="B27" s="10" t="str">
        <f>IF(H27="","",Master!$H$3)</f>
        <v>DAQ</v>
      </c>
      <c r="C27" s="20" t="str">
        <f>IF(H27="","",Master!$H$5)</f>
        <v> </v>
      </c>
      <c r="D27" s="20" t="str">
        <f>IF(H27="","",Master!$H$6)</f>
        <v> </v>
      </c>
      <c r="E27" s="10" t="str">
        <f>IF(Master!F45&gt;0,CONCATENATE("RSET-",Master!L45,Master!B45),"")</f>
        <v>RSET-1-21G-T</v>
      </c>
      <c r="G27" s="10" t="str">
        <f>IF(H27="","",Master!$H$4)</f>
        <v>Ol 3744-26</v>
      </c>
      <c r="H27" s="10">
        <f>IF(Master!F45&gt;0,CHOOSE(INT(Master!E45/100)+1,Master!$H$7,Master!$H$8,Master!$H$9),"")</f>
        <v>70</v>
      </c>
      <c r="I27" s="10" t="str">
        <f>IF(H27="","",Master!$H$10)</f>
        <v>GY</v>
      </c>
      <c r="K27" s="10" t="str">
        <f>IF(H27="","",Master!$H$11)</f>
        <v>1RR15E-B</v>
      </c>
      <c r="M27" s="10" t="str">
        <f>IF(H27="","",Master!$H$12)</f>
        <v>RJ-11</v>
      </c>
      <c r="N27" s="10" t="str">
        <f>IF(H27="","",CONCATENATE(Master!A45,Master!B45))</f>
        <v>1RR21G-T</v>
      </c>
      <c r="P27" s="10" t="str">
        <f>IF(H27="","",Master!$H$14)</f>
        <v>RJ-11</v>
      </c>
    </row>
    <row r="28" spans="2:16" s="10" customFormat="1" ht="15.75" hidden="1">
      <c r="B28" s="10">
        <f>IF(H28="","",Master!$H$3)</f>
      </c>
      <c r="C28" s="20">
        <f>IF(H28="","",Master!$H$5)</f>
      </c>
      <c r="D28" s="20">
        <f>IF(H28="","",Master!$H$6)</f>
      </c>
      <c r="E28" s="10">
        <f>IF(Master!F46&gt;0,CONCATENATE("RSET-",Master!L46,Master!B46),"")</f>
      </c>
      <c r="G28" s="10">
        <f>IF(H28="","",Master!$H$4)</f>
      </c>
      <c r="H28" s="10">
        <f>IF(Master!F46&gt;0,CHOOSE(INT(Master!E46/100)+1,Master!$H$7,Master!$H$8,Master!$H$9),"")</f>
      </c>
      <c r="I28" s="10">
        <f>IF(H28="","",Master!$H$10)</f>
      </c>
      <c r="K28" s="10">
        <f>IF(H28="","",Master!$H$11)</f>
      </c>
      <c r="M28" s="10">
        <f>IF(H28="","",Master!$H$12)</f>
      </c>
      <c r="N28" s="10">
        <f>IF(H28="","",CONCATENATE(Master!A46,Master!B46))</f>
      </c>
      <c r="P28" s="10">
        <f>IF(H28="","",Master!$H$14)</f>
      </c>
    </row>
    <row r="29" spans="2:16" s="10" customFormat="1" ht="15.75">
      <c r="B29" s="10" t="str">
        <f>IF(H29="","",Master!$H$3)</f>
        <v>DAQ</v>
      </c>
      <c r="C29" s="20" t="str">
        <f>IF(H29="","",Master!$H$5)</f>
        <v> </v>
      </c>
      <c r="D29" s="20" t="str">
        <f>IF(H29="","",Master!$H$6)</f>
        <v> </v>
      </c>
      <c r="E29" s="10" t="str">
        <f>IF(Master!F47&gt;0,CONCATENATE("RSET-",Master!L47,Master!B47),"")</f>
        <v>RSET-1-21G-B</v>
      </c>
      <c r="G29" s="10" t="str">
        <f>IF(H29="","",Master!$H$4)</f>
        <v>Ol 3744-26</v>
      </c>
      <c r="H29" s="10">
        <f>IF(Master!F47&gt;0,CHOOSE(INT(Master!E47/100)+1,Master!$H$7,Master!$H$8,Master!$H$9),"")</f>
        <v>70</v>
      </c>
      <c r="I29" s="10" t="str">
        <f>IF(H29="","",Master!$H$10)</f>
        <v>GY</v>
      </c>
      <c r="K29" s="10" t="str">
        <f>IF(H29="","",Master!$H$11)</f>
        <v>1RR15E-B</v>
      </c>
      <c r="M29" s="10" t="str">
        <f>IF(H29="","",Master!$H$12)</f>
        <v>RJ-11</v>
      </c>
      <c r="N29" s="10" t="str">
        <f>IF(H29="","",CONCATENATE(Master!A47,Master!B47))</f>
        <v>1RR21G-B</v>
      </c>
      <c r="P29" s="10" t="str">
        <f>IF(H29="","",Master!$H$14)</f>
        <v>RJ-11</v>
      </c>
    </row>
    <row r="30" spans="2:16" s="10" customFormat="1" ht="15.75" hidden="1">
      <c r="B30" s="10">
        <f>IF(H30="","",Master!$H$3)</f>
      </c>
      <c r="C30" s="20">
        <f>IF(H30="","",Master!$H$5)</f>
      </c>
      <c r="D30" s="20">
        <f>IF(H30="","",Master!$H$6)</f>
      </c>
      <c r="E30" s="10">
        <f>IF(Master!F48&gt;0,CONCATENATE("RSET-",Master!L48,Master!B48),"")</f>
      </c>
      <c r="G30" s="10">
        <f>IF(H30="","",Master!$H$4)</f>
      </c>
      <c r="H30" s="10">
        <f>IF(Master!F48&gt;0,CHOOSE(INT(Master!E48/100)+1,Master!$H$7,Master!$H$8,Master!$H$9),"")</f>
      </c>
      <c r="I30" s="10">
        <f>IF(H30="","",Master!$H$10)</f>
      </c>
      <c r="K30" s="10">
        <f>IF(H30="","",Master!$H$11)</f>
      </c>
      <c r="M30" s="10">
        <f>IF(H30="","",Master!$H$12)</f>
      </c>
      <c r="N30" s="10">
        <f>IF(H30="","",CONCATENATE(Master!A48,Master!B48))</f>
      </c>
      <c r="P30" s="10">
        <f>IF(H30="","",Master!$H$14)</f>
      </c>
    </row>
    <row r="31" spans="2:16" s="10" customFormat="1" ht="15.75">
      <c r="B31" s="10" t="str">
        <f>IF(H31="","",Master!$H$3)</f>
        <v>DAQ</v>
      </c>
      <c r="C31" s="20" t="str">
        <f>IF(H31="","",Master!$H$5)</f>
        <v> </v>
      </c>
      <c r="D31" s="20" t="str">
        <f>IF(H31="","",Master!$H$6)</f>
        <v> </v>
      </c>
      <c r="E31" s="10" t="str">
        <f>IF(Master!F49&gt;0,CONCATENATE("RSET-",Master!L49,Master!B49),"")</f>
        <v>RSET-1-21H-T</v>
      </c>
      <c r="G31" s="10" t="str">
        <f>IF(H31="","",Master!$H$4)</f>
        <v>Ol 3744-26</v>
      </c>
      <c r="H31" s="10">
        <f>IF(Master!F49&gt;0,CHOOSE(INT(Master!E49/100)+1,Master!$H$7,Master!$H$8,Master!$H$9),"")</f>
        <v>70</v>
      </c>
      <c r="I31" s="10" t="str">
        <f>IF(H31="","",Master!$H$10)</f>
        <v>GY</v>
      </c>
      <c r="K31" s="10" t="str">
        <f>IF(H31="","",Master!$H$11)</f>
        <v>1RR15E-B</v>
      </c>
      <c r="M31" s="10" t="str">
        <f>IF(H31="","",Master!$H$12)</f>
        <v>RJ-11</v>
      </c>
      <c r="N31" s="10" t="str">
        <f>IF(H31="","",CONCATENATE(Master!A49,Master!B49))</f>
        <v>1RR21H-T</v>
      </c>
      <c r="P31" s="10" t="str">
        <f>IF(H31="","",Master!$H$14)</f>
        <v>RJ-11</v>
      </c>
    </row>
    <row r="32" spans="2:16" s="10" customFormat="1" ht="15.75" hidden="1">
      <c r="B32" s="10">
        <f>IF(H32="","",Master!$H$3)</f>
      </c>
      <c r="C32" s="20">
        <f>IF(H32="","",Master!$H$5)</f>
      </c>
      <c r="D32" s="20">
        <f>IF(H32="","",Master!$H$6)</f>
      </c>
      <c r="E32" s="10">
        <f>IF(Master!F50&gt;0,CONCATENATE("RSET-",Master!L50,Master!B50),"")</f>
      </c>
      <c r="G32" s="10">
        <f>IF(H32="","",Master!$H$4)</f>
      </c>
      <c r="H32" s="10">
        <f>IF(Master!F50&gt;0,CHOOSE(INT(Master!E50/100)+1,Master!$H$7,Master!$H$8,Master!$H$9),"")</f>
      </c>
      <c r="I32" s="10">
        <f>IF(H32="","",Master!$H$10)</f>
      </c>
      <c r="K32" s="10">
        <f>IF(H32="","",Master!$H$11)</f>
      </c>
      <c r="M32" s="10">
        <f>IF(H32="","",Master!$H$12)</f>
      </c>
      <c r="N32" s="10">
        <f>IF(H32="","",CONCATENATE(Master!A50,Master!B50))</f>
      </c>
      <c r="P32" s="10">
        <f>IF(H32="","",Master!$H$14)</f>
      </c>
    </row>
    <row r="33" spans="2:16" s="10" customFormat="1" ht="15.75">
      <c r="B33" s="10" t="str">
        <f>IF(H33="","",Master!$H$3)</f>
        <v>DAQ</v>
      </c>
      <c r="C33" s="20" t="str">
        <f>IF(H33="","",Master!$H$5)</f>
        <v> </v>
      </c>
      <c r="D33" s="20" t="str">
        <f>IF(H33="","",Master!$H$6)</f>
        <v> </v>
      </c>
      <c r="E33" s="10" t="str">
        <f>IF(Master!F51&gt;0,CONCATENATE("RSET-",Master!L51,Master!B51),"")</f>
        <v>RSET-1-21H-B</v>
      </c>
      <c r="G33" s="10" t="str">
        <f>IF(H33="","",Master!$H$4)</f>
        <v>Ol 3744-26</v>
      </c>
      <c r="H33" s="10">
        <f>IF(Master!F51&gt;0,CHOOSE(INT(Master!E51/100)+1,Master!$H$7,Master!$H$8,Master!$H$9),"")</f>
        <v>70</v>
      </c>
      <c r="I33" s="10" t="str">
        <f>IF(H33="","",Master!$H$10)</f>
        <v>GY</v>
      </c>
      <c r="K33" s="10" t="str">
        <f>IF(H33="","",Master!$H$11)</f>
        <v>1RR15E-B</v>
      </c>
      <c r="M33" s="10" t="str">
        <f>IF(H33="","",Master!$H$12)</f>
        <v>RJ-11</v>
      </c>
      <c r="N33" s="10" t="str">
        <f>IF(H33="","",CONCATENATE(Master!A51,Master!B51))</f>
        <v>1RR21H-B</v>
      </c>
      <c r="P33" s="10" t="str">
        <f>IF(H33="","",Master!$H$14)</f>
        <v>RJ-11</v>
      </c>
    </row>
    <row r="34" spans="2:16" s="10" customFormat="1" ht="15.75" hidden="1">
      <c r="B34" s="10">
        <f>IF(H34="","",Master!$H$3)</f>
      </c>
      <c r="C34" s="20">
        <f>IF(H34="","",Master!$H$5)</f>
      </c>
      <c r="D34" s="20">
        <f>IF(H34="","",Master!$H$6)</f>
      </c>
      <c r="E34" s="10">
        <f>IF(Master!F52&gt;0,CONCATENATE("RSET-",Master!L52,Master!B52),"")</f>
      </c>
      <c r="G34" s="10">
        <f>IF(H34="","",Master!$H$4)</f>
      </c>
      <c r="H34" s="10">
        <f>IF(Master!F52&gt;0,CHOOSE(INT(Master!E52/100)+1,Master!$H$7,Master!$H$8,Master!$H$9),"")</f>
      </c>
      <c r="I34" s="10">
        <f>IF(H34="","",Master!$H$10)</f>
      </c>
      <c r="K34" s="10">
        <f>IF(H34="","",Master!$H$11)</f>
      </c>
      <c r="M34" s="10">
        <f>IF(H34="","",Master!$H$12)</f>
      </c>
      <c r="N34" s="10">
        <f>IF(H34="","",CONCATENATE(Master!A52,Master!B52))</f>
      </c>
      <c r="P34" s="10">
        <f>IF(H34="","",Master!$H$14)</f>
      </c>
    </row>
    <row r="35" spans="2:16" s="10" customFormat="1" ht="15.75">
      <c r="B35" s="10" t="str">
        <f>IF(H35="","",Master!$H$3)</f>
        <v>DAQ</v>
      </c>
      <c r="C35" s="20" t="str">
        <f>IF(H35="","",Master!$H$5)</f>
        <v> </v>
      </c>
      <c r="D35" s="20" t="str">
        <f>IF(H35="","",Master!$H$6)</f>
        <v> </v>
      </c>
      <c r="E35" s="10" t="str">
        <f>IF(Master!F53&gt;0,CONCATENATE("RSET-",Master!L53,Master!B53),"")</f>
        <v>RSET-1-21I-T</v>
      </c>
      <c r="G35" s="10" t="str">
        <f>IF(H35="","",Master!$H$4)</f>
        <v>Ol 3744-26</v>
      </c>
      <c r="H35" s="10">
        <f>IF(Master!F53&gt;0,CHOOSE(INT(Master!E53/100)+1,Master!$H$7,Master!$H$8,Master!$H$9),"")</f>
        <v>70</v>
      </c>
      <c r="I35" s="10" t="str">
        <f>IF(H35="","",Master!$H$10)</f>
        <v>GY</v>
      </c>
      <c r="K35" s="10" t="str">
        <f>IF(H35="","",Master!$H$11)</f>
        <v>1RR15E-B</v>
      </c>
      <c r="M35" s="10" t="str">
        <f>IF(H35="","",Master!$H$12)</f>
        <v>RJ-11</v>
      </c>
      <c r="N35" s="10" t="str">
        <f>IF(H35="","",CONCATENATE(Master!A53,Master!B53))</f>
        <v>1RR21I-T</v>
      </c>
      <c r="P35" s="10" t="str">
        <f>IF(H35="","",Master!$H$14)</f>
        <v>RJ-11</v>
      </c>
    </row>
    <row r="36" spans="2:16" s="10" customFormat="1" ht="15.75" hidden="1">
      <c r="B36" s="10">
        <f>IF(H36="","",Master!$H$3)</f>
      </c>
      <c r="C36" s="20">
        <f>IF(H36="","",Master!$H$5)</f>
      </c>
      <c r="D36" s="20">
        <f>IF(H36="","",Master!$H$6)</f>
      </c>
      <c r="E36" s="10">
        <f>IF(Master!F54&gt;0,CONCATENATE("RSET-",Master!L54,Master!B54),"")</f>
      </c>
      <c r="G36" s="10">
        <f>IF(H36="","",Master!$H$4)</f>
      </c>
      <c r="H36" s="10">
        <f>IF(Master!F54&gt;0,CHOOSE(INT(Master!E54/100)+1,Master!$H$7,Master!$H$8,Master!$H$9),"")</f>
      </c>
      <c r="I36" s="10">
        <f>IF(H36="","",Master!$H$10)</f>
      </c>
      <c r="K36" s="10">
        <f>IF(H36="","",Master!$H$11)</f>
      </c>
      <c r="M36" s="10">
        <f>IF(H36="","",Master!$H$12)</f>
      </c>
      <c r="N36" s="10">
        <f>IF(H36="","",CONCATENATE(Master!A54,Master!B54))</f>
      </c>
      <c r="P36" s="10">
        <f>IF(H36="","",Master!$H$14)</f>
      </c>
    </row>
    <row r="37" spans="2:16" s="10" customFormat="1" ht="15.75">
      <c r="B37" s="10" t="str">
        <f>IF(H37="","",Master!$H$3)</f>
        <v>DAQ</v>
      </c>
      <c r="C37" s="20" t="str">
        <f>IF(H37="","",Master!$H$5)</f>
        <v> </v>
      </c>
      <c r="D37" s="20" t="str">
        <f>IF(H37="","",Master!$H$6)</f>
        <v> </v>
      </c>
      <c r="E37" s="10" t="str">
        <f>IF(Master!F55&gt;0,CONCATENATE("RSET-",Master!L55,Master!B55),"")</f>
        <v>RSET-1-21I-B</v>
      </c>
      <c r="G37" s="10" t="str">
        <f>IF(H37="","",Master!$H$4)</f>
        <v>Ol 3744-26</v>
      </c>
      <c r="H37" s="10">
        <f>IF(Master!F55&gt;0,CHOOSE(INT(Master!E55/100)+1,Master!$H$7,Master!$H$8,Master!$H$9),"")</f>
        <v>70</v>
      </c>
      <c r="I37" s="10" t="str">
        <f>IF(H37="","",Master!$H$10)</f>
        <v>GY</v>
      </c>
      <c r="K37" s="10" t="str">
        <f>IF(H37="","",Master!$H$11)</f>
        <v>1RR15E-B</v>
      </c>
      <c r="M37" s="10" t="str">
        <f>IF(H37="","",Master!$H$12)</f>
        <v>RJ-11</v>
      </c>
      <c r="N37" s="10" t="str">
        <f>IF(H37="","",CONCATENATE(Master!A55,Master!B55))</f>
        <v>1RR21I-B</v>
      </c>
      <c r="P37" s="10" t="str">
        <f>IF(H37="","",Master!$H$14)</f>
        <v>RJ-11</v>
      </c>
    </row>
    <row r="38" spans="2:16" s="10" customFormat="1" ht="15.75" hidden="1">
      <c r="B38" s="10">
        <f>IF(H38="","",Master!$H$3)</f>
      </c>
      <c r="C38" s="20">
        <f>IF(H38="","",Master!$H$5)</f>
      </c>
      <c r="D38" s="20">
        <f>IF(H38="","",Master!$H$6)</f>
      </c>
      <c r="E38" s="10">
        <f>IF(Master!F56&gt;0,CONCATENATE("RSET-",Master!L56,Master!B56),"")</f>
      </c>
      <c r="G38" s="10">
        <f>IF(H38="","",Master!$H$4)</f>
      </c>
      <c r="H38" s="10">
        <f>IF(Master!F56&gt;0,CHOOSE(INT(Master!E56/100)+1,Master!$H$7,Master!$H$8,Master!$H$9),"")</f>
      </c>
      <c r="I38" s="10">
        <f>IF(H38="","",Master!$H$10)</f>
      </c>
      <c r="K38" s="10">
        <f>IF(H38="","",Master!$H$11)</f>
      </c>
      <c r="M38" s="10">
        <f>IF(H38="","",Master!$H$12)</f>
      </c>
      <c r="N38" s="10">
        <f>IF(H38="","",CONCATENATE(Master!A56,Master!B56))</f>
      </c>
      <c r="P38" s="10">
        <f>IF(H38="","",Master!$H$14)</f>
      </c>
    </row>
    <row r="39" spans="2:16" s="10" customFormat="1" ht="15.75" hidden="1">
      <c r="B39" s="10">
        <f>IF(H39="","",Master!$H$3)</f>
      </c>
      <c r="C39" s="20">
        <f>IF(H39="","",Master!$H$5)</f>
      </c>
      <c r="D39" s="20">
        <f>IF(H39="","",Master!$H$6)</f>
      </c>
      <c r="E39" s="10">
        <f>IF(Master!F57&gt;0,CONCATENATE("RSET-",Master!L57,Master!B57),"")</f>
      </c>
      <c r="G39" s="10">
        <f>IF(H39="","",Master!$H$4)</f>
      </c>
      <c r="H39" s="10">
        <f>IF(Master!F57&gt;0,CHOOSE(INT(Master!E57/100)+1,Master!$H$7,Master!$H$8,Master!$H$9),"")</f>
      </c>
      <c r="I39" s="10">
        <f>IF(H39="","",Master!$H$10)</f>
      </c>
      <c r="K39" s="10">
        <f>IF(H39="","",Master!$H$11)</f>
      </c>
      <c r="M39" s="10">
        <f>IF(H39="","",Master!$H$12)</f>
      </c>
      <c r="N39" s="10">
        <f>IF(H39="","",CONCATENATE(Master!A57,Master!B57))</f>
      </c>
      <c r="P39" s="10">
        <f>IF(H39="","",Master!$H$14)</f>
      </c>
    </row>
    <row r="40" spans="2:16" s="10" customFormat="1" ht="15.75" hidden="1">
      <c r="B40" s="10">
        <f>IF(H40="","",Master!$H$3)</f>
      </c>
      <c r="C40" s="20">
        <f>IF(H40="","",Master!$H$5)</f>
      </c>
      <c r="D40" s="20">
        <f>IF(H40="","",Master!$H$6)</f>
      </c>
      <c r="E40" s="10">
        <f>IF(Master!F58&gt;0,CONCATENATE("RSET-",Master!L58,Master!B58),"")</f>
      </c>
      <c r="G40" s="10">
        <f>IF(H40="","",Master!$H$4)</f>
      </c>
      <c r="H40" s="10">
        <f>IF(Master!F58&gt;0,CHOOSE(INT(Master!E58/100)+1,Master!$H$7,Master!$H$8,Master!$H$9),"")</f>
      </c>
      <c r="I40" s="10">
        <f>IF(H40="","",Master!$H$10)</f>
      </c>
      <c r="K40" s="10">
        <f>IF(H40="","",Master!$H$11)</f>
      </c>
      <c r="M40" s="10">
        <f>IF(H40="","",Master!$H$12)</f>
      </c>
      <c r="N40" s="10">
        <f>IF(H40="","",CONCATENATE(Master!A58,Master!B58))</f>
      </c>
      <c r="P40" s="10">
        <f>IF(H40="","",Master!$H$14)</f>
      </c>
    </row>
    <row r="41" spans="2:16" s="10" customFormat="1" ht="15.75">
      <c r="B41" s="10" t="str">
        <f>IF(H41="","",Master!$H$3)</f>
        <v>DAQ</v>
      </c>
      <c r="C41"/>
      <c r="D41"/>
      <c r="E41" s="10" t="str">
        <f>IF(Master!F59&gt;0,CONCATENATE("RSET-",Master!L59,Master!B59),"")</f>
        <v>RSET-1-27D-T</v>
      </c>
      <c r="G41" s="10" t="str">
        <f>IF(H41="","",Master!$H$4)</f>
        <v>Ol 3744-26</v>
      </c>
      <c r="H41" s="10">
        <f>IF(Master!F59&gt;0,CHOOSE(INT(Master!E59/100)+1,Master!$H$7,Master!$H$8,Master!$H$9),"")</f>
        <v>70</v>
      </c>
      <c r="I41" s="10" t="str">
        <f>IF(H41="","",Master!$H$10)</f>
        <v>GY</v>
      </c>
      <c r="K41" s="10" t="str">
        <f>IF(H41="","",Master!$H$11)</f>
        <v>1RR15E-B</v>
      </c>
      <c r="M41" s="10" t="str">
        <f>IF(H41="","",Master!$H$12)</f>
        <v>RJ-11</v>
      </c>
      <c r="N41" s="10" t="str">
        <f>IF(H41="","",CONCATENATE(Master!A59,Master!B59))</f>
        <v>1RR27D-T</v>
      </c>
      <c r="P41" s="10" t="str">
        <f>IF(H41="","",Master!$H$14)</f>
        <v>RJ-11</v>
      </c>
    </row>
    <row r="42" spans="2:16" s="10" customFormat="1" ht="15.75">
      <c r="B42" s="10" t="str">
        <f>IF(H42="","",Master!$H$3)</f>
        <v>DAQ</v>
      </c>
      <c r="C42"/>
      <c r="D42"/>
      <c r="E42" s="10" t="str">
        <f>IF(Master!F60&gt;0,CONCATENATE("RSET-",Master!L60,Master!B60),"")</f>
        <v>RSET-1-27D-B</v>
      </c>
      <c r="G42" s="10" t="str">
        <f>IF(H42="","",Master!$H$4)</f>
        <v>Ol 3744-26</v>
      </c>
      <c r="H42" s="10">
        <f>IF(Master!F60&gt;0,CHOOSE(INT(Master!E60/100)+1,Master!$H$7,Master!$H$8,Master!$H$9),"")</f>
        <v>70</v>
      </c>
      <c r="I42" s="10" t="str">
        <f>IF(H42="","",Master!$H$10)</f>
        <v>GY</v>
      </c>
      <c r="K42" s="10" t="str">
        <f>IF(H42="","",Master!$H$11)</f>
        <v>1RR15E-B</v>
      </c>
      <c r="M42" s="10" t="str">
        <f>IF(H42="","",Master!$H$12)</f>
        <v>RJ-11</v>
      </c>
      <c r="N42" s="10" t="str">
        <f>IF(H42="","",CONCATENATE(Master!A60,Master!B60))</f>
        <v>1RR27D-B</v>
      </c>
      <c r="P42" s="10" t="str">
        <f>IF(H42="","",Master!$H$14)</f>
        <v>RJ-11</v>
      </c>
    </row>
    <row r="43" spans="2:16" s="10" customFormat="1" ht="15.75">
      <c r="B43" s="10" t="str">
        <f>IF(H43="","",Master!$H$3)</f>
        <v>DAQ</v>
      </c>
      <c r="C43"/>
      <c r="D43"/>
      <c r="E43" s="10" t="str">
        <f>IF(Master!F61&gt;0,CONCATENATE("RSET-",Master!L61,Master!B61),"")</f>
        <v>RSET-1-27E-T</v>
      </c>
      <c r="G43" s="10" t="str">
        <f>IF(H43="","",Master!$H$4)</f>
        <v>Ol 3744-26</v>
      </c>
      <c r="H43" s="10">
        <f>IF(Master!F61&gt;0,CHOOSE(INT(Master!E61/100)+1,Master!$H$7,Master!$H$8,Master!$H$9),"")</f>
        <v>70</v>
      </c>
      <c r="I43" s="10" t="str">
        <f>IF(H43="","",Master!$H$10)</f>
        <v>GY</v>
      </c>
      <c r="K43" s="10" t="str">
        <f>IF(H43="","",Master!$H$11)</f>
        <v>1RR15E-B</v>
      </c>
      <c r="M43" s="10" t="str">
        <f>IF(H43="","",Master!$H$12)</f>
        <v>RJ-11</v>
      </c>
      <c r="N43" s="10" t="str">
        <f>IF(H43="","",CONCATENATE(Master!A61,Master!B61))</f>
        <v>1RR27E-T</v>
      </c>
      <c r="P43" s="10" t="str">
        <f>IF(H43="","",Master!$H$14)</f>
        <v>RJ-11</v>
      </c>
    </row>
    <row r="44" spans="2:16" s="10" customFormat="1" ht="15.75" hidden="1">
      <c r="B44" s="10">
        <f>IF(H44="","",Master!$H$3)</f>
      </c>
      <c r="C44"/>
      <c r="D44"/>
      <c r="E44" s="10">
        <f>IF(Master!F62&gt;0,CONCATENATE("RSET-",Master!L62,Master!B62),"")</f>
      </c>
      <c r="G44" s="10">
        <f>IF(H44="","",Master!$H$4)</f>
      </c>
      <c r="H44" s="10">
        <f>IF(Master!F62&gt;0,CHOOSE(INT(Master!E62/100)+1,Master!$H$7,Master!$H$8,Master!$H$9),"")</f>
      </c>
      <c r="I44" s="10">
        <f>IF(H44="","",Master!$H$10)</f>
      </c>
      <c r="K44" s="10">
        <f>IF(H44="","",Master!$H$11)</f>
      </c>
      <c r="M44" s="10">
        <f>IF(H44="","",Master!$H$12)</f>
      </c>
      <c r="N44" s="10">
        <f>IF(H44="","",CONCATENATE(Master!A62,Master!B62))</f>
      </c>
      <c r="P44" s="10">
        <f>IF(H44="","",Master!$H$14)</f>
      </c>
    </row>
    <row r="45" spans="2:16" s="10" customFormat="1" ht="15.75" hidden="1">
      <c r="B45" s="10">
        <f>IF(H45="","",Master!$H$3)</f>
      </c>
      <c r="C45"/>
      <c r="D45"/>
      <c r="E45" s="10">
        <f>IF(Master!F63&gt;0,CONCATENATE("RSET-",Master!L63,Master!B63),"")</f>
      </c>
      <c r="G45" s="10">
        <f>IF(H45="","",Master!$H$4)</f>
      </c>
      <c r="H45" s="10">
        <f>IF(Master!F63&gt;0,CHOOSE(INT(Master!E63/100)+1,Master!$H$7,Master!$H$8,Master!$H$9),"")</f>
      </c>
      <c r="I45" s="10">
        <f>IF(H45="","",Master!$H$10)</f>
      </c>
      <c r="K45" s="10">
        <f>IF(H45="","",Master!$H$11)</f>
      </c>
      <c r="M45" s="10">
        <f>IF(H45="","",Master!$H$12)</f>
      </c>
      <c r="N45" s="10">
        <f>IF(H45="","",CONCATENATE(Master!A63,Master!B63))</f>
      </c>
      <c r="P45" s="10">
        <f>IF(H45="","",Master!$H$14)</f>
      </c>
    </row>
    <row r="46" spans="2:16" s="10" customFormat="1" ht="15.75">
      <c r="B46" s="10" t="str">
        <f>IF(H46="","",Master!$H$3)</f>
        <v>DAQ</v>
      </c>
      <c r="C46"/>
      <c r="D46"/>
      <c r="E46" s="10" t="str">
        <f>IF(Master!F64&gt;0,CONCATENATE("RSET-",Master!L64,Master!B64),"")</f>
        <v>RSET-1-27F-B</v>
      </c>
      <c r="G46" s="10" t="str">
        <f>IF(H46="","",Master!$H$4)</f>
        <v>Ol 3744-26</v>
      </c>
      <c r="H46" s="10">
        <f>IF(Master!F64&gt;0,CHOOSE(INT(Master!E64/100)+1,Master!$H$7,Master!$H$8,Master!$H$9),"")</f>
        <v>70</v>
      </c>
      <c r="I46" s="10" t="str">
        <f>IF(H46="","",Master!$H$10)</f>
        <v>GY</v>
      </c>
      <c r="K46" s="10" t="str">
        <f>IF(H46="","",Master!$H$11)</f>
        <v>1RR15E-B</v>
      </c>
      <c r="M46" s="10" t="str">
        <f>IF(H46="","",Master!$H$12)</f>
        <v>RJ-11</v>
      </c>
      <c r="N46" s="10" t="str">
        <f>IF(H46="","",CONCATENATE(Master!A64,Master!B64))</f>
        <v>1RR27F-B</v>
      </c>
      <c r="P46" s="10" t="str">
        <f>IF(H46="","",Master!$H$14)</f>
        <v>RJ-11</v>
      </c>
    </row>
    <row r="47" spans="2:16" s="10" customFormat="1" ht="15.75">
      <c r="B47" s="10" t="str">
        <f>IF(H47="","",Master!$H$3)</f>
        <v>DAQ</v>
      </c>
      <c r="C47"/>
      <c r="D47"/>
      <c r="E47" s="10" t="str">
        <f>IF(Master!F65&gt;0,CONCATENATE("RSET-",Master!L65,Master!B65),"")</f>
        <v>RSET-1-27G-T</v>
      </c>
      <c r="G47" s="10" t="str">
        <f>IF(H47="","",Master!$H$4)</f>
        <v>Ol 3744-26</v>
      </c>
      <c r="H47" s="10">
        <f>IF(Master!F65&gt;0,CHOOSE(INT(Master!E65/100)+1,Master!$H$7,Master!$H$8,Master!$H$9),"")</f>
        <v>70</v>
      </c>
      <c r="I47" s="10" t="str">
        <f>IF(H47="","",Master!$H$10)</f>
        <v>GY</v>
      </c>
      <c r="K47" s="10" t="str">
        <f>IF(H47="","",Master!$H$11)</f>
        <v>1RR15E-B</v>
      </c>
      <c r="M47" s="10" t="str">
        <f>IF(H47="","",Master!$H$12)</f>
        <v>RJ-11</v>
      </c>
      <c r="N47" s="10" t="str">
        <f>IF(H47="","",CONCATENATE(Master!A65,Master!B65))</f>
        <v>1RR27G-T</v>
      </c>
      <c r="P47" s="10" t="str">
        <f>IF(H47="","",Master!$H$14)</f>
        <v>RJ-11</v>
      </c>
    </row>
    <row r="48" spans="2:16" s="10" customFormat="1" ht="15.75">
      <c r="B48" s="10" t="str">
        <f>IF(H48="","",Master!$H$3)</f>
        <v>DAQ</v>
      </c>
      <c r="C48"/>
      <c r="D48"/>
      <c r="E48" s="10" t="str">
        <f>IF(Master!F66&gt;0,CONCATENATE("RSET-",Master!L66,Master!B66),"")</f>
        <v>RSET-1-27G-B</v>
      </c>
      <c r="G48" s="10" t="str">
        <f>IF(H48="","",Master!$H$4)</f>
        <v>Ol 3744-26</v>
      </c>
      <c r="H48" s="10">
        <f>IF(Master!F66&gt;0,CHOOSE(INT(Master!E66/100)+1,Master!$H$7,Master!$H$8,Master!$H$9),"")</f>
        <v>70</v>
      </c>
      <c r="I48" s="10" t="str">
        <f>IF(H48="","",Master!$H$10)</f>
        <v>GY</v>
      </c>
      <c r="K48" s="10" t="str">
        <f>IF(H48="","",Master!$H$11)</f>
        <v>1RR15E-B</v>
      </c>
      <c r="M48" s="10" t="str">
        <f>IF(H48="","",Master!$H$12)</f>
        <v>RJ-11</v>
      </c>
      <c r="N48" s="10" t="str">
        <f>IF(H48="","",CONCATENATE(Master!A66,Master!B66))</f>
        <v>1RR27G-B</v>
      </c>
      <c r="P48" s="10" t="str">
        <f>IF(H48="","",Master!$H$14)</f>
        <v>RJ-11</v>
      </c>
    </row>
    <row r="49" spans="2:16" s="10" customFormat="1" ht="15.75">
      <c r="B49" s="10" t="str">
        <f>IF(H49="","",Master!$H$3)</f>
        <v>DAQ</v>
      </c>
      <c r="C49"/>
      <c r="D49"/>
      <c r="E49" s="10" t="str">
        <f>IF(Master!F67&gt;0,CONCATENATE("RSET-",Master!L67,Master!B67),"")</f>
        <v>RSET-1-27H-T</v>
      </c>
      <c r="G49" s="10" t="str">
        <f>IF(H49="","",Master!$H$4)</f>
        <v>Ol 3744-26</v>
      </c>
      <c r="H49" s="10">
        <f>IF(Master!F67&gt;0,CHOOSE(INT(Master!E67/100)+1,Master!$H$7,Master!$H$8,Master!$H$9),"")</f>
        <v>70</v>
      </c>
      <c r="I49" s="10" t="str">
        <f>IF(H49="","",Master!$H$10)</f>
        <v>GY</v>
      </c>
      <c r="K49" s="10" t="str">
        <f>IF(H49="","",Master!$H$11)</f>
        <v>1RR15E-B</v>
      </c>
      <c r="M49" s="10" t="str">
        <f>IF(H49="","",Master!$H$12)</f>
        <v>RJ-11</v>
      </c>
      <c r="N49" s="10" t="str">
        <f>IF(H49="","",CONCATENATE(Master!A67,Master!B67))</f>
        <v>1RR27H-T</v>
      </c>
      <c r="P49" s="10" t="str">
        <f>IF(H49="","",Master!$H$14)</f>
        <v>RJ-11</v>
      </c>
    </row>
    <row r="50" spans="2:16" s="10" customFormat="1" ht="15.75">
      <c r="B50" s="10" t="str">
        <f>IF(H50="","",Master!$H$3)</f>
        <v>DAQ</v>
      </c>
      <c r="C50"/>
      <c r="D50"/>
      <c r="E50" s="10" t="str">
        <f>IF(Master!F68&gt;0,CONCATENATE("RSET-",Master!L68,Master!B68),"")</f>
        <v>RSET-1-27H-B</v>
      </c>
      <c r="G50" s="10" t="str">
        <f>IF(H50="","",Master!$H$4)</f>
        <v>Ol 3744-26</v>
      </c>
      <c r="H50" s="10">
        <f>IF(Master!F68&gt;0,CHOOSE(INT(Master!E68/100)+1,Master!$H$7,Master!$H$8,Master!$H$9),"")</f>
        <v>70</v>
      </c>
      <c r="I50" s="10" t="str">
        <f>IF(H50="","",Master!$H$10)</f>
        <v>GY</v>
      </c>
      <c r="K50" s="10" t="str">
        <f>IF(H50="","",Master!$H$11)</f>
        <v>1RR15E-B</v>
      </c>
      <c r="M50" s="10" t="str">
        <f>IF(H50="","",Master!$H$12)</f>
        <v>RJ-11</v>
      </c>
      <c r="N50" s="10" t="str">
        <f>IF(H50="","",CONCATENATE(Master!A68,Master!B68))</f>
        <v>1RR27H-B</v>
      </c>
      <c r="P50" s="10" t="str">
        <f>IF(H50="","",Master!$H$14)</f>
        <v>RJ-11</v>
      </c>
    </row>
    <row r="51" spans="2:16" s="10" customFormat="1" ht="15.75">
      <c r="B51" s="10" t="str">
        <f>IF(H51="","",Master!$H$3)</f>
        <v>DAQ</v>
      </c>
      <c r="C51"/>
      <c r="D51"/>
      <c r="E51" s="10" t="str">
        <f>IF(Master!F69&gt;0,CONCATENATE("RSET-",Master!L69,Master!B69),"")</f>
        <v>RSET-1-27I-T</v>
      </c>
      <c r="G51" s="10" t="str">
        <f>IF(H51="","",Master!$H$4)</f>
        <v>Ol 3744-26</v>
      </c>
      <c r="H51" s="10">
        <f>IF(Master!F69&gt;0,CHOOSE(INT(Master!E69/100)+1,Master!$H$7,Master!$H$8,Master!$H$9),"")</f>
        <v>70</v>
      </c>
      <c r="I51" s="10" t="str">
        <f>IF(H51="","",Master!$H$10)</f>
        <v>GY</v>
      </c>
      <c r="K51" s="10" t="str">
        <f>IF(H51="","",Master!$H$11)</f>
        <v>1RR15E-B</v>
      </c>
      <c r="M51" s="10" t="str">
        <f>IF(H51="","",Master!$H$12)</f>
        <v>RJ-11</v>
      </c>
      <c r="N51" s="10" t="str">
        <f>IF(H51="","",CONCATENATE(Master!A69,Master!B69))</f>
        <v>1RR27I-T</v>
      </c>
      <c r="P51" s="10" t="str">
        <f>IF(H51="","",Master!$H$14)</f>
        <v>RJ-11</v>
      </c>
    </row>
    <row r="52" spans="2:16" s="10" customFormat="1" ht="15.75">
      <c r="B52" s="10" t="str">
        <f>IF(H52="","",Master!$H$3)</f>
        <v>DAQ</v>
      </c>
      <c r="C52"/>
      <c r="D52"/>
      <c r="E52" s="10" t="str">
        <f>IF(Master!F70&gt;0,CONCATENATE("RSET-",Master!L70,Master!B70),"")</f>
        <v>RSET-1-27I-B</v>
      </c>
      <c r="G52" s="10" t="str">
        <f>IF(H52="","",Master!$H$4)</f>
        <v>Ol 3744-26</v>
      </c>
      <c r="H52" s="10">
        <f>IF(Master!F70&gt;0,CHOOSE(INT(Master!E70/100)+1,Master!$H$7,Master!$H$8,Master!$H$9),"")</f>
        <v>70</v>
      </c>
      <c r="I52" s="10" t="str">
        <f>IF(H52="","",Master!$H$10)</f>
        <v>GY</v>
      </c>
      <c r="K52" s="10" t="str">
        <f>IF(H52="","",Master!$H$11)</f>
        <v>1RR15E-B</v>
      </c>
      <c r="M52" s="10" t="str">
        <f>IF(H52="","",Master!$H$12)</f>
        <v>RJ-11</v>
      </c>
      <c r="N52" s="10" t="str">
        <f>IF(H52="","",CONCATENATE(Master!A70,Master!B70))</f>
        <v>1RR27I-B</v>
      </c>
      <c r="P52" s="10" t="str">
        <f>IF(H52="","",Master!$H$14)</f>
        <v>RJ-11</v>
      </c>
    </row>
    <row r="53" spans="2:16" s="10" customFormat="1" ht="15.75" hidden="1">
      <c r="B53" s="10">
        <f>IF(H53="","",Master!$H$3)</f>
      </c>
      <c r="C53"/>
      <c r="D53"/>
      <c r="E53" s="10">
        <f>IF(Master!F71&gt;0,CONCATENATE("RSET-",Master!L71,Master!B71),"")</f>
      </c>
      <c r="G53" s="10">
        <f>IF(H53="","",Master!$H$4)</f>
      </c>
      <c r="H53" s="10">
        <f>IF(Master!F71&gt;0,CHOOSE(INT(Master!E71/100)+1,Master!$H$7,Master!$H$8,Master!$H$9),"")</f>
      </c>
      <c r="I53" s="10">
        <f>IF(H53="","",Master!$H$10)</f>
      </c>
      <c r="K53" s="10">
        <f>IF(H53="","",Master!$H$11)</f>
      </c>
      <c r="M53" s="10">
        <f>IF(H53="","",Master!$H$12)</f>
      </c>
      <c r="N53" s="10">
        <f>IF(H53="","",CONCATENATE(Master!A71,Master!B71))</f>
      </c>
      <c r="P53" s="10">
        <f>IF(H53="","",Master!$H$14)</f>
      </c>
    </row>
    <row r="54" spans="2:16" s="10" customFormat="1" ht="15.75" hidden="1">
      <c r="B54" s="10">
        <f>IF(H54="","",Master!$H$3)</f>
      </c>
      <c r="C54"/>
      <c r="D54"/>
      <c r="E54" s="10">
        <f>IF(Master!F72&gt;0,CONCATENATE("RSET-",Master!L72,Master!B72),"")</f>
      </c>
      <c r="G54" s="10">
        <f>IF(H54="","",Master!$H$4)</f>
      </c>
      <c r="H54" s="10">
        <f>IF(Master!F72&gt;0,CHOOSE(INT(Master!E72/100)+1,Master!$H$7,Master!$H$8,Master!$H$9),"")</f>
      </c>
      <c r="I54" s="10">
        <f>IF(H54="","",Master!$H$10)</f>
      </c>
      <c r="K54" s="10">
        <f>IF(H54="","",Master!$H$11)</f>
      </c>
      <c r="M54" s="10">
        <f>IF(H54="","",Master!$H$12)</f>
      </c>
      <c r="N54" s="10">
        <f>IF(H54="","",CONCATENATE(Master!A72,Master!B72))</f>
      </c>
      <c r="P54" s="10">
        <f>IF(H54="","",Master!$H$14)</f>
      </c>
    </row>
    <row r="55" spans="2:16" s="10" customFormat="1" ht="15.75" hidden="1">
      <c r="B55" s="10">
        <f>IF(H55="","",Master!$H$3)</f>
      </c>
      <c r="C55"/>
      <c r="D55"/>
      <c r="E55" s="10">
        <f>IF(Master!F73&gt;0,CONCATENATE("RSET-",Master!L73,Master!B73),"")</f>
      </c>
      <c r="G55" s="10">
        <f>IF(H55="","",Master!$H$4)</f>
      </c>
      <c r="H55" s="10">
        <f>IF(Master!F73&gt;0,CHOOSE(INT(Master!E73/100)+1,Master!$H$7,Master!$H$8,Master!$H$9),"")</f>
      </c>
      <c r="I55" s="10">
        <f>IF(H55="","",Master!$H$10)</f>
      </c>
      <c r="K55" s="10">
        <f>IF(H55="","",Master!$H$11)</f>
      </c>
      <c r="M55" s="10">
        <f>IF(H55="","",Master!$H$12)</f>
      </c>
      <c r="N55" s="10">
        <f>IF(H55="","",CONCATENATE(Master!A73,Master!B73))</f>
      </c>
      <c r="P55" s="10">
        <f>IF(H55="","",Master!$H$14)</f>
      </c>
    </row>
    <row r="56" spans="2:16" s="10" customFormat="1" ht="15.75">
      <c r="B56" s="10" t="str">
        <f>IF(H56="","",Master!$H$3)</f>
        <v>DAQ</v>
      </c>
      <c r="C56"/>
      <c r="D56"/>
      <c r="E56" s="10" t="str">
        <f>IF(Master!F74&gt;0,CONCATENATE("RSET-",Master!L74,Master!B74),"")</f>
        <v>RSET-2-22F-T</v>
      </c>
      <c r="G56" s="10" t="str">
        <f>IF(H56="","",Master!$H$4)</f>
        <v>Ol 3744-26</v>
      </c>
      <c r="H56" s="10">
        <f>IF(Master!F74&gt;0,CHOOSE(INT(Master!E74/100)+1,Master!$H$7,Master!$H$8,Master!$H$9),"")</f>
        <v>110</v>
      </c>
      <c r="I56" s="10" t="str">
        <f>IF(H56="","",Master!$H$10)</f>
        <v>GY</v>
      </c>
      <c r="K56" s="10" t="str">
        <f>IF(H56="","",Master!$H$11)</f>
        <v>1RR15E-B</v>
      </c>
      <c r="M56" s="10" t="str">
        <f>IF(H56="","",Master!$H$12)</f>
        <v>RJ-11</v>
      </c>
      <c r="N56" s="10" t="str">
        <f>IF(H56="","",CONCATENATE(Master!A74,Master!B74))</f>
        <v>2RR22F-T</v>
      </c>
      <c r="P56" s="10" t="str">
        <f>IF(H56="","",Master!$H$14)</f>
        <v>RJ-11</v>
      </c>
    </row>
    <row r="57" spans="2:16" s="10" customFormat="1" ht="15.75">
      <c r="B57" s="10" t="str">
        <f>IF(H57="","",Master!$H$3)</f>
        <v>DAQ</v>
      </c>
      <c r="C57"/>
      <c r="D57"/>
      <c r="E57" s="10" t="str">
        <f>IF(Master!F75&gt;0,CONCATENATE("RSET-",Master!L75,Master!B75),"")</f>
        <v>RSET-2-22F-B</v>
      </c>
      <c r="G57" s="10" t="str">
        <f>IF(H57="","",Master!$H$4)</f>
        <v>Ol 3744-26</v>
      </c>
      <c r="H57" s="10">
        <f>IF(Master!F75&gt;0,CHOOSE(INT(Master!E75/100)+1,Master!$H$7,Master!$H$8,Master!$H$9),"")</f>
        <v>110</v>
      </c>
      <c r="I57" s="10" t="str">
        <f>IF(H57="","",Master!$H$10)</f>
        <v>GY</v>
      </c>
      <c r="K57" s="10" t="str">
        <f>IF(H57="","",Master!$H$11)</f>
        <v>1RR15E-B</v>
      </c>
      <c r="M57" s="10" t="str">
        <f>IF(H57="","",Master!$H$12)</f>
        <v>RJ-11</v>
      </c>
      <c r="N57" s="10" t="str">
        <f>IF(H57="","",CONCATENATE(Master!A75,Master!B75))</f>
        <v>2RR22F-B</v>
      </c>
      <c r="P57" s="10" t="str">
        <f>IF(H57="","",Master!$H$14)</f>
        <v>RJ-11</v>
      </c>
    </row>
    <row r="58" spans="2:16" s="10" customFormat="1" ht="15.75">
      <c r="B58" s="10" t="str">
        <f>IF(H58="","",Master!$H$3)</f>
        <v>DAQ</v>
      </c>
      <c r="C58"/>
      <c r="D58"/>
      <c r="E58" s="10" t="str">
        <f>IF(Master!F76&gt;0,CONCATENATE("RSET-",Master!L76,Master!B76),"")</f>
        <v>RSET-2-22G-T</v>
      </c>
      <c r="G58" s="10" t="str">
        <f>IF(H58="","",Master!$H$4)</f>
        <v>Ol 3744-26</v>
      </c>
      <c r="H58" s="10">
        <f>IF(Master!F76&gt;0,CHOOSE(INT(Master!E76/100)+1,Master!$H$7,Master!$H$8,Master!$H$9),"")</f>
        <v>110</v>
      </c>
      <c r="I58" s="10" t="str">
        <f>IF(H58="","",Master!$H$10)</f>
        <v>GY</v>
      </c>
      <c r="K58" s="10" t="str">
        <f>IF(H58="","",Master!$H$11)</f>
        <v>1RR15E-B</v>
      </c>
      <c r="M58" s="10" t="str">
        <f>IF(H58="","",Master!$H$12)</f>
        <v>RJ-11</v>
      </c>
      <c r="N58" s="10" t="str">
        <f>IF(H58="","",CONCATENATE(Master!A76,Master!B76))</f>
        <v>2RR22G-T</v>
      </c>
      <c r="P58" s="10" t="str">
        <f>IF(H58="","",Master!$H$14)</f>
        <v>RJ-11</v>
      </c>
    </row>
    <row r="59" spans="2:16" s="10" customFormat="1" ht="15.75">
      <c r="B59" s="10" t="str">
        <f>IF(H59="","",Master!$H$3)</f>
        <v>DAQ</v>
      </c>
      <c r="C59"/>
      <c r="D59"/>
      <c r="E59" s="10" t="str">
        <f>IF(Master!F77&gt;0,CONCATENATE("RSET-",Master!L77,Master!B77),"")</f>
        <v>RSET-2-22G-B</v>
      </c>
      <c r="G59" s="10" t="str">
        <f>IF(H59="","",Master!$H$4)</f>
        <v>Ol 3744-26</v>
      </c>
      <c r="H59" s="10">
        <f>IF(Master!F77&gt;0,CHOOSE(INT(Master!E77/100)+1,Master!$H$7,Master!$H$8,Master!$H$9),"")</f>
        <v>110</v>
      </c>
      <c r="I59" s="10" t="str">
        <f>IF(H59="","",Master!$H$10)</f>
        <v>GY</v>
      </c>
      <c r="K59" s="10" t="str">
        <f>IF(H59="","",Master!$H$11)</f>
        <v>1RR15E-B</v>
      </c>
      <c r="M59" s="10" t="str">
        <f>IF(H59="","",Master!$H$12)</f>
        <v>RJ-11</v>
      </c>
      <c r="N59" s="10" t="str">
        <f>IF(H59="","",CONCATENATE(Master!A77,Master!B77))</f>
        <v>2RR22G-B</v>
      </c>
      <c r="P59" s="10" t="str">
        <f>IF(H59="","",Master!$H$14)</f>
        <v>RJ-11</v>
      </c>
    </row>
    <row r="60" spans="2:16" s="10" customFormat="1" ht="15.75">
      <c r="B60" s="10" t="str">
        <f>IF(H60="","",Master!$H$3)</f>
        <v>DAQ</v>
      </c>
      <c r="C60"/>
      <c r="D60"/>
      <c r="E60" s="10" t="str">
        <f>IF(Master!F78&gt;0,CONCATENATE("RSET-",Master!L78,Master!B78),"")</f>
        <v>RSET-2-22H-T</v>
      </c>
      <c r="G60" s="10" t="str">
        <f>IF(H60="","",Master!$H$4)</f>
        <v>Ol 3744-26</v>
      </c>
      <c r="H60" s="10">
        <f>IF(Master!F78&gt;0,CHOOSE(INT(Master!E78/100)+1,Master!$H$7,Master!$H$8,Master!$H$9),"")</f>
        <v>110</v>
      </c>
      <c r="I60" s="10" t="str">
        <f>IF(H60="","",Master!$H$10)</f>
        <v>GY</v>
      </c>
      <c r="K60" s="10" t="str">
        <f>IF(H60="","",Master!$H$11)</f>
        <v>1RR15E-B</v>
      </c>
      <c r="M60" s="10" t="str">
        <f>IF(H60="","",Master!$H$12)</f>
        <v>RJ-11</v>
      </c>
      <c r="N60" s="10" t="str">
        <f>IF(H60="","",CONCATENATE(Master!A78,Master!B78))</f>
        <v>2RR22H-T</v>
      </c>
      <c r="P60" s="10" t="str">
        <f>IF(H60="","",Master!$H$14)</f>
        <v>RJ-11</v>
      </c>
    </row>
    <row r="61" spans="2:16" s="10" customFormat="1" ht="15.75" hidden="1">
      <c r="B61" s="10">
        <f>IF(H61="","",Master!$H$3)</f>
      </c>
      <c r="C61"/>
      <c r="D61"/>
      <c r="E61" s="10">
        <f>IF(Master!F79&gt;0,CONCATENATE("RSET-",Master!L79,Master!B79),"")</f>
      </c>
      <c r="G61" s="10">
        <f>IF(H61="","",Master!$H$4)</f>
      </c>
      <c r="H61" s="10">
        <f>IF(Master!F79&gt;0,CHOOSE(INT(Master!E79/100)+1,Master!$H$7,Master!$H$8,Master!$H$9),"")</f>
      </c>
      <c r="I61" s="10">
        <f>IF(H61="","",Master!$H$10)</f>
      </c>
      <c r="K61" s="10">
        <f>IF(H61="","",Master!$H$11)</f>
      </c>
      <c r="M61" s="10">
        <f>IF(H61="","",Master!$H$12)</f>
      </c>
      <c r="N61" s="10">
        <f>IF(H61="","",CONCATENATE(Master!A79,Master!B79))</f>
      </c>
      <c r="P61" s="10">
        <f>IF(H61="","",Master!$H$14)</f>
      </c>
    </row>
    <row r="62" spans="2:16" s="10" customFormat="1" ht="15.75">
      <c r="B62" s="10" t="str">
        <f>IF(H62="","",Master!$H$3)</f>
        <v>DAQ</v>
      </c>
      <c r="C62"/>
      <c r="D62"/>
      <c r="E62" s="10" t="str">
        <f>IF(Master!F80&gt;0,CONCATENATE("RSET-",Master!L80,Master!B80),"")</f>
        <v>RSET-2-22I-T</v>
      </c>
      <c r="G62" s="10" t="str">
        <f>IF(H62="","",Master!$H$4)</f>
        <v>Ol 3744-26</v>
      </c>
      <c r="H62" s="10">
        <f>IF(Master!F80&gt;0,CHOOSE(INT(Master!E80/100)+1,Master!$H$7,Master!$H$8,Master!$H$9),"")</f>
        <v>110</v>
      </c>
      <c r="I62" s="10" t="str">
        <f>IF(H62="","",Master!$H$10)</f>
        <v>GY</v>
      </c>
      <c r="K62" s="10" t="str">
        <f>IF(H62="","",Master!$H$11)</f>
        <v>1RR15E-B</v>
      </c>
      <c r="M62" s="10" t="str">
        <f>IF(H62="","",Master!$H$12)</f>
        <v>RJ-11</v>
      </c>
      <c r="N62" s="10" t="str">
        <f>IF(H62="","",CONCATENATE(Master!A80,Master!B80))</f>
        <v>2RR22I-T</v>
      </c>
      <c r="P62" s="10" t="str">
        <f>IF(H62="","",Master!$H$14)</f>
        <v>RJ-11</v>
      </c>
    </row>
    <row r="63" spans="2:16" s="10" customFormat="1" ht="15.75" hidden="1">
      <c r="B63" s="10">
        <f>IF(H63="","",Master!$H$3)</f>
      </c>
      <c r="C63"/>
      <c r="D63"/>
      <c r="E63" s="10">
        <f>IF(Master!F81&gt;0,CONCATENATE("RSET-",Master!L81,Master!B81),"")</f>
      </c>
      <c r="G63" s="10">
        <f>IF(H63="","",Master!$H$4)</f>
      </c>
      <c r="H63" s="10">
        <f>IF(Master!F81&gt;0,CHOOSE(INT(Master!E81/100)+1,Master!$H$7,Master!$H$8,Master!$H$9),"")</f>
      </c>
      <c r="I63" s="10">
        <f>IF(H63="","",Master!$H$10)</f>
      </c>
      <c r="K63" s="10">
        <f>IF(H63="","",Master!$H$11)</f>
      </c>
      <c r="M63" s="10">
        <f>IF(H63="","",Master!$H$12)</f>
      </c>
      <c r="N63" s="10">
        <f>IF(H63="","",CONCATENATE(Master!A81,Master!B81))</f>
      </c>
      <c r="P63" s="10">
        <f>IF(H63="","",Master!$H$14)</f>
      </c>
    </row>
    <row r="64" spans="2:16" s="10" customFormat="1" ht="15.75">
      <c r="B64" s="10" t="str">
        <f>IF(H64="","",Master!$H$3)</f>
        <v>DAQ</v>
      </c>
      <c r="C64"/>
      <c r="D64"/>
      <c r="E64" s="10" t="str">
        <f>IF(Master!F82&gt;0,CONCATENATE("RSET-",Master!L82,Master!B82),"")</f>
        <v>RSET-2-23C-T</v>
      </c>
      <c r="G64" s="10" t="str">
        <f>IF(H64="","",Master!$H$4)</f>
        <v>Ol 3744-26</v>
      </c>
      <c r="H64" s="10">
        <f>IF(Master!F82&gt;0,CHOOSE(INT(Master!E82/100)+1,Master!$H$7,Master!$H$8,Master!$H$9),"")</f>
        <v>110</v>
      </c>
      <c r="I64" s="10" t="str">
        <f>IF(H64="","",Master!$H$10)</f>
        <v>GY</v>
      </c>
      <c r="K64" s="10" t="str">
        <f>IF(H64="","",Master!$H$11)</f>
        <v>1RR15E-B</v>
      </c>
      <c r="M64" s="10" t="str">
        <f>IF(H64="","",Master!$H$12)</f>
        <v>RJ-11</v>
      </c>
      <c r="N64" s="10" t="str">
        <f>IF(H64="","",CONCATENATE(Master!A82,Master!B82))</f>
        <v>2RR23C-T</v>
      </c>
      <c r="P64" s="10" t="str">
        <f>IF(H64="","",Master!$H$14)</f>
        <v>RJ-11</v>
      </c>
    </row>
    <row r="65" spans="2:16" s="10" customFormat="1" ht="15.75">
      <c r="B65" s="10" t="str">
        <f>IF(H65="","",Master!$H$3)</f>
        <v>DAQ</v>
      </c>
      <c r="C65"/>
      <c r="D65"/>
      <c r="E65" s="10" t="str">
        <f>IF(Master!F83&gt;0,CONCATENATE("RSET-",Master!L83,Master!B83),"")</f>
        <v>RSET-2-23C-B</v>
      </c>
      <c r="G65" s="10" t="str">
        <f>IF(H65="","",Master!$H$4)</f>
        <v>Ol 3744-26</v>
      </c>
      <c r="H65" s="10">
        <f>IF(Master!F83&gt;0,CHOOSE(INT(Master!E83/100)+1,Master!$H$7,Master!$H$8,Master!$H$9),"")</f>
        <v>110</v>
      </c>
      <c r="I65" s="10" t="str">
        <f>IF(H65="","",Master!$H$10)</f>
        <v>GY</v>
      </c>
      <c r="K65" s="10" t="str">
        <f>IF(H65="","",Master!$H$11)</f>
        <v>1RR15E-B</v>
      </c>
      <c r="M65" s="10" t="str">
        <f>IF(H65="","",Master!$H$12)</f>
        <v>RJ-11</v>
      </c>
      <c r="N65" s="10" t="str">
        <f>IF(H65="","",CONCATENATE(Master!A83,Master!B83))</f>
        <v>2RR23C-B</v>
      </c>
      <c r="P65" s="10" t="str">
        <f>IF(H65="","",Master!$H$14)</f>
        <v>RJ-11</v>
      </c>
    </row>
    <row r="66" spans="2:16" s="10" customFormat="1" ht="15.75">
      <c r="B66" s="10" t="str">
        <f>IF(H66="","",Master!$H$3)</f>
        <v>DAQ</v>
      </c>
      <c r="C66"/>
      <c r="D66"/>
      <c r="E66" s="10" t="str">
        <f>IF(Master!F84&gt;0,CONCATENATE("RSET-",Master!L84,Master!B84),"")</f>
        <v>RSET-2-24C-T</v>
      </c>
      <c r="G66" s="10" t="str">
        <f>IF(H66="","",Master!$H$4)</f>
        <v>Ol 3744-26</v>
      </c>
      <c r="H66" s="10">
        <f>IF(Master!F84&gt;0,CHOOSE(INT(Master!E84/100)+1,Master!$H$7,Master!$H$8,Master!$H$9),"")</f>
        <v>110</v>
      </c>
      <c r="I66" s="10" t="str">
        <f>IF(H66="","",Master!$H$10)</f>
        <v>GY</v>
      </c>
      <c r="K66" s="10" t="str">
        <f>IF(H66="","",Master!$H$11)</f>
        <v>1RR15E-B</v>
      </c>
      <c r="M66" s="10" t="str">
        <f>IF(H66="","",Master!$H$12)</f>
        <v>RJ-11</v>
      </c>
      <c r="N66" s="10" t="str">
        <f>IF(H66="","",CONCATENATE(Master!A84,Master!B84))</f>
        <v>2RR24C-T</v>
      </c>
      <c r="P66" s="10" t="str">
        <f>IF(H66="","",Master!$H$14)</f>
        <v>RJ-11</v>
      </c>
    </row>
    <row r="67" spans="2:16" s="10" customFormat="1" ht="15.75">
      <c r="B67" s="10" t="str">
        <f>IF(H67="","",Master!$H$3)</f>
        <v>DAQ</v>
      </c>
      <c r="C67"/>
      <c r="D67"/>
      <c r="E67" s="10" t="str">
        <f>IF(Master!F85&gt;0,CONCATENATE("RSET-",Master!L85,Master!B85),"")</f>
        <v>RSET-2-24C-B</v>
      </c>
      <c r="G67" s="10" t="str">
        <f>IF(H67="","",Master!$H$4)</f>
        <v>Ol 3744-26</v>
      </c>
      <c r="H67" s="10">
        <f>IF(Master!F85&gt;0,CHOOSE(INT(Master!E85/100)+1,Master!$H$7,Master!$H$8,Master!$H$9),"")</f>
        <v>110</v>
      </c>
      <c r="I67" s="10" t="str">
        <f>IF(H67="","",Master!$H$10)</f>
        <v>GY</v>
      </c>
      <c r="K67" s="10" t="str">
        <f>IF(H67="","",Master!$H$11)</f>
        <v>1RR15E-B</v>
      </c>
      <c r="M67" s="10" t="str">
        <f>IF(H67="","",Master!$H$12)</f>
        <v>RJ-11</v>
      </c>
      <c r="N67" s="10" t="str">
        <f>IF(H67="","",CONCATENATE(Master!A85,Master!B85))</f>
        <v>2RR24C-B</v>
      </c>
      <c r="P67" s="10" t="str">
        <f>IF(H67="","",Master!$H$14)</f>
        <v>RJ-11</v>
      </c>
    </row>
    <row r="68" spans="2:16" s="10" customFormat="1" ht="15.75">
      <c r="B68" s="10" t="str">
        <f>IF(H68="","",Master!$H$3)</f>
        <v>DAQ</v>
      </c>
      <c r="C68"/>
      <c r="D68"/>
      <c r="E68" s="10" t="str">
        <f>IF(Master!F86&gt;0,CONCATENATE("RSET-",Master!L86,Master!B86),"")</f>
        <v>RSET-2-25C-T</v>
      </c>
      <c r="G68" s="10" t="str">
        <f>IF(H68="","",Master!$H$4)</f>
        <v>Ol 3744-26</v>
      </c>
      <c r="H68" s="10">
        <f>IF(Master!F86&gt;0,CHOOSE(INT(Master!E86/100)+1,Master!$H$7,Master!$H$8,Master!$H$9),"")</f>
        <v>110</v>
      </c>
      <c r="I68" s="10" t="str">
        <f>IF(H68="","",Master!$H$10)</f>
        <v>GY</v>
      </c>
      <c r="K68" s="10" t="str">
        <f>IF(H68="","",Master!$H$11)</f>
        <v>1RR15E-B</v>
      </c>
      <c r="M68" s="10" t="str">
        <f>IF(H68="","",Master!$H$12)</f>
        <v>RJ-11</v>
      </c>
      <c r="N68" s="10" t="str">
        <f>IF(H68="","",CONCATENATE(Master!A86,Master!B86))</f>
        <v>2RR25C-T</v>
      </c>
      <c r="P68" s="10" t="str">
        <f>IF(H68="","",Master!$H$14)</f>
        <v>RJ-11</v>
      </c>
    </row>
    <row r="69" spans="2:16" s="10" customFormat="1" ht="15.75">
      <c r="B69" s="10" t="str">
        <f>IF(H69="","",Master!$H$3)</f>
        <v>DAQ</v>
      </c>
      <c r="C69"/>
      <c r="D69"/>
      <c r="E69" s="10" t="str">
        <f>IF(Master!F87&gt;0,CONCATENATE("RSET-",Master!L87,Master!B87),"")</f>
        <v>RSET-2-25C-B</v>
      </c>
      <c r="G69" s="10" t="str">
        <f>IF(H69="","",Master!$H$4)</f>
        <v>Ol 3744-26</v>
      </c>
      <c r="H69" s="10">
        <f>IF(Master!F87&gt;0,CHOOSE(INT(Master!E87/100)+1,Master!$H$7,Master!$H$8,Master!$H$9),"")</f>
        <v>110</v>
      </c>
      <c r="I69" s="10" t="str">
        <f>IF(H69="","",Master!$H$10)</f>
        <v>GY</v>
      </c>
      <c r="K69" s="10" t="str">
        <f>IF(H69="","",Master!$H$11)</f>
        <v>1RR15E-B</v>
      </c>
      <c r="M69" s="10" t="str">
        <f>IF(H69="","",Master!$H$12)</f>
        <v>RJ-11</v>
      </c>
      <c r="N69" s="10" t="str">
        <f>IF(H69="","",CONCATENATE(Master!A87,Master!B87))</f>
        <v>2RR25C-B</v>
      </c>
      <c r="P69" s="10" t="str">
        <f>IF(H69="","",Master!$H$14)</f>
        <v>RJ-11</v>
      </c>
    </row>
    <row r="70" spans="2:16" s="10" customFormat="1" ht="15.75">
      <c r="B70" s="10" t="str">
        <f>IF(H70="","",Master!$H$3)</f>
        <v>DAQ</v>
      </c>
      <c r="C70"/>
      <c r="D70"/>
      <c r="E70" s="10" t="str">
        <f>IF(Master!F88&gt;0,CONCATENATE("RSET-",Master!L88,Master!B88),"")</f>
        <v>RSET-2-26C-T</v>
      </c>
      <c r="G70" s="10" t="str">
        <f>IF(H70="","",Master!$H$4)</f>
        <v>Ol 3744-26</v>
      </c>
      <c r="H70" s="10">
        <f>IF(Master!F88&gt;0,CHOOSE(INT(Master!E88/100)+1,Master!$H$7,Master!$H$8,Master!$H$9),"")</f>
        <v>110</v>
      </c>
      <c r="I70" s="10" t="str">
        <f>IF(H70="","",Master!$H$10)</f>
        <v>GY</v>
      </c>
      <c r="K70" s="10" t="str">
        <f>IF(H70="","",Master!$H$11)</f>
        <v>1RR15E-B</v>
      </c>
      <c r="M70" s="10" t="str">
        <f>IF(H70="","",Master!$H$12)</f>
        <v>RJ-11</v>
      </c>
      <c r="N70" s="10" t="str">
        <f>IF(H70="","",CONCATENATE(Master!A88,Master!B88))</f>
        <v>2RR26C-T</v>
      </c>
      <c r="P70" s="10" t="str">
        <f>IF(H70="","",Master!$H$14)</f>
        <v>RJ-11</v>
      </c>
    </row>
    <row r="71" spans="2:16" s="10" customFormat="1" ht="15.75">
      <c r="B71" s="10" t="str">
        <f>IF(H71="","",Master!$H$3)</f>
        <v>DAQ</v>
      </c>
      <c r="C71"/>
      <c r="D71"/>
      <c r="E71" s="10" t="str">
        <f>IF(Master!F89&gt;0,CONCATENATE("RSET-",Master!L89,Master!B89),"")</f>
        <v>RSET-2-26C-B</v>
      </c>
      <c r="G71" s="10" t="str">
        <f>IF(H71="","",Master!$H$4)</f>
        <v>Ol 3744-26</v>
      </c>
      <c r="H71" s="10">
        <f>IF(Master!F89&gt;0,CHOOSE(INT(Master!E89/100)+1,Master!$H$7,Master!$H$8,Master!$H$9),"")</f>
        <v>110</v>
      </c>
      <c r="I71" s="10" t="str">
        <f>IF(H71="","",Master!$H$10)</f>
        <v>GY</v>
      </c>
      <c r="K71" s="10" t="str">
        <f>IF(H71="","",Master!$H$11)</f>
        <v>1RR15E-B</v>
      </c>
      <c r="M71" s="10" t="str">
        <f>IF(H71="","",Master!$H$12)</f>
        <v>RJ-11</v>
      </c>
      <c r="N71" s="10" t="str">
        <f>IF(H71="","",CONCATENATE(Master!A89,Master!B89))</f>
        <v>2RR26C-B</v>
      </c>
      <c r="P71" s="10" t="str">
        <f>IF(H71="","",Master!$H$14)</f>
        <v>RJ-11</v>
      </c>
    </row>
    <row r="72" spans="2:16" s="10" customFormat="1" ht="15.75">
      <c r="B72" s="10" t="str">
        <f>IF(H72="","",Master!$H$3)</f>
        <v>DAQ</v>
      </c>
      <c r="C72"/>
      <c r="D72"/>
      <c r="E72" s="10" t="str">
        <f>IF(Master!F90&gt;0,CONCATENATE("RSET-",Master!L90,Master!B90),"")</f>
        <v>RSET-2-27C-T</v>
      </c>
      <c r="G72" s="10" t="str">
        <f>IF(H72="","",Master!$H$4)</f>
        <v>Ol 3744-26</v>
      </c>
      <c r="H72" s="10">
        <f>IF(Master!F90&gt;0,CHOOSE(INT(Master!E90/100)+1,Master!$H$7,Master!$H$8,Master!$H$9),"")</f>
        <v>110</v>
      </c>
      <c r="I72" s="10" t="str">
        <f>IF(H72="","",Master!$H$10)</f>
        <v>GY</v>
      </c>
      <c r="K72" s="10" t="str">
        <f>IF(H72="","",Master!$H$11)</f>
        <v>1RR15E-B</v>
      </c>
      <c r="M72" s="10" t="str">
        <f>IF(H72="","",Master!$H$12)</f>
        <v>RJ-11</v>
      </c>
      <c r="N72" s="10" t="str">
        <f>IF(H72="","",CONCATENATE(Master!A90,Master!B90))</f>
        <v>2RR27C-T</v>
      </c>
      <c r="P72" s="10" t="str">
        <f>IF(H72="","",Master!$H$14)</f>
        <v>RJ-11</v>
      </c>
    </row>
    <row r="73" spans="2:16" s="10" customFormat="1" ht="15.75">
      <c r="B73" s="10" t="str">
        <f>IF(H73="","",Master!$H$3)</f>
        <v>DAQ</v>
      </c>
      <c r="C73"/>
      <c r="D73"/>
      <c r="E73" s="10" t="str">
        <f>IF(Master!F91&gt;0,CONCATENATE("RSET-",Master!L91,Master!B91),"")</f>
        <v>RSET-2-27C-B</v>
      </c>
      <c r="G73" s="10" t="str">
        <f>IF(H73="","",Master!$H$4)</f>
        <v>Ol 3744-26</v>
      </c>
      <c r="H73" s="10">
        <f>IF(Master!F91&gt;0,CHOOSE(INT(Master!E91/100)+1,Master!$H$7,Master!$H$8,Master!$H$9),"")</f>
        <v>110</v>
      </c>
      <c r="I73" s="10" t="str">
        <f>IF(H73="","",Master!$H$10)</f>
        <v>GY</v>
      </c>
      <c r="K73" s="10" t="str">
        <f>IF(H73="","",Master!$H$11)</f>
        <v>1RR15E-B</v>
      </c>
      <c r="M73" s="10" t="str">
        <f>IF(H73="","",Master!$H$12)</f>
        <v>RJ-11</v>
      </c>
      <c r="N73" s="10" t="str">
        <f>IF(H73="","",CONCATENATE(Master!A91,Master!B91))</f>
        <v>2RR27C-B</v>
      </c>
      <c r="P73" s="10" t="str">
        <f>IF(H73="","",Master!$H$14)</f>
        <v>RJ-11</v>
      </c>
    </row>
    <row r="74" spans="2:16" s="10" customFormat="1" ht="15.75">
      <c r="B74" s="10" t="str">
        <f>IF(H74="","",Master!$H$3)</f>
        <v>DAQ</v>
      </c>
      <c r="C74"/>
      <c r="D74"/>
      <c r="E74" s="10" t="str">
        <f>IF(Master!F92&gt;0,CONCATENATE("RSET-",Master!L92,Master!B92),"")</f>
        <v>RSET-2-28C-T</v>
      </c>
      <c r="G74" s="10" t="str">
        <f>IF(H74="","",Master!$H$4)</f>
        <v>Ol 3744-26</v>
      </c>
      <c r="H74" s="10">
        <f>IF(Master!F92&gt;0,CHOOSE(INT(Master!E92/100)+1,Master!$H$7,Master!$H$8,Master!$H$9),"")</f>
        <v>110</v>
      </c>
      <c r="I74" s="10" t="str">
        <f>IF(H74="","",Master!$H$10)</f>
        <v>GY</v>
      </c>
      <c r="K74" s="10" t="str">
        <f>IF(H74="","",Master!$H$11)</f>
        <v>1RR15E-B</v>
      </c>
      <c r="M74" s="10" t="str">
        <f>IF(H74="","",Master!$H$12)</f>
        <v>RJ-11</v>
      </c>
      <c r="N74" s="10" t="str">
        <f>IF(H74="","",CONCATENATE(Master!A92,Master!B92))</f>
        <v>2RR28C-T</v>
      </c>
      <c r="P74" s="10" t="str">
        <f>IF(H74="","",Master!$H$14)</f>
        <v>RJ-11</v>
      </c>
    </row>
    <row r="75" spans="2:16" s="10" customFormat="1" ht="15.75">
      <c r="B75" s="10" t="str">
        <f>IF(H75="","",Master!$H$3)</f>
        <v>DAQ</v>
      </c>
      <c r="C75"/>
      <c r="D75"/>
      <c r="E75" s="10" t="str">
        <f>IF(Master!F93&gt;0,CONCATENATE("RSET-",Master!L93,Master!B93),"")</f>
        <v>RSET-2-28C-B</v>
      </c>
      <c r="G75" s="10" t="str">
        <f>IF(H75="","",Master!$H$4)</f>
        <v>Ol 3744-26</v>
      </c>
      <c r="H75" s="10">
        <f>IF(Master!F93&gt;0,CHOOSE(INT(Master!E93/100)+1,Master!$H$7,Master!$H$8,Master!$H$9),"")</f>
        <v>110</v>
      </c>
      <c r="I75" s="10" t="str">
        <f>IF(H75="","",Master!$H$10)</f>
        <v>GY</v>
      </c>
      <c r="K75" s="10" t="str">
        <f>IF(H75="","",Master!$H$11)</f>
        <v>1RR15E-B</v>
      </c>
      <c r="M75" s="10" t="str">
        <f>IF(H75="","",Master!$H$12)</f>
        <v>RJ-11</v>
      </c>
      <c r="N75" s="10" t="str">
        <f>IF(H75="","",CONCATENATE(Master!A93,Master!B93))</f>
        <v>2RR28C-B</v>
      </c>
      <c r="P75" s="10" t="str">
        <f>IF(H75="","",Master!$H$14)</f>
        <v>RJ-11</v>
      </c>
    </row>
    <row r="76" spans="2:16" s="10" customFormat="1" ht="15.75">
      <c r="B76" s="10" t="str">
        <f>IF(H76="","",Master!$H$3)</f>
        <v>DAQ</v>
      </c>
      <c r="C76"/>
      <c r="D76"/>
      <c r="E76" s="10" t="str">
        <f>IF(Master!F94&gt;0,CONCATENATE("RSET-",Master!L94,Master!B94),"")</f>
        <v>RSET-2-29C-T</v>
      </c>
      <c r="G76" s="10" t="str">
        <f>IF(H76="","",Master!$H$4)</f>
        <v>Ol 3744-26</v>
      </c>
      <c r="H76" s="10">
        <f>IF(Master!F94&gt;0,CHOOSE(INT(Master!E94/100)+1,Master!$H$7,Master!$H$8,Master!$H$9),"")</f>
        <v>110</v>
      </c>
      <c r="I76" s="10" t="str">
        <f>IF(H76="","",Master!$H$10)</f>
        <v>GY</v>
      </c>
      <c r="K76" s="10" t="str">
        <f>IF(H76="","",Master!$H$11)</f>
        <v>1RR15E-B</v>
      </c>
      <c r="M76" s="10" t="str">
        <f>IF(H76="","",Master!$H$12)</f>
        <v>RJ-11</v>
      </c>
      <c r="N76" s="10" t="str">
        <f>IF(H76="","",CONCATENATE(Master!A94,Master!B94))</f>
        <v>2RR29C-T</v>
      </c>
      <c r="P76" s="10" t="str">
        <f>IF(H76="","",Master!$H$14)</f>
        <v>RJ-11</v>
      </c>
    </row>
    <row r="77" spans="2:16" s="10" customFormat="1" ht="15.75" hidden="1">
      <c r="B77" s="10">
        <f>IF(H77="","",Master!$H$3)</f>
      </c>
      <c r="C77"/>
      <c r="D77"/>
      <c r="E77" s="10">
        <f>IF(Master!F95&gt;0,CONCATENATE("RSET-",Master!L95,Master!B95),"")</f>
      </c>
      <c r="G77" s="10">
        <f>IF(H77="","",Master!$H$4)</f>
      </c>
      <c r="H77" s="10">
        <f>IF(Master!F95&gt;0,CHOOSE(INT(Master!E95/100)+1,Master!$H$7,Master!$H$8,Master!$H$9),"")</f>
      </c>
      <c r="I77" s="10">
        <f>IF(H77="","",Master!$H$10)</f>
      </c>
      <c r="K77" s="10">
        <f>IF(H77="","",Master!$H$11)</f>
      </c>
      <c r="M77" s="10">
        <f>IF(H77="","",Master!$H$12)</f>
      </c>
      <c r="N77" s="10">
        <f>IF(H77="","",CONCATENATE(Master!A95,Master!B95))</f>
      </c>
      <c r="P77" s="10">
        <f>IF(H77="","",Master!$H$14)</f>
      </c>
    </row>
    <row r="78" spans="2:16" s="10" customFormat="1" ht="15.75">
      <c r="B78" s="10" t="str">
        <f>IF(H78="","",Master!$H$3)</f>
        <v>DAQ</v>
      </c>
      <c r="C78"/>
      <c r="D78"/>
      <c r="E78" s="10" t="str">
        <f>IF(Master!F96&gt;0,CONCATENATE("RSET-",Master!L96,Master!B96),"")</f>
        <v>RSET-2-30C-T</v>
      </c>
      <c r="G78" s="10" t="str">
        <f>IF(H78="","",Master!$H$4)</f>
        <v>Ol 3744-26</v>
      </c>
      <c r="H78" s="10">
        <f>IF(Master!F96&gt;0,CHOOSE(INT(Master!E96/100)+1,Master!$H$7,Master!$H$8,Master!$H$9),"")</f>
        <v>110</v>
      </c>
      <c r="I78" s="10" t="str">
        <f>IF(H78="","",Master!$H$10)</f>
        <v>GY</v>
      </c>
      <c r="K78" s="10" t="str">
        <f>IF(H78="","",Master!$H$11)</f>
        <v>1RR15E-B</v>
      </c>
      <c r="M78" s="10" t="str">
        <f>IF(H78="","",Master!$H$12)</f>
        <v>RJ-11</v>
      </c>
      <c r="N78" s="10" t="str">
        <f>IF(H78="","",CONCATENATE(Master!A96,Master!B96))</f>
        <v>2RR30C-T</v>
      </c>
      <c r="P78" s="10" t="str">
        <f>IF(H78="","",Master!$H$14)</f>
        <v>RJ-11</v>
      </c>
    </row>
    <row r="79" spans="2:16" s="10" customFormat="1" ht="15.75">
      <c r="B79" s="10" t="str">
        <f>IF(H79="","",Master!$H$3)</f>
        <v>DAQ</v>
      </c>
      <c r="C79"/>
      <c r="D79"/>
      <c r="E79" s="10" t="str">
        <f>IF(Master!F97&gt;0,CONCATENATE("RSET-",Master!L97,Master!B97),"")</f>
        <v>RSET-2-30C-B</v>
      </c>
      <c r="G79" s="10" t="str">
        <f>IF(H79="","",Master!$H$4)</f>
        <v>Ol 3744-26</v>
      </c>
      <c r="H79" s="10">
        <f>IF(Master!F97&gt;0,CHOOSE(INT(Master!E97/100)+1,Master!$H$7,Master!$H$8,Master!$H$9),"")</f>
        <v>110</v>
      </c>
      <c r="I79" s="10" t="str">
        <f>IF(H79="","",Master!$H$10)</f>
        <v>GY</v>
      </c>
      <c r="K79" s="10" t="str">
        <f>IF(H79="","",Master!$H$11)</f>
        <v>1RR15E-B</v>
      </c>
      <c r="M79" s="10" t="str">
        <f>IF(H79="","",Master!$H$12)</f>
        <v>RJ-11</v>
      </c>
      <c r="N79" s="10" t="str">
        <f>IF(H79="","",CONCATENATE(Master!A97,Master!B97))</f>
        <v>2RR30C-B</v>
      </c>
      <c r="P79" s="10" t="str">
        <f>IF(H79="","",Master!$H$14)</f>
        <v>RJ-11</v>
      </c>
    </row>
    <row r="80" spans="2:16" s="10" customFormat="1" ht="15.75" hidden="1">
      <c r="B80" s="10">
        <f>IF(H80="","",Master!$H$3)</f>
      </c>
      <c r="C80"/>
      <c r="D80"/>
      <c r="E80" s="10">
        <f>IF(Master!F98&gt;0,CONCATENATE("RSET-",Master!L98,Master!B98),"")</f>
      </c>
      <c r="G80" s="10">
        <f>IF(H80="","",Master!$H$4)</f>
      </c>
      <c r="H80" s="10">
        <f>IF(Master!F98&gt;0,CHOOSE(INT(Master!E98/100)+1,Master!$H$7,Master!$H$8,Master!$H$9),"")</f>
      </c>
      <c r="I80" s="10">
        <f>IF(H80="","",Master!$H$10)</f>
      </c>
      <c r="K80" s="10">
        <f>IF(H80="","",Master!$H$11)</f>
      </c>
      <c r="M80" s="10">
        <f>IF(H80="","",Master!$H$12)</f>
      </c>
      <c r="N80" s="10">
        <f>IF(H80="","",CONCATENATE(Master!A98,Master!B98))</f>
      </c>
      <c r="P80" s="10">
        <f>IF(H80="","",Master!$H$14)</f>
      </c>
    </row>
    <row r="81" spans="2:16" s="10" customFormat="1" ht="15.75" hidden="1">
      <c r="B81" s="10">
        <f>IF(H81="","",Master!$H$3)</f>
      </c>
      <c r="C81"/>
      <c r="D81"/>
      <c r="E81" s="10">
        <f>IF(Master!F99&gt;0,CONCATENATE("RSET-",Master!L99,Master!B99),"")</f>
      </c>
      <c r="G81" s="10">
        <f>IF(H81="","",Master!$H$4)</f>
      </c>
      <c r="H81" s="10">
        <f>IF(Master!F99&gt;0,CHOOSE(INT(Master!E99/100)+1,Master!$H$7,Master!$H$8,Master!$H$9),"")</f>
      </c>
      <c r="I81" s="10">
        <f>IF(H81="","",Master!$H$10)</f>
      </c>
      <c r="K81" s="10">
        <f>IF(H81="","",Master!$H$11)</f>
      </c>
      <c r="M81" s="10">
        <f>IF(H81="","",Master!$H$12)</f>
      </c>
      <c r="N81" s="10">
        <f>IF(H81="","",CONCATENATE(Master!A99,Master!B99))</f>
      </c>
      <c r="P81" s="10">
        <f>IF(H81="","",Master!$H$14)</f>
      </c>
    </row>
    <row r="82" spans="2:16" s="10" customFormat="1" ht="15.75" hidden="1">
      <c r="B82" s="10">
        <f>IF(H82="","",Master!$H$3)</f>
      </c>
      <c r="C82"/>
      <c r="D82"/>
      <c r="E82" s="10">
        <f>IF(Master!F100&gt;0,CONCATENATE("RSET-",Master!L100,Master!B100),"")</f>
      </c>
      <c r="G82" s="10">
        <f>IF(H82="","",Master!$H$4)</f>
      </c>
      <c r="H82" s="10">
        <f>IF(Master!F100&gt;0,CHOOSE(INT(Master!E100/100)+1,Master!$H$7,Master!$H$8,Master!$H$9),"")</f>
      </c>
      <c r="I82" s="10">
        <f>IF(H82="","",Master!$H$10)</f>
      </c>
      <c r="K82" s="10">
        <f>IF(H82="","",Master!$H$11)</f>
      </c>
      <c r="M82" s="10">
        <f>IF(H82="","",Master!$H$12)</f>
      </c>
      <c r="N82" s="10">
        <f>IF(H82="","",CONCATENATE(Master!A100,Master!B100))</f>
      </c>
      <c r="P82" s="10">
        <f>IF(H82="","",Master!$H$14)</f>
      </c>
    </row>
    <row r="83" spans="2:16" s="10" customFormat="1" ht="15.75" hidden="1">
      <c r="B83" s="10">
        <f>IF(H83="","",Master!$H$3)</f>
      </c>
      <c r="C83"/>
      <c r="D83"/>
      <c r="E83" s="10">
        <f>IF(Master!F101&gt;0,CONCATENATE("RSET-",Master!L101,Master!B101),"")</f>
      </c>
      <c r="G83" s="10">
        <f>IF(H83="","",Master!$H$4)</f>
      </c>
      <c r="H83" s="10">
        <f>IF(Master!F101&gt;0,CHOOSE(INT(Master!E101/100)+1,Master!$H$7,Master!$H$8,Master!$H$9),"")</f>
      </c>
      <c r="I83" s="10">
        <f>IF(H83="","",Master!$H$10)</f>
      </c>
      <c r="K83" s="10">
        <f>IF(H83="","",Master!$H$11)</f>
      </c>
      <c r="M83" s="10">
        <f>IF(H83="","",Master!$H$12)</f>
      </c>
      <c r="N83" s="10">
        <f>IF(H83="","",CONCATENATE(Master!A101,Master!B101))</f>
      </c>
      <c r="P83" s="10">
        <f>IF(H83="","",Master!$H$14)</f>
      </c>
    </row>
    <row r="84" spans="2:16" s="10" customFormat="1" ht="15.75" hidden="1">
      <c r="B84" s="10">
        <f>IF(H84="","",Master!$H$3)</f>
      </c>
      <c r="C84"/>
      <c r="D84"/>
      <c r="E84" s="10">
        <f>IF(Master!F102&gt;0,CONCATENATE("RSET-",Master!L102,Master!B102),"")</f>
      </c>
      <c r="G84" s="10">
        <f>IF(H84="","",Master!$H$4)</f>
      </c>
      <c r="H84" s="10">
        <f>IF(Master!F102&gt;0,CHOOSE(INT(Master!E102/100)+1,Master!$H$7,Master!$H$8,Master!$H$9),"")</f>
      </c>
      <c r="I84" s="10">
        <f>IF(H84="","",Master!$H$10)</f>
      </c>
      <c r="K84" s="10">
        <f>IF(H84="","",Master!$H$11)</f>
      </c>
      <c r="M84" s="10">
        <f>IF(H84="","",Master!$H$12)</f>
      </c>
      <c r="N84" s="10">
        <f>IF(H84="","",CONCATENATE(Master!A102,Master!B102))</f>
      </c>
      <c r="P84" s="10">
        <f>IF(H84="","",Master!$H$14)</f>
      </c>
    </row>
    <row r="85" spans="2:16" s="10" customFormat="1" ht="15.75" hidden="1">
      <c r="B85" s="10">
        <f>IF(H85="","",Master!$H$3)</f>
      </c>
      <c r="C85"/>
      <c r="D85"/>
      <c r="E85" s="10">
        <f>IF(Master!F103&gt;0,CONCATENATE("RSET-",Master!L103,Master!B103),"")</f>
      </c>
      <c r="G85" s="10">
        <f>IF(H85="","",Master!$H$4)</f>
      </c>
      <c r="H85" s="10">
        <f>IF(Master!F103&gt;0,CHOOSE(INT(Master!E103/100)+1,Master!$H$7,Master!$H$8,Master!$H$9),"")</f>
      </c>
      <c r="I85" s="10">
        <f>IF(H85="","",Master!$H$10)</f>
      </c>
      <c r="K85" s="10">
        <f>IF(H85="","",Master!$H$11)</f>
      </c>
      <c r="M85" s="10">
        <f>IF(H85="","",Master!$H$12)</f>
      </c>
      <c r="N85" s="10">
        <f>IF(H85="","",CONCATENATE(Master!A103,Master!B103))</f>
      </c>
      <c r="P85" s="10">
        <f>IF(H85="","",Master!$H$14)</f>
      </c>
    </row>
    <row r="86" spans="2:16" s="10" customFormat="1" ht="15.75" hidden="1">
      <c r="B86" s="10">
        <f>IF(H86="","",Master!$H$3)</f>
      </c>
      <c r="C86"/>
      <c r="D86"/>
      <c r="E86" s="10">
        <f>IF(Master!F104&gt;0,CONCATENATE("RSET-",Master!L104,Master!B104),"")</f>
      </c>
      <c r="G86" s="10">
        <f>IF(H86="","",Master!$H$4)</f>
      </c>
      <c r="H86" s="10">
        <f>IF(Master!F104&gt;0,CHOOSE(INT(Master!E104/100)+1,Master!$H$7,Master!$H$8,Master!$H$9),"")</f>
      </c>
      <c r="I86" s="10">
        <f>IF(H86="","",Master!$H$10)</f>
      </c>
      <c r="K86" s="10">
        <f>IF(H86="","",Master!$H$11)</f>
      </c>
      <c r="M86" s="10">
        <f>IF(H86="","",Master!$H$12)</f>
      </c>
      <c r="N86" s="10">
        <f>IF(H86="","",CONCATENATE(Master!A104,Master!B104))</f>
      </c>
      <c r="P86" s="10">
        <f>IF(H86="","",Master!$H$14)</f>
      </c>
    </row>
    <row r="87" spans="2:16" s="10" customFormat="1" ht="15.75" hidden="1">
      <c r="B87" s="10">
        <f>IF(H87="","",Master!$H$3)</f>
      </c>
      <c r="C87"/>
      <c r="D87"/>
      <c r="E87" s="10">
        <f>IF(Master!F105&gt;0,CONCATENATE("RSET-",Master!L105,Master!B105),"")</f>
      </c>
      <c r="G87" s="10">
        <f>IF(H87="","",Master!$H$4)</f>
      </c>
      <c r="H87" s="10">
        <f>IF(Master!F105&gt;0,CHOOSE(INT(Master!E105/100)+1,Master!$H$7,Master!$H$8,Master!$H$9),"")</f>
      </c>
      <c r="I87" s="10">
        <f>IF(H87="","",Master!$H$10)</f>
      </c>
      <c r="K87" s="10">
        <f>IF(H87="","",Master!$H$11)</f>
      </c>
      <c r="M87" s="10">
        <f>IF(H87="","",Master!$H$12)</f>
      </c>
      <c r="N87" s="10">
        <f>IF(H87="","",CONCATENATE(Master!A105,Master!B105))</f>
      </c>
      <c r="P87" s="10">
        <f>IF(H87="","",Master!$H$14)</f>
      </c>
    </row>
    <row r="88" spans="2:16" s="10" customFormat="1" ht="15.75" hidden="1">
      <c r="B88" s="10">
        <f>IF(H88="","",Master!$H$3)</f>
      </c>
      <c r="C88"/>
      <c r="D88"/>
      <c r="E88" s="10">
        <f>IF(Master!F106&gt;0,CONCATENATE("RSET-",Master!L106,Master!B106),"")</f>
      </c>
      <c r="G88" s="10">
        <f>IF(H88="","",Master!$H$4)</f>
      </c>
      <c r="H88" s="10">
        <f>IF(Master!F106&gt;0,CHOOSE(INT(Master!E106/100)+1,Master!$H$7,Master!$H$8,Master!$H$9),"")</f>
      </c>
      <c r="I88" s="10">
        <f>IF(H88="","",Master!$H$10)</f>
      </c>
      <c r="K88" s="10">
        <f>IF(H88="","",Master!$H$11)</f>
      </c>
      <c r="M88" s="10">
        <f>IF(H88="","",Master!$H$12)</f>
      </c>
      <c r="N88" s="10">
        <f>IF(H88="","",CONCATENATE(Master!A106,Master!B106))</f>
      </c>
      <c r="P88" s="10">
        <f>IF(H88="","",Master!$H$14)</f>
      </c>
    </row>
    <row r="89" spans="2:16" s="10" customFormat="1" ht="15.75" hidden="1">
      <c r="B89" s="10">
        <f>IF(H89="","",Master!$H$3)</f>
      </c>
      <c r="C89"/>
      <c r="D89"/>
      <c r="E89" s="10">
        <f>IF(Master!F107&gt;0,CONCATENATE("RSET-",Master!L107,Master!B107),"")</f>
      </c>
      <c r="G89" s="10">
        <f>IF(H89="","",Master!$H$4)</f>
      </c>
      <c r="H89" s="10">
        <f>IF(Master!F107&gt;0,CHOOSE(INT(Master!E107/100)+1,Master!$H$7,Master!$H$8,Master!$H$9),"")</f>
      </c>
      <c r="I89" s="10">
        <f>IF(H89="","",Master!$H$10)</f>
      </c>
      <c r="K89" s="10">
        <f>IF(H89="","",Master!$H$11)</f>
      </c>
      <c r="M89" s="10">
        <f>IF(H89="","",Master!$H$12)</f>
      </c>
      <c r="N89" s="10">
        <f>IF(H89="","",CONCATENATE(Master!A107,Master!B107))</f>
      </c>
      <c r="P89" s="10">
        <f>IF(H89="","",Master!$H$14)</f>
      </c>
    </row>
    <row r="90" spans="2:16" s="10" customFormat="1" ht="15.75">
      <c r="B90" s="10" t="str">
        <f>IF(H90="","",Master!$H$3)</f>
        <v>DAQ</v>
      </c>
      <c r="C90"/>
      <c r="D90"/>
      <c r="E90" s="10" t="str">
        <f>IF(Master!F108&gt;0,CONCATENATE("RSET-",Master!L108,Master!B108),"")</f>
        <v>RSET-2-35F-T</v>
      </c>
      <c r="G90" s="10" t="str">
        <f>IF(H90="","",Master!$H$4)</f>
        <v>Ol 3744-26</v>
      </c>
      <c r="H90" s="10">
        <f>IF(Master!F108&gt;0,CHOOSE(INT(Master!E108/100)+1,Master!$H$7,Master!$H$8,Master!$H$9),"")</f>
        <v>110</v>
      </c>
      <c r="I90" s="10" t="str">
        <f>IF(H90="","",Master!$H$10)</f>
        <v>GY</v>
      </c>
      <c r="K90" s="10" t="str">
        <f>IF(H90="","",Master!$H$11)</f>
        <v>1RR15E-B</v>
      </c>
      <c r="M90" s="10" t="str">
        <f>IF(H90="","",Master!$H$12)</f>
        <v>RJ-11</v>
      </c>
      <c r="N90" s="10" t="str">
        <f>IF(H90="","",CONCATENATE(Master!A108,Master!B108))</f>
        <v>2RR35F-T</v>
      </c>
      <c r="P90" s="10" t="str">
        <f>IF(H90="","",Master!$H$14)</f>
        <v>RJ-11</v>
      </c>
    </row>
    <row r="91" spans="2:16" s="10" customFormat="1" ht="15.75">
      <c r="B91" s="10" t="str">
        <f>IF(H91="","",Master!$H$3)</f>
        <v>DAQ</v>
      </c>
      <c r="C91"/>
      <c r="D91"/>
      <c r="E91" s="10" t="str">
        <f>IF(Master!F109&gt;0,CONCATENATE("RSET-",Master!L109,Master!B109),"")</f>
        <v>RSET-2-35F-B</v>
      </c>
      <c r="G91" s="10" t="str">
        <f>IF(H91="","",Master!$H$4)</f>
        <v>Ol 3744-26</v>
      </c>
      <c r="H91" s="10">
        <f>IF(Master!F109&gt;0,CHOOSE(INT(Master!E109/100)+1,Master!$H$7,Master!$H$8,Master!$H$9),"")</f>
        <v>110</v>
      </c>
      <c r="I91" s="10" t="str">
        <f>IF(H91="","",Master!$H$10)</f>
        <v>GY</v>
      </c>
      <c r="K91" s="10" t="str">
        <f>IF(H91="","",Master!$H$11)</f>
        <v>1RR15E-B</v>
      </c>
      <c r="M91" s="10" t="str">
        <f>IF(H91="","",Master!$H$12)</f>
        <v>RJ-11</v>
      </c>
      <c r="N91" s="10" t="str">
        <f>IF(H91="","",CONCATENATE(Master!A109,Master!B109))</f>
        <v>2RR35F-B</v>
      </c>
      <c r="P91" s="10" t="str">
        <f>IF(H91="","",Master!$H$14)</f>
        <v>RJ-11</v>
      </c>
    </row>
    <row r="92" spans="2:16" s="10" customFormat="1" ht="15.75">
      <c r="B92" s="10" t="str">
        <f>IF(H92="","",Master!$H$3)</f>
        <v>DAQ</v>
      </c>
      <c r="C92"/>
      <c r="D92"/>
      <c r="E92" s="10" t="str">
        <f>IF(Master!F110&gt;0,CONCATENATE("RSET-",Master!L110,Master!B110),"")</f>
        <v>RSET-2-35G-T</v>
      </c>
      <c r="G92" s="10" t="str">
        <f>IF(H92="","",Master!$H$4)</f>
        <v>Ol 3744-26</v>
      </c>
      <c r="H92" s="10">
        <f>IF(Master!F110&gt;0,CHOOSE(INT(Master!E110/100)+1,Master!$H$7,Master!$H$8,Master!$H$9),"")</f>
        <v>110</v>
      </c>
      <c r="I92" s="10" t="str">
        <f>IF(H92="","",Master!$H$10)</f>
        <v>GY</v>
      </c>
      <c r="K92" s="10" t="str">
        <f>IF(H92="","",Master!$H$11)</f>
        <v>1RR15E-B</v>
      </c>
      <c r="M92" s="10" t="str">
        <f>IF(H92="","",Master!$H$12)</f>
        <v>RJ-11</v>
      </c>
      <c r="N92" s="10" t="str">
        <f>IF(H92="","",CONCATENATE(Master!A110,Master!B110))</f>
        <v>2RR35G-T</v>
      </c>
      <c r="P92" s="10" t="str">
        <f>IF(H92="","",Master!$H$14)</f>
        <v>RJ-11</v>
      </c>
    </row>
    <row r="93" spans="2:16" s="10" customFormat="1" ht="15.75">
      <c r="B93" s="10" t="str">
        <f>IF(H93="","",Master!$H$3)</f>
        <v>DAQ</v>
      </c>
      <c r="C93"/>
      <c r="D93"/>
      <c r="E93" s="10" t="str">
        <f>IF(Master!F111&gt;0,CONCATENATE("RSET-",Master!L111,Master!B111),"")</f>
        <v>RSET-2-35G-B</v>
      </c>
      <c r="G93" s="10" t="str">
        <f>IF(H93="","",Master!$H$4)</f>
        <v>Ol 3744-26</v>
      </c>
      <c r="H93" s="10">
        <f>IF(Master!F111&gt;0,CHOOSE(INT(Master!E111/100)+1,Master!$H$7,Master!$H$8,Master!$H$9),"")</f>
        <v>110</v>
      </c>
      <c r="I93" s="10" t="str">
        <f>IF(H93="","",Master!$H$10)</f>
        <v>GY</v>
      </c>
      <c r="K93" s="10" t="str">
        <f>IF(H93="","",Master!$H$11)</f>
        <v>1RR15E-B</v>
      </c>
      <c r="M93" s="10" t="str">
        <f>IF(H93="","",Master!$H$12)</f>
        <v>RJ-11</v>
      </c>
      <c r="N93" s="10" t="str">
        <f>IF(H93="","",CONCATENATE(Master!A111,Master!B111))</f>
        <v>2RR35G-B</v>
      </c>
      <c r="P93" s="10" t="str">
        <f>IF(H93="","",Master!$H$14)</f>
        <v>RJ-11</v>
      </c>
    </row>
    <row r="94" spans="2:16" s="10" customFormat="1" ht="15.75">
      <c r="B94" s="10" t="str">
        <f>IF(H94="","",Master!$H$3)</f>
        <v>DAQ</v>
      </c>
      <c r="C94"/>
      <c r="D94"/>
      <c r="E94" s="10" t="str">
        <f>IF(Master!F112&gt;0,CONCATENATE("RSET-",Master!L112,Master!B112),"")</f>
        <v>RSET-2-35H-T</v>
      </c>
      <c r="G94" s="10" t="str">
        <f>IF(H94="","",Master!$H$4)</f>
        <v>Ol 3744-26</v>
      </c>
      <c r="H94" s="10">
        <f>IF(Master!F112&gt;0,CHOOSE(INT(Master!E112/100)+1,Master!$H$7,Master!$H$8,Master!$H$9),"")</f>
        <v>110</v>
      </c>
      <c r="I94" s="10" t="str">
        <f>IF(H94="","",Master!$H$10)</f>
        <v>GY</v>
      </c>
      <c r="K94" s="10" t="str">
        <f>IF(H94="","",Master!$H$11)</f>
        <v>1RR15E-B</v>
      </c>
      <c r="M94" s="10" t="str">
        <f>IF(H94="","",Master!$H$12)</f>
        <v>RJ-11</v>
      </c>
      <c r="N94" s="10" t="str">
        <f>IF(H94="","",CONCATENATE(Master!A112,Master!B112))</f>
        <v>2RR35H-T</v>
      </c>
      <c r="P94" s="10" t="str">
        <f>IF(H94="","",Master!$H$14)</f>
        <v>RJ-11</v>
      </c>
    </row>
    <row r="95" spans="2:16" s="10" customFormat="1" ht="15.75">
      <c r="B95" s="10" t="str">
        <f>IF(H95="","",Master!$H$3)</f>
        <v>DAQ</v>
      </c>
      <c r="C95"/>
      <c r="D95"/>
      <c r="E95" s="10" t="str">
        <f>IF(Master!F113&gt;0,CONCATENATE("RSET-",Master!L113,Master!B113),"")</f>
        <v>RSET-2-35H-B</v>
      </c>
      <c r="G95" s="10" t="str">
        <f>IF(H95="","",Master!$H$4)</f>
        <v>Ol 3744-26</v>
      </c>
      <c r="H95" s="10">
        <f>IF(Master!F113&gt;0,CHOOSE(INT(Master!E113/100)+1,Master!$H$7,Master!$H$8,Master!$H$9),"")</f>
        <v>110</v>
      </c>
      <c r="I95" s="10" t="str">
        <f>IF(H95="","",Master!$H$10)</f>
        <v>GY</v>
      </c>
      <c r="K95" s="10" t="str">
        <f>IF(H95="","",Master!$H$11)</f>
        <v>1RR15E-B</v>
      </c>
      <c r="M95" s="10" t="str">
        <f>IF(H95="","",Master!$H$12)</f>
        <v>RJ-11</v>
      </c>
      <c r="N95" s="10" t="str">
        <f>IF(H95="","",CONCATENATE(Master!A113,Master!B113))</f>
        <v>2RR35H-B</v>
      </c>
      <c r="P95" s="10" t="str">
        <f>IF(H95="","",Master!$H$14)</f>
        <v>RJ-11</v>
      </c>
    </row>
    <row r="96" spans="2:16" s="10" customFormat="1" ht="15.75">
      <c r="B96" s="10" t="str">
        <f>IF(H96="","",Master!$H$3)</f>
        <v>DAQ</v>
      </c>
      <c r="C96"/>
      <c r="D96"/>
      <c r="E96" s="10" t="str">
        <f>IF(Master!F114&gt;0,CONCATENATE("RSET-",Master!L114,Master!B114),"")</f>
        <v>RSET-2-35I-T</v>
      </c>
      <c r="G96" s="10" t="str">
        <f>IF(H96="","",Master!$H$4)</f>
        <v>Ol 3744-26</v>
      </c>
      <c r="H96" s="10">
        <f>IF(Master!F114&gt;0,CHOOSE(INT(Master!E114/100)+1,Master!$H$7,Master!$H$8,Master!$H$9),"")</f>
        <v>110</v>
      </c>
      <c r="I96" s="10" t="str">
        <f>IF(H96="","",Master!$H$10)</f>
        <v>GY</v>
      </c>
      <c r="K96" s="10" t="str">
        <f>IF(H96="","",Master!$H$11)</f>
        <v>1RR15E-B</v>
      </c>
      <c r="M96" s="10" t="str">
        <f>IF(H96="","",Master!$H$12)</f>
        <v>RJ-11</v>
      </c>
      <c r="N96" s="10" t="str">
        <f>IF(H96="","",CONCATENATE(Master!A114,Master!B114))</f>
        <v>2RR35I-T</v>
      </c>
      <c r="P96" s="10" t="str">
        <f>IF(H96="","",Master!$H$14)</f>
        <v>RJ-11</v>
      </c>
    </row>
    <row r="97" spans="2:16" s="10" customFormat="1" ht="15.75">
      <c r="B97" s="10" t="str">
        <f>IF(H97="","",Master!$H$3)</f>
        <v>DAQ</v>
      </c>
      <c r="C97"/>
      <c r="D97"/>
      <c r="E97" s="10" t="str">
        <f>IF(Master!F115&gt;0,CONCATENATE("RSET-",Master!L115,Master!B115),"")</f>
        <v>RSET-2-35I-B</v>
      </c>
      <c r="G97" s="10" t="str">
        <f>IF(H97="","",Master!$H$4)</f>
        <v>Ol 3744-26</v>
      </c>
      <c r="H97" s="10">
        <f>IF(Master!F115&gt;0,CHOOSE(INT(Master!E115/100)+1,Master!$H$7,Master!$H$8,Master!$H$9),"")</f>
        <v>110</v>
      </c>
      <c r="I97" s="10" t="str">
        <f>IF(H97="","",Master!$H$10)</f>
        <v>GY</v>
      </c>
      <c r="K97" s="10" t="str">
        <f>IF(H97="","",Master!$H$11)</f>
        <v>1RR15E-B</v>
      </c>
      <c r="M97" s="10" t="str">
        <f>IF(H97="","",Master!$H$12)</f>
        <v>RJ-11</v>
      </c>
      <c r="N97" s="10" t="str">
        <f>IF(H97="","",CONCATENATE(Master!A115,Master!B115))</f>
        <v>2RR35I-B</v>
      </c>
      <c r="P97" s="10" t="str">
        <f>IF(H97="","",Master!$H$14)</f>
        <v>RJ-11</v>
      </c>
    </row>
    <row r="98" spans="2:16" s="10" customFormat="1" ht="15.75" hidden="1">
      <c r="B98" s="10">
        <f>IF(H98="","",Master!$H$3)</f>
      </c>
      <c r="C98"/>
      <c r="D98"/>
      <c r="E98" s="10">
        <f>IF(Master!F116&gt;0,CONCATENATE("RSET-",Master!L116,Master!B116),"")</f>
      </c>
      <c r="G98" s="10">
        <f>IF(H98="","",Master!$H$4)</f>
      </c>
      <c r="H98" s="10">
        <f>IF(Master!F116&gt;0,CHOOSE(INT(Master!E116/100)+1,Master!$H$7,Master!$H$8,Master!$H$9),"")</f>
      </c>
      <c r="I98" s="10">
        <f>IF(H98="","",Master!$H$10)</f>
      </c>
      <c r="K98" s="10">
        <f>IF(H98="","",Master!$H$11)</f>
      </c>
      <c r="M98" s="10">
        <f>IF(H98="","",Master!$H$12)</f>
      </c>
      <c r="N98" s="10">
        <f>IF(H98="","",CONCATENATE(Master!A116,Master!B116))</f>
      </c>
      <c r="P98" s="10">
        <f>IF(H98="","",Master!$H$14)</f>
      </c>
    </row>
    <row r="99" spans="2:16" s="10" customFormat="1" ht="15.75">
      <c r="B99" s="10" t="str">
        <f>IF(H99="","",Master!$H$3)</f>
        <v>DAQ</v>
      </c>
      <c r="C99"/>
      <c r="D99"/>
      <c r="E99" s="10" t="str">
        <f>IF(Master!F117&gt;0,CONCATENATE("RSET-",Master!L117,Master!B117),"")</f>
        <v>RSET-CONWT-3</v>
      </c>
      <c r="G99" s="10" t="str">
        <f>IF(H99="","",Master!$H$4)</f>
        <v>Ol 3744-26</v>
      </c>
      <c r="H99" s="10">
        <f>IF(Master!F117&gt;0,CHOOSE(INT(Master!E117/100)+1,Master!$H$7,Master!$H$8,Master!$H$9),"")</f>
        <v>220</v>
      </c>
      <c r="I99" s="10" t="str">
        <f>IF(H99="","",Master!$H$10)</f>
        <v>GY</v>
      </c>
      <c r="K99" s="10" t="str">
        <f>IF(H99="","",Master!$H$11)</f>
        <v>1RR15E-B</v>
      </c>
      <c r="M99" s="10" t="str">
        <f>IF(H99="","",Master!$H$12)</f>
        <v>RJ-11</v>
      </c>
      <c r="N99" s="10" t="str">
        <f>IF(H99="","",CONCATENATE(Master!A117,Master!B117))</f>
        <v>CONWT-3</v>
      </c>
      <c r="P99" s="10" t="str">
        <f>IF(H99="","",Master!$H$14)</f>
        <v>RJ-11</v>
      </c>
    </row>
    <row r="100" spans="2:16" s="10" customFormat="1" ht="15.75">
      <c r="B100" s="10" t="str">
        <f>IF(H100="","",Master!$H$3)</f>
        <v>DAQ</v>
      </c>
      <c r="C100"/>
      <c r="D100"/>
      <c r="E100" s="10" t="str">
        <f>IF(Master!F118&gt;0,CONCATENATE("RSET-",Master!L118,Master!B118),"")</f>
        <v>RSET-CONWT-2</v>
      </c>
      <c r="G100" s="10" t="str">
        <f>IF(H100="","",Master!$H$4)</f>
        <v>Ol 3744-26</v>
      </c>
      <c r="H100" s="10">
        <f>IF(Master!F118&gt;0,CHOOSE(INT(Master!E118/100)+1,Master!$H$7,Master!$H$8,Master!$H$9),"")</f>
        <v>220</v>
      </c>
      <c r="I100" s="10" t="str">
        <f>IF(H100="","",Master!$H$10)</f>
        <v>GY</v>
      </c>
      <c r="K100" s="10" t="str">
        <f>IF(H100="","",Master!$H$11)</f>
        <v>1RR15E-B</v>
      </c>
      <c r="M100" s="10" t="str">
        <f>IF(H100="","",Master!$H$12)</f>
        <v>RJ-11</v>
      </c>
      <c r="N100" s="10" t="str">
        <f>IF(H100="","",CONCATENATE(Master!A118,Master!B118))</f>
        <v>CONWT-2</v>
      </c>
      <c r="P100" s="10" t="str">
        <f>IF(H100="","",Master!$H$14)</f>
        <v>RJ-11</v>
      </c>
    </row>
    <row r="101" spans="2:16" s="10" customFormat="1" ht="15.75">
      <c r="B101" s="10" t="str">
        <f>IF(H101="","",Master!$H$3)</f>
        <v>DAQ</v>
      </c>
      <c r="C101"/>
      <c r="D101"/>
      <c r="E101" s="10" t="str">
        <f>IF(Master!F119&gt;0,CONCATENATE("RSET-",Master!L119,Master!B119),"")</f>
        <v>RSET-CONWT-1</v>
      </c>
      <c r="G101" s="10" t="str">
        <f>IF(H101="","",Master!$H$4)</f>
        <v>Ol 3744-26</v>
      </c>
      <c r="H101" s="10">
        <f>IF(Master!F119&gt;0,CHOOSE(INT(Master!E119/100)+1,Master!$H$7,Master!$H$8,Master!$H$9),"")</f>
        <v>220</v>
      </c>
      <c r="I101" s="10" t="str">
        <f>IF(H101="","",Master!$H$10)</f>
        <v>GY</v>
      </c>
      <c r="K101" s="10" t="str">
        <f>IF(H101="","",Master!$H$11)</f>
        <v>1RR15E-B</v>
      </c>
      <c r="M101" s="10" t="str">
        <f>IF(H101="","",Master!$H$12)</f>
        <v>RJ-11</v>
      </c>
      <c r="N101" s="10" t="str">
        <f>IF(H101="","",CONCATENATE(Master!A119,Master!B119))</f>
        <v>CONWT-1</v>
      </c>
      <c r="P101" s="10" t="str">
        <f>IF(H101="","",Master!$H$14)</f>
        <v>RJ-11</v>
      </c>
    </row>
    <row r="102" spans="2:16" s="10" customFormat="1" ht="15.75">
      <c r="B102" s="10" t="str">
        <f>IF(H102="","",Master!$H$3)</f>
        <v>DAQ</v>
      </c>
      <c r="C102"/>
      <c r="D102"/>
      <c r="E102" s="10" t="str">
        <f>IF(Master!F120&gt;0,CONCATENATE("RSET-",Master!L120,Master!B120),"")</f>
        <v>RSET-COSWT-1</v>
      </c>
      <c r="G102" s="10" t="str">
        <f>IF(H102="","",Master!$H$4)</f>
        <v>Ol 3744-26</v>
      </c>
      <c r="H102" s="10">
        <f>IF(Master!F120&gt;0,CHOOSE(INT(Master!E120/100)+1,Master!$H$7,Master!$H$8,Master!$H$9),"")</f>
        <v>220</v>
      </c>
      <c r="I102" s="10" t="str">
        <f>IF(H102="","",Master!$H$10)</f>
        <v>GY</v>
      </c>
      <c r="K102" s="10" t="str">
        <f>IF(H102="","",Master!$H$11)</f>
        <v>1RR15E-B</v>
      </c>
      <c r="M102" s="10" t="str">
        <f>IF(H102="","",Master!$H$12)</f>
        <v>RJ-11</v>
      </c>
      <c r="N102" s="10" t="str">
        <f>IF(H102="","",CONCATENATE(Master!A120,Master!B120))</f>
        <v>COSWT-1</v>
      </c>
      <c r="P102" s="10" t="str">
        <f>IF(H102="","",Master!$H$14)</f>
        <v>RJ-11</v>
      </c>
    </row>
    <row r="103" spans="2:16" s="10" customFormat="1" ht="15.75">
      <c r="B103" s="10" t="str">
        <f>IF(H103="","",Master!$H$3)</f>
        <v>DAQ</v>
      </c>
      <c r="C103"/>
      <c r="D103"/>
      <c r="E103" s="10" t="str">
        <f>IF(Master!F121&gt;0,CONCATENATE("RSET-",Master!L121,Master!B121),"")</f>
        <v>RSET-COSWT-2</v>
      </c>
      <c r="G103" s="10" t="str">
        <f>IF(H103="","",Master!$H$4)</f>
        <v>Ol 3744-26</v>
      </c>
      <c r="H103" s="10">
        <f>IF(Master!F121&gt;0,CHOOSE(INT(Master!E121/100)+1,Master!$H$7,Master!$H$8,Master!$H$9),"")</f>
        <v>220</v>
      </c>
      <c r="I103" s="10" t="str">
        <f>IF(H103="","",Master!$H$10)</f>
        <v>GY</v>
      </c>
      <c r="K103" s="10" t="str">
        <f>IF(H103="","",Master!$H$11)</f>
        <v>1RR15E-B</v>
      </c>
      <c r="M103" s="10" t="str">
        <f>IF(H103="","",Master!$H$12)</f>
        <v>RJ-11</v>
      </c>
      <c r="N103" s="10" t="str">
        <f>IF(H103="","",CONCATENATE(Master!A121,Master!B121))</f>
        <v>COSWT-2</v>
      </c>
      <c r="P103" s="10" t="str">
        <f>IF(H103="","",Master!$H$14)</f>
        <v>RJ-11</v>
      </c>
    </row>
    <row r="104" spans="2:16" s="10" customFormat="1" ht="15.75">
      <c r="B104" s="10" t="str">
        <f>IF(H104="","",Master!$H$3)</f>
        <v>DAQ</v>
      </c>
      <c r="C104"/>
      <c r="D104"/>
      <c r="E104" s="10" t="str">
        <f>IF(Master!F122&gt;0,CONCATENATE("RSET-",Master!L122,Master!B122),"")</f>
        <v>RSET-COSWT-3</v>
      </c>
      <c r="G104" s="10" t="str">
        <f>IF(H104="","",Master!$H$4)</f>
        <v>Ol 3744-26</v>
      </c>
      <c r="H104" s="10">
        <f>IF(Master!F122&gt;0,CHOOSE(INT(Master!E122/100)+1,Master!$H$7,Master!$H$8,Master!$H$9),"")</f>
        <v>220</v>
      </c>
      <c r="I104" s="10" t="str">
        <f>IF(H104="","",Master!$H$10)</f>
        <v>GY</v>
      </c>
      <c r="K104" s="10" t="str">
        <f>IF(H104="","",Master!$H$11)</f>
        <v>1RR15E-B</v>
      </c>
      <c r="M104" s="10" t="str">
        <f>IF(H104="","",Master!$H$12)</f>
        <v>RJ-11</v>
      </c>
      <c r="N104" s="10" t="str">
        <f>IF(H104="","",CONCATENATE(Master!A122,Master!B122))</f>
        <v>COSWT-3</v>
      </c>
      <c r="P104" s="10" t="str">
        <f>IF(H104="","",Master!$H$14)</f>
        <v>RJ-11</v>
      </c>
    </row>
    <row r="105" spans="2:16" s="10" customFormat="1" ht="15.75">
      <c r="B105" s="10" t="str">
        <f>IF(H105="","",Master!$H$3)</f>
        <v>DAQ</v>
      </c>
      <c r="C105"/>
      <c r="D105"/>
      <c r="E105" s="10" t="str">
        <f>IF(Master!F123&gt;0,CONCATENATE("RSET-",Master!L123,Master!B123),"")</f>
        <v>RSET-COSWB-1</v>
      </c>
      <c r="G105" s="10" t="str">
        <f>IF(H105="","",Master!$H$4)</f>
        <v>Ol 3744-26</v>
      </c>
      <c r="H105" s="10">
        <f>IF(Master!F123&gt;0,CHOOSE(INT(Master!E123/100)+1,Master!$H$7,Master!$H$8,Master!$H$9),"")</f>
        <v>220</v>
      </c>
      <c r="I105" s="10" t="str">
        <f>IF(H105="","",Master!$H$10)</f>
        <v>GY</v>
      </c>
      <c r="K105" s="10" t="str">
        <f>IF(H105="","",Master!$H$11)</f>
        <v>1RR15E-B</v>
      </c>
      <c r="M105" s="10" t="str">
        <f>IF(H105="","",Master!$H$12)</f>
        <v>RJ-11</v>
      </c>
      <c r="N105" s="10" t="str">
        <f>IF(H105="","",CONCATENATE(Master!A123,Master!B123))</f>
        <v>COSWB-1</v>
      </c>
      <c r="P105" s="10" t="str">
        <f>IF(H105="","",Master!$H$14)</f>
        <v>RJ-11</v>
      </c>
    </row>
    <row r="106" spans="2:16" s="10" customFormat="1" ht="15.75">
      <c r="B106" s="10" t="str">
        <f>IF(H106="","",Master!$H$3)</f>
        <v>DAQ</v>
      </c>
      <c r="C106"/>
      <c r="D106"/>
      <c r="E106" s="10" t="str">
        <f>IF(Master!F124&gt;0,CONCATENATE("RSET-",Master!L124,Master!B124),"")</f>
        <v>RSET-COSWB-2</v>
      </c>
      <c r="G106" s="10" t="str">
        <f>IF(H106="","",Master!$H$4)</f>
        <v>Ol 3744-26</v>
      </c>
      <c r="H106" s="10">
        <f>IF(Master!F124&gt;0,CHOOSE(INT(Master!E124/100)+1,Master!$H$7,Master!$H$8,Master!$H$9),"")</f>
        <v>220</v>
      </c>
      <c r="I106" s="10" t="str">
        <f>IF(H106="","",Master!$H$10)</f>
        <v>GY</v>
      </c>
      <c r="K106" s="10" t="str">
        <f>IF(H106="","",Master!$H$11)</f>
        <v>1RR15E-B</v>
      </c>
      <c r="M106" s="10" t="str">
        <f>IF(H106="","",Master!$H$12)</f>
        <v>RJ-11</v>
      </c>
      <c r="N106" s="10" t="str">
        <f>IF(H106="","",CONCATENATE(Master!A124,Master!B124))</f>
        <v>COSWB-2</v>
      </c>
      <c r="P106" s="10" t="str">
        <f>IF(H106="","",Master!$H$14)</f>
        <v>RJ-11</v>
      </c>
    </row>
    <row r="107" spans="2:16" s="10" customFormat="1" ht="15.75">
      <c r="B107" s="10" t="str">
        <f>IF(H107="","",Master!$H$3)</f>
        <v>DAQ</v>
      </c>
      <c r="C107"/>
      <c r="D107"/>
      <c r="E107" s="10" t="str">
        <f>IF(Master!F125&gt;0,CONCATENATE("RSET-",Master!L125,Master!B125),"")</f>
        <v>RSET-CONWB-2</v>
      </c>
      <c r="G107" s="10" t="str">
        <f>IF(H107="","",Master!$H$4)</f>
        <v>Ol 3744-26</v>
      </c>
      <c r="H107" s="10">
        <f>IF(Master!F125&gt;0,CHOOSE(INT(Master!E125/100)+1,Master!$H$7,Master!$H$8,Master!$H$9),"")</f>
        <v>220</v>
      </c>
      <c r="I107" s="10" t="str">
        <f>IF(H107="","",Master!$H$10)</f>
        <v>GY</v>
      </c>
      <c r="K107" s="10" t="str">
        <f>IF(H107="","",Master!$H$11)</f>
        <v>1RR15E-B</v>
      </c>
      <c r="M107" s="10" t="str">
        <f>IF(H107="","",Master!$H$12)</f>
        <v>RJ-11</v>
      </c>
      <c r="N107" s="10" t="str">
        <f>IF(H107="","",CONCATENATE(Master!A125,Master!B125))</f>
        <v>CONWB-2</v>
      </c>
      <c r="P107" s="10" t="str">
        <f>IF(H107="","",Master!$H$14)</f>
        <v>RJ-11</v>
      </c>
    </row>
    <row r="108" spans="2:16" s="10" customFormat="1" ht="15.75">
      <c r="B108" s="10" t="str">
        <f>IF(H108="","",Master!$H$3)</f>
        <v>DAQ</v>
      </c>
      <c r="C108"/>
      <c r="D108"/>
      <c r="E108" s="10" t="str">
        <f>IF(Master!F126&gt;0,CONCATENATE("RSET-",Master!L126,Master!B126),"")</f>
        <v>RSET-CONWB-1</v>
      </c>
      <c r="G108" s="10" t="str">
        <f>IF(H108="","",Master!$H$4)</f>
        <v>Ol 3744-26</v>
      </c>
      <c r="H108" s="10">
        <f>IF(Master!F126&gt;0,CHOOSE(INT(Master!E126/100)+1,Master!$H$7,Master!$H$8,Master!$H$9),"")</f>
        <v>220</v>
      </c>
      <c r="I108" s="10" t="str">
        <f>IF(H108="","",Master!$H$10)</f>
        <v>GY</v>
      </c>
      <c r="K108" s="10" t="str">
        <f>IF(H108="","",Master!$H$11)</f>
        <v>1RR15E-B</v>
      </c>
      <c r="M108" s="10" t="str">
        <f>IF(H108="","",Master!$H$12)</f>
        <v>RJ-11</v>
      </c>
      <c r="N108" s="10" t="str">
        <f>IF(H108="","",CONCATENATE(Master!A126,Master!B126))</f>
        <v>CONWB-1</v>
      </c>
      <c r="P108" s="10" t="str">
        <f>IF(H108="","",Master!$H$14)</f>
        <v>RJ-11</v>
      </c>
    </row>
    <row r="109" spans="2:16" s="10" customFormat="1" ht="15.75">
      <c r="B109" s="10" t="str">
        <f>IF(H109="","",Master!$H$3)</f>
        <v>DAQ</v>
      </c>
      <c r="C109"/>
      <c r="D109"/>
      <c r="E109" s="10" t="str">
        <f>IF(Master!F127&gt;0,CONCATENATE("RSET-",Master!L127,Master!B127),"")</f>
        <v>RSET-CONET-3</v>
      </c>
      <c r="G109" s="10" t="str">
        <f>IF(H109="","",Master!$H$4)</f>
        <v>Ol 3744-26</v>
      </c>
      <c r="H109" s="10">
        <f>IF(Master!F127&gt;0,CHOOSE(INT(Master!E127/100)+1,Master!$H$7,Master!$H$8,Master!$H$9),"")</f>
        <v>220</v>
      </c>
      <c r="I109" s="10" t="str">
        <f>IF(H109="","",Master!$H$10)</f>
        <v>GY</v>
      </c>
      <c r="K109" s="10" t="str">
        <f>IF(H109="","",Master!$H$11)</f>
        <v>1RR15E-B</v>
      </c>
      <c r="M109" s="10" t="str">
        <f>IF(H109="","",Master!$H$12)</f>
        <v>RJ-11</v>
      </c>
      <c r="N109" s="10" t="str">
        <f>IF(H109="","",CONCATENATE(Master!A127,Master!B127))</f>
        <v>CONET-3</v>
      </c>
      <c r="P109" s="10" t="str">
        <f>IF(H109="","",Master!$H$14)</f>
        <v>RJ-11</v>
      </c>
    </row>
    <row r="110" spans="2:16" s="10" customFormat="1" ht="15.75">
      <c r="B110" s="10" t="str">
        <f>IF(H110="","",Master!$H$3)</f>
        <v>DAQ</v>
      </c>
      <c r="C110"/>
      <c r="D110"/>
      <c r="E110" s="10" t="str">
        <f>IF(Master!F128&gt;0,CONCATENATE("RSET-",Master!L128,Master!B128),"")</f>
        <v>RSET-CONET-2</v>
      </c>
      <c r="G110" s="10" t="str">
        <f>IF(H110="","",Master!$H$4)</f>
        <v>Ol 3744-26</v>
      </c>
      <c r="H110" s="10">
        <f>IF(Master!F128&gt;0,CHOOSE(INT(Master!E128/100)+1,Master!$H$7,Master!$H$8,Master!$H$9),"")</f>
        <v>220</v>
      </c>
      <c r="I110" s="10" t="str">
        <f>IF(H110="","",Master!$H$10)</f>
        <v>GY</v>
      </c>
      <c r="K110" s="10" t="str">
        <f>IF(H110="","",Master!$H$11)</f>
        <v>1RR15E-B</v>
      </c>
      <c r="M110" s="10" t="str">
        <f>IF(H110="","",Master!$H$12)</f>
        <v>RJ-11</v>
      </c>
      <c r="N110" s="10" t="str">
        <f>IF(H110="","",CONCATENATE(Master!A128,Master!B128))</f>
        <v>CONET-2</v>
      </c>
      <c r="P110" s="10" t="str">
        <f>IF(H110="","",Master!$H$14)</f>
        <v>RJ-11</v>
      </c>
    </row>
    <row r="111" spans="2:16" s="10" customFormat="1" ht="15.75">
      <c r="B111" s="10" t="str">
        <f>IF(H111="","",Master!$H$3)</f>
        <v>DAQ</v>
      </c>
      <c r="C111"/>
      <c r="D111"/>
      <c r="E111" s="10" t="str">
        <f>IF(Master!F129&gt;0,CONCATENATE("RSET-",Master!L129,Master!B129),"")</f>
        <v>RSET-CONET-1</v>
      </c>
      <c r="G111" s="10" t="str">
        <f>IF(H111="","",Master!$H$4)</f>
        <v>Ol 3744-26</v>
      </c>
      <c r="H111" s="10">
        <f>IF(Master!F129&gt;0,CHOOSE(INT(Master!E129/100)+1,Master!$H$7,Master!$H$8,Master!$H$9),"")</f>
        <v>220</v>
      </c>
      <c r="I111" s="10" t="str">
        <f>IF(H111="","",Master!$H$10)</f>
        <v>GY</v>
      </c>
      <c r="K111" s="10" t="str">
        <f>IF(H111="","",Master!$H$11)</f>
        <v>1RR15E-B</v>
      </c>
      <c r="M111" s="10" t="str">
        <f>IF(H111="","",Master!$H$12)</f>
        <v>RJ-11</v>
      </c>
      <c r="N111" s="10" t="str">
        <f>IF(H111="","",CONCATENATE(Master!A129,Master!B129))</f>
        <v>CONET-1</v>
      </c>
      <c r="P111" s="10" t="str">
        <f>IF(H111="","",Master!$H$14)</f>
        <v>RJ-11</v>
      </c>
    </row>
    <row r="112" spans="2:16" s="10" customFormat="1" ht="15.75">
      <c r="B112" s="10" t="str">
        <f>IF(H112="","",Master!$H$3)</f>
        <v>DAQ</v>
      </c>
      <c r="C112"/>
      <c r="D112"/>
      <c r="E112" s="10" t="str">
        <f>IF(Master!F130&gt;0,CONCATENATE("RSET-",Master!L130,Master!B130),"")</f>
        <v>RSET-COSET-1</v>
      </c>
      <c r="G112" s="10" t="str">
        <f>IF(H112="","",Master!$H$4)</f>
        <v>Ol 3744-26</v>
      </c>
      <c r="H112" s="10">
        <f>IF(Master!F130&gt;0,CHOOSE(INT(Master!E130/100)+1,Master!$H$7,Master!$H$8,Master!$H$9),"")</f>
        <v>220</v>
      </c>
      <c r="I112" s="10" t="str">
        <f>IF(H112="","",Master!$H$10)</f>
        <v>GY</v>
      </c>
      <c r="K112" s="10" t="str">
        <f>IF(H112="","",Master!$H$11)</f>
        <v>1RR15E-B</v>
      </c>
      <c r="M112" s="10" t="str">
        <f>IF(H112="","",Master!$H$12)</f>
        <v>RJ-11</v>
      </c>
      <c r="N112" s="10" t="str">
        <f>IF(H112="","",CONCATENATE(Master!A130,Master!B130))</f>
        <v>COSET-1</v>
      </c>
      <c r="P112" s="10" t="str">
        <f>IF(H112="","",Master!$H$14)</f>
        <v>RJ-11</v>
      </c>
    </row>
    <row r="113" spans="2:16" s="10" customFormat="1" ht="15.75">
      <c r="B113" s="10" t="str">
        <f>IF(H113="","",Master!$H$3)</f>
        <v>DAQ</v>
      </c>
      <c r="C113"/>
      <c r="D113"/>
      <c r="E113" s="10" t="str">
        <f>IF(Master!F131&gt;0,CONCATENATE("RSET-",Master!L131,Master!B131),"")</f>
        <v>RSET-COSET-2</v>
      </c>
      <c r="G113" s="10" t="str">
        <f>IF(H113="","",Master!$H$4)</f>
        <v>Ol 3744-26</v>
      </c>
      <c r="H113" s="10">
        <f>IF(Master!F131&gt;0,CHOOSE(INT(Master!E131/100)+1,Master!$H$7,Master!$H$8,Master!$H$9),"")</f>
        <v>220</v>
      </c>
      <c r="I113" s="10" t="str">
        <f>IF(H113="","",Master!$H$10)</f>
        <v>GY</v>
      </c>
      <c r="K113" s="10" t="str">
        <f>IF(H113="","",Master!$H$11)</f>
        <v>1RR15E-B</v>
      </c>
      <c r="M113" s="10" t="str">
        <f>IF(H113="","",Master!$H$12)</f>
        <v>RJ-11</v>
      </c>
      <c r="N113" s="10" t="str">
        <f>IF(H113="","",CONCATENATE(Master!A131,Master!B131))</f>
        <v>COSET-2</v>
      </c>
      <c r="P113" s="10" t="str">
        <f>IF(H113="","",Master!$H$14)</f>
        <v>RJ-11</v>
      </c>
    </row>
    <row r="114" spans="2:16" s="10" customFormat="1" ht="15.75">
      <c r="B114" s="10" t="str">
        <f>IF(H114="","",Master!$H$3)</f>
        <v>DAQ</v>
      </c>
      <c r="C114"/>
      <c r="D114"/>
      <c r="E114" s="10" t="str">
        <f>IF(Master!F132&gt;0,CONCATENATE("RSET-",Master!L132,Master!B132),"")</f>
        <v>RSET-COSET-3</v>
      </c>
      <c r="G114" s="10" t="str">
        <f>IF(H114="","",Master!$H$4)</f>
        <v>Ol 3744-26</v>
      </c>
      <c r="H114" s="10">
        <f>IF(Master!F132&gt;0,CHOOSE(INT(Master!E132/100)+1,Master!$H$7,Master!$H$8,Master!$H$9),"")</f>
        <v>220</v>
      </c>
      <c r="I114" s="10" t="str">
        <f>IF(H114="","",Master!$H$10)</f>
        <v>GY</v>
      </c>
      <c r="K114" s="10" t="str">
        <f>IF(H114="","",Master!$H$11)</f>
        <v>1RR15E-B</v>
      </c>
      <c r="M114" s="10" t="str">
        <f>IF(H114="","",Master!$H$12)</f>
        <v>RJ-11</v>
      </c>
      <c r="N114" s="10" t="str">
        <f>IF(H114="","",CONCATENATE(Master!A132,Master!B132))</f>
        <v>COSET-3</v>
      </c>
      <c r="P114" s="10" t="str">
        <f>IF(H114="","",Master!$H$14)</f>
        <v>RJ-11</v>
      </c>
    </row>
    <row r="115" spans="2:16" s="10" customFormat="1" ht="15.75">
      <c r="B115" s="10" t="str">
        <f>IF(H115="","",Master!$H$3)</f>
        <v>DAQ</v>
      </c>
      <c r="C115"/>
      <c r="D115"/>
      <c r="E115" s="10" t="str">
        <f>IF(Master!F133&gt;0,CONCATENATE("RSET-",Master!L133,Master!B133),"")</f>
        <v>RSET-COSEB-1</v>
      </c>
      <c r="G115" s="10" t="str">
        <f>IF(H115="","",Master!$H$4)</f>
        <v>Ol 3744-26</v>
      </c>
      <c r="H115" s="10">
        <f>IF(Master!F133&gt;0,CHOOSE(INT(Master!E133/100)+1,Master!$H$7,Master!$H$8,Master!$H$9),"")</f>
        <v>220</v>
      </c>
      <c r="I115" s="10" t="str">
        <f>IF(H115="","",Master!$H$10)</f>
        <v>GY</v>
      </c>
      <c r="K115" s="10" t="str">
        <f>IF(H115="","",Master!$H$11)</f>
        <v>1RR15E-B</v>
      </c>
      <c r="M115" s="10" t="str">
        <f>IF(H115="","",Master!$H$12)</f>
        <v>RJ-11</v>
      </c>
      <c r="N115" s="10" t="str">
        <f>IF(H115="","",CONCATENATE(Master!A133,Master!B133))</f>
        <v>COSEB-1</v>
      </c>
      <c r="P115" s="10" t="str">
        <f>IF(H115="","",Master!$H$14)</f>
        <v>RJ-11</v>
      </c>
    </row>
    <row r="116" spans="2:16" s="10" customFormat="1" ht="15.75">
      <c r="B116" s="10" t="str">
        <f>IF(H116="","",Master!$H$3)</f>
        <v>DAQ</v>
      </c>
      <c r="C116"/>
      <c r="D116"/>
      <c r="E116" s="10" t="str">
        <f>IF(Master!F134&gt;0,CONCATENATE("RSET-",Master!L134,Master!B134),"")</f>
        <v>RSET-COSEB-2</v>
      </c>
      <c r="G116" s="10" t="str">
        <f>IF(H116="","",Master!$H$4)</f>
        <v>Ol 3744-26</v>
      </c>
      <c r="H116" s="10">
        <f>IF(Master!F134&gt;0,CHOOSE(INT(Master!E134/100)+1,Master!$H$7,Master!$H$8,Master!$H$9),"")</f>
        <v>220</v>
      </c>
      <c r="I116" s="10" t="str">
        <f>IF(H116="","",Master!$H$10)</f>
        <v>GY</v>
      </c>
      <c r="K116" s="10" t="str">
        <f>IF(H116="","",Master!$H$11)</f>
        <v>1RR15E-B</v>
      </c>
      <c r="M116" s="10" t="str">
        <f>IF(H116="","",Master!$H$12)</f>
        <v>RJ-11</v>
      </c>
      <c r="N116" s="10" t="str">
        <f>IF(H116="","",CONCATENATE(Master!A134,Master!B134))</f>
        <v>COSEB-2</v>
      </c>
      <c r="P116" s="10" t="str">
        <f>IF(H116="","",Master!$H$14)</f>
        <v>RJ-11</v>
      </c>
    </row>
    <row r="117" spans="2:16" s="10" customFormat="1" ht="15.75">
      <c r="B117" s="10" t="str">
        <f>IF(H117="","",Master!$H$3)</f>
        <v>DAQ</v>
      </c>
      <c r="C117"/>
      <c r="D117"/>
      <c r="E117" s="10" t="str">
        <f>IF(Master!F135&gt;0,CONCATENATE("RSET-",Master!L135,Master!B135),"")</f>
        <v>RSET-CONEB-2</v>
      </c>
      <c r="G117" s="10" t="str">
        <f>IF(H117="","",Master!$H$4)</f>
        <v>Ol 3744-26</v>
      </c>
      <c r="H117" s="10">
        <f>IF(Master!F135&gt;0,CHOOSE(INT(Master!E135/100)+1,Master!$H$7,Master!$H$8,Master!$H$9),"")</f>
        <v>220</v>
      </c>
      <c r="I117" s="10" t="str">
        <f>IF(H117="","",Master!$H$10)</f>
        <v>GY</v>
      </c>
      <c r="K117" s="10" t="str">
        <f>IF(H117="","",Master!$H$11)</f>
        <v>1RR15E-B</v>
      </c>
      <c r="M117" s="10" t="str">
        <f>IF(H117="","",Master!$H$12)</f>
        <v>RJ-11</v>
      </c>
      <c r="N117" s="10" t="str">
        <f>IF(H117="","",CONCATENATE(Master!A135,Master!B135))</f>
        <v>CONEB-2</v>
      </c>
      <c r="P117" s="10" t="str">
        <f>IF(H117="","",Master!$H$14)</f>
        <v>RJ-11</v>
      </c>
    </row>
    <row r="118" spans="2:16" s="10" customFormat="1" ht="15.75">
      <c r="B118" s="10" t="str">
        <f>IF(H118="","",Master!$H$3)</f>
        <v>DAQ</v>
      </c>
      <c r="C118"/>
      <c r="D118"/>
      <c r="E118" s="10" t="str">
        <f>IF(Master!F136&gt;0,CONCATENATE("RSET-",Master!L136,Master!B136),"")</f>
        <v>RSET-CONEB-1</v>
      </c>
      <c r="G118" s="10" t="str">
        <f>IF(H118="","",Master!$H$4)</f>
        <v>Ol 3744-26</v>
      </c>
      <c r="H118" s="10">
        <f>IF(Master!F136&gt;0,CHOOSE(INT(Master!E136/100)+1,Master!$H$7,Master!$H$8,Master!$H$9),"")</f>
        <v>220</v>
      </c>
      <c r="I118" s="10" t="str">
        <f>IF(H118="","",Master!$H$10)</f>
        <v>GY</v>
      </c>
      <c r="K118" s="10" t="str">
        <f>IF(H118="","",Master!$H$11)</f>
        <v>1RR15E-B</v>
      </c>
      <c r="M118" s="10" t="str">
        <f>IF(H118="","",Master!$H$12)</f>
        <v>RJ-11</v>
      </c>
      <c r="N118" s="10" t="str">
        <f>IF(H118="","",CONCATENATE(Master!A136,Master!B136))</f>
        <v>CONEB-1</v>
      </c>
      <c r="P118" s="10" t="str">
        <f>IF(H118="","",Master!$H$14)</f>
        <v>RJ-11</v>
      </c>
    </row>
    <row r="119" spans="2:16" s="10" customFormat="1" ht="15.75">
      <c r="B119" s="10" t="str">
        <f>IF(H119="","",Master!$H$3)</f>
        <v>DAQ</v>
      </c>
      <c r="C119"/>
      <c r="D119"/>
      <c r="E119" s="10" t="str">
        <f>IF(Master!F137&gt;0,CONCATENATE("RSET-",Master!L137,Master!B137),"")</f>
        <v>RSET-CANWT-2</v>
      </c>
      <c r="G119" s="10" t="str">
        <f>IF(H119="","",Master!$H$4)</f>
        <v>Ol 3744-26</v>
      </c>
      <c r="H119" s="10">
        <f>IF(Master!F137&gt;0,CHOOSE(INT(Master!E137/100)+1,Master!$H$7,Master!$H$8,Master!$H$9),"")</f>
        <v>220</v>
      </c>
      <c r="I119" s="10" t="str">
        <f>IF(H119="","",Master!$H$10)</f>
        <v>GY</v>
      </c>
      <c r="K119" s="10" t="str">
        <f>IF(H119="","",Master!$H$11)</f>
        <v>1RR15E-B</v>
      </c>
      <c r="M119" s="10" t="str">
        <f>IF(H119="","",Master!$H$12)</f>
        <v>RJ-11</v>
      </c>
      <c r="N119" s="10" t="str">
        <f>IF(H119="","",CONCATENATE(Master!A137,Master!B137))</f>
        <v>CANWT-2</v>
      </c>
      <c r="P119" s="10" t="str">
        <f>IF(H119="","",Master!$H$14)</f>
        <v>RJ-11</v>
      </c>
    </row>
    <row r="120" spans="2:16" s="10" customFormat="1" ht="15.75">
      <c r="B120" s="10" t="str">
        <f>IF(H120="","",Master!$H$3)</f>
        <v>DAQ</v>
      </c>
      <c r="C120"/>
      <c r="D120"/>
      <c r="E120" s="10" t="str">
        <f>IF(Master!F138&gt;0,CONCATENATE("RSET-",Master!L138,Master!B138),"")</f>
        <v>RSET-CANWT-1</v>
      </c>
      <c r="G120" s="10" t="str">
        <f>IF(H120="","",Master!$H$4)</f>
        <v>Ol 3744-26</v>
      </c>
      <c r="H120" s="10">
        <f>IF(Master!F138&gt;0,CHOOSE(INT(Master!E138/100)+1,Master!$H$7,Master!$H$8,Master!$H$9),"")</f>
        <v>220</v>
      </c>
      <c r="I120" s="10" t="str">
        <f>IF(H120="","",Master!$H$10)</f>
        <v>GY</v>
      </c>
      <c r="K120" s="10" t="str">
        <f>IF(H120="","",Master!$H$11)</f>
        <v>1RR15E-B</v>
      </c>
      <c r="M120" s="10" t="str">
        <f>IF(H120="","",Master!$H$12)</f>
        <v>RJ-11</v>
      </c>
      <c r="N120" s="10" t="str">
        <f>IF(H120="","",CONCATENATE(Master!A138,Master!B138))</f>
        <v>CANWT-1</v>
      </c>
      <c r="P120" s="10" t="str">
        <f>IF(H120="","",Master!$H$14)</f>
        <v>RJ-11</v>
      </c>
    </row>
    <row r="121" spans="2:16" s="10" customFormat="1" ht="15.75">
      <c r="B121" s="10" t="str">
        <f>IF(H121="","",Master!$H$3)</f>
        <v>DAQ</v>
      </c>
      <c r="C121"/>
      <c r="D121"/>
      <c r="E121" s="10" t="str">
        <f>IF(Master!F139&gt;0,CONCATENATE("RSET-",Master!L139,Master!B139),"")</f>
        <v>RSET-CASWT-1</v>
      </c>
      <c r="G121" s="10" t="str">
        <f>IF(H121="","",Master!$H$4)</f>
        <v>Ol 3744-26</v>
      </c>
      <c r="H121" s="10">
        <f>IF(Master!F139&gt;0,CHOOSE(INT(Master!E139/100)+1,Master!$H$7,Master!$H$8,Master!$H$9),"")</f>
        <v>220</v>
      </c>
      <c r="I121" s="10" t="str">
        <f>IF(H121="","",Master!$H$10)</f>
        <v>GY</v>
      </c>
      <c r="K121" s="10" t="str">
        <f>IF(H121="","",Master!$H$11)</f>
        <v>1RR15E-B</v>
      </c>
      <c r="M121" s="10" t="str">
        <f>IF(H121="","",Master!$H$12)</f>
        <v>RJ-11</v>
      </c>
      <c r="N121" s="10" t="str">
        <f>IF(H121="","",CONCATENATE(Master!A139,Master!B139))</f>
        <v>CASWT-1</v>
      </c>
      <c r="P121" s="10" t="str">
        <f>IF(H121="","",Master!$H$14)</f>
        <v>RJ-11</v>
      </c>
    </row>
    <row r="122" spans="2:16" s="10" customFormat="1" ht="15.75">
      <c r="B122" s="10" t="str">
        <f>IF(H122="","",Master!$H$3)</f>
        <v>DAQ</v>
      </c>
      <c r="C122"/>
      <c r="D122"/>
      <c r="E122" s="10" t="str">
        <f>IF(Master!F140&gt;0,CONCATENATE("RSET-",Master!L140,Master!B140),"")</f>
        <v>RSET-CASWT-2</v>
      </c>
      <c r="G122" s="10" t="str">
        <f>IF(H122="","",Master!$H$4)</f>
        <v>Ol 3744-26</v>
      </c>
      <c r="H122" s="10">
        <f>IF(Master!F140&gt;0,CHOOSE(INT(Master!E140/100)+1,Master!$H$7,Master!$H$8,Master!$H$9),"")</f>
        <v>220</v>
      </c>
      <c r="I122" s="10" t="str">
        <f>IF(H122="","",Master!$H$10)</f>
        <v>GY</v>
      </c>
      <c r="K122" s="10" t="str">
        <f>IF(H122="","",Master!$H$11)</f>
        <v>1RR15E-B</v>
      </c>
      <c r="M122" s="10" t="str">
        <f>IF(H122="","",Master!$H$12)</f>
        <v>RJ-11</v>
      </c>
      <c r="N122" s="10" t="str">
        <f>IF(H122="","",CONCATENATE(Master!A140,Master!B140))</f>
        <v>CASWT-2</v>
      </c>
      <c r="P122" s="10" t="str">
        <f>IF(H122="","",Master!$H$14)</f>
        <v>RJ-11</v>
      </c>
    </row>
    <row r="123" spans="2:16" s="10" customFormat="1" ht="15.75">
      <c r="B123" s="10" t="str">
        <f>IF(H123="","",Master!$H$3)</f>
        <v>DAQ</v>
      </c>
      <c r="C123"/>
      <c r="D123"/>
      <c r="E123" s="10" t="str">
        <f>IF(Master!F141&gt;0,CONCATENATE("RSET-",Master!L141,Master!B141),"")</f>
        <v>RSET-CASWB-1</v>
      </c>
      <c r="G123" s="10" t="str">
        <f>IF(H123="","",Master!$H$4)</f>
        <v>Ol 3744-26</v>
      </c>
      <c r="H123" s="10">
        <f>IF(Master!F141&gt;0,CHOOSE(INT(Master!E141/100)+1,Master!$H$7,Master!$H$8,Master!$H$9),"")</f>
        <v>220</v>
      </c>
      <c r="I123" s="10" t="str">
        <f>IF(H123="","",Master!$H$10)</f>
        <v>GY</v>
      </c>
      <c r="K123" s="10" t="str">
        <f>IF(H123="","",Master!$H$11)</f>
        <v>1RR15E-B</v>
      </c>
      <c r="M123" s="10" t="str">
        <f>IF(H123="","",Master!$H$12)</f>
        <v>RJ-11</v>
      </c>
      <c r="N123" s="10" t="str">
        <f>IF(H123="","",CONCATENATE(Master!A141,Master!B141))</f>
        <v>CASWB-1</v>
      </c>
      <c r="P123" s="10" t="str">
        <f>IF(H123="","",Master!$H$14)</f>
        <v>RJ-11</v>
      </c>
    </row>
    <row r="124" spans="2:16" s="10" customFormat="1" ht="15.75">
      <c r="B124" s="10" t="str">
        <f>IF(H124="","",Master!$H$3)</f>
        <v>DAQ</v>
      </c>
      <c r="C124"/>
      <c r="D124"/>
      <c r="E124" s="10" t="str">
        <f>IF(Master!F142&gt;0,CONCATENATE("RSET-",Master!L142,Master!B142),"")</f>
        <v>RSET-CASWB-2</v>
      </c>
      <c r="G124" s="10" t="str">
        <f>IF(H124="","",Master!$H$4)</f>
        <v>Ol 3744-26</v>
      </c>
      <c r="H124" s="10">
        <f>IF(Master!F142&gt;0,CHOOSE(INT(Master!E142/100)+1,Master!$H$7,Master!$H$8,Master!$H$9),"")</f>
        <v>220</v>
      </c>
      <c r="I124" s="10" t="str">
        <f>IF(H124="","",Master!$H$10)</f>
        <v>GY</v>
      </c>
      <c r="K124" s="10" t="str">
        <f>IF(H124="","",Master!$H$11)</f>
        <v>1RR15E-B</v>
      </c>
      <c r="M124" s="10" t="str">
        <f>IF(H124="","",Master!$H$12)</f>
        <v>RJ-11</v>
      </c>
      <c r="N124" s="10" t="str">
        <f>IF(H124="","",CONCATENATE(Master!A142,Master!B142))</f>
        <v>CASWB-2</v>
      </c>
      <c r="P124" s="10" t="str">
        <f>IF(H124="","",Master!$H$14)</f>
        <v>RJ-11</v>
      </c>
    </row>
    <row r="125" spans="2:16" s="10" customFormat="1" ht="15.75">
      <c r="B125" s="10" t="str">
        <f>IF(H125="","",Master!$H$3)</f>
        <v>DAQ</v>
      </c>
      <c r="C125"/>
      <c r="D125"/>
      <c r="E125" s="10" t="str">
        <f>IF(Master!F143&gt;0,CONCATENATE("RSET-",Master!L143,Master!B143),"")</f>
        <v>RSET-CANWB-2</v>
      </c>
      <c r="G125" s="10" t="str">
        <f>IF(H125="","",Master!$H$4)</f>
        <v>Ol 3744-26</v>
      </c>
      <c r="H125" s="10">
        <f>IF(Master!F143&gt;0,CHOOSE(INT(Master!E143/100)+1,Master!$H$7,Master!$H$8,Master!$H$9),"")</f>
        <v>220</v>
      </c>
      <c r="I125" s="10" t="str">
        <f>IF(H125="","",Master!$H$10)</f>
        <v>GY</v>
      </c>
      <c r="K125" s="10" t="str">
        <f>IF(H125="","",Master!$H$11)</f>
        <v>1RR15E-B</v>
      </c>
      <c r="M125" s="10" t="str">
        <f>IF(H125="","",Master!$H$12)</f>
        <v>RJ-11</v>
      </c>
      <c r="N125" s="10" t="str">
        <f>IF(H125="","",CONCATENATE(Master!A143,Master!B143))</f>
        <v>CANWB-2</v>
      </c>
      <c r="P125" s="10" t="str">
        <f>IF(H125="","",Master!$H$14)</f>
        <v>RJ-11</v>
      </c>
    </row>
    <row r="126" spans="2:16" s="10" customFormat="1" ht="15.75">
      <c r="B126" s="10" t="str">
        <f>IF(H126="","",Master!$H$3)</f>
        <v>DAQ</v>
      </c>
      <c r="C126"/>
      <c r="D126"/>
      <c r="E126" s="10" t="str">
        <f>IF(Master!F144&gt;0,CONCATENATE("RSET-",Master!L144,Master!B144),"")</f>
        <v>RSET-CANWB-1</v>
      </c>
      <c r="G126" s="10" t="str">
        <f>IF(H126="","",Master!$H$4)</f>
        <v>Ol 3744-26</v>
      </c>
      <c r="H126" s="10">
        <f>IF(Master!F144&gt;0,CHOOSE(INT(Master!E144/100)+1,Master!$H$7,Master!$H$8,Master!$H$9),"")</f>
        <v>220</v>
      </c>
      <c r="I126" s="10" t="str">
        <f>IF(H126="","",Master!$H$10)</f>
        <v>GY</v>
      </c>
      <c r="K126" s="10" t="str">
        <f>IF(H126="","",Master!$H$11)</f>
        <v>1RR15E-B</v>
      </c>
      <c r="M126" s="10" t="str">
        <f>IF(H126="","",Master!$H$12)</f>
        <v>RJ-11</v>
      </c>
      <c r="N126" s="10" t="str">
        <f>IF(H126="","",CONCATENATE(Master!A144,Master!B144))</f>
        <v>CANWB-1</v>
      </c>
      <c r="P126" s="10" t="str">
        <f>IF(H126="","",Master!$H$14)</f>
        <v>RJ-11</v>
      </c>
    </row>
    <row r="127" spans="2:16" s="10" customFormat="1" ht="15.75">
      <c r="B127" s="10" t="str">
        <f>IF(H127="","",Master!$H$3)</f>
        <v>DAQ</v>
      </c>
      <c r="C127"/>
      <c r="D127"/>
      <c r="E127" s="10" t="str">
        <f>IF(Master!F145&gt;0,CONCATENATE("RSET-",Master!L145,Master!B145),"")</f>
        <v>RSET-CANET-2</v>
      </c>
      <c r="G127" s="10" t="str">
        <f>IF(H127="","",Master!$H$4)</f>
        <v>Ol 3744-26</v>
      </c>
      <c r="H127" s="10">
        <f>IF(Master!F145&gt;0,CHOOSE(INT(Master!E145/100)+1,Master!$H$7,Master!$H$8,Master!$H$9),"")</f>
        <v>220</v>
      </c>
      <c r="I127" s="10" t="str">
        <f>IF(H127="","",Master!$H$10)</f>
        <v>GY</v>
      </c>
      <c r="K127" s="10" t="str">
        <f>IF(H127="","",Master!$H$11)</f>
        <v>1RR15E-B</v>
      </c>
      <c r="M127" s="10" t="str">
        <f>IF(H127="","",Master!$H$12)</f>
        <v>RJ-11</v>
      </c>
      <c r="N127" s="10" t="str">
        <f>IF(H127="","",CONCATENATE(Master!A145,Master!B145))</f>
        <v>CANET-2</v>
      </c>
      <c r="P127" s="10" t="str">
        <f>IF(H127="","",Master!$H$14)</f>
        <v>RJ-11</v>
      </c>
    </row>
    <row r="128" spans="2:16" s="10" customFormat="1" ht="15.75">
      <c r="B128" s="10" t="str">
        <f>IF(H128="","",Master!$H$3)</f>
        <v>DAQ</v>
      </c>
      <c r="C128"/>
      <c r="D128"/>
      <c r="E128" s="10" t="str">
        <f>IF(Master!F146&gt;0,CONCATENATE("RSET-",Master!L146,Master!B146),"")</f>
        <v>RSET-CANET-1</v>
      </c>
      <c r="G128" s="10" t="str">
        <f>IF(H128="","",Master!$H$4)</f>
        <v>Ol 3744-26</v>
      </c>
      <c r="H128" s="10">
        <f>IF(Master!F146&gt;0,CHOOSE(INT(Master!E146/100)+1,Master!$H$7,Master!$H$8,Master!$H$9),"")</f>
        <v>220</v>
      </c>
      <c r="I128" s="10" t="str">
        <f>IF(H128="","",Master!$H$10)</f>
        <v>GY</v>
      </c>
      <c r="K128" s="10" t="str">
        <f>IF(H128="","",Master!$H$11)</f>
        <v>1RR15E-B</v>
      </c>
      <c r="M128" s="10" t="str">
        <f>IF(H128="","",Master!$H$12)</f>
        <v>RJ-11</v>
      </c>
      <c r="N128" s="10" t="str">
        <f>IF(H128="","",CONCATENATE(Master!A146,Master!B146))</f>
        <v>CANET-1</v>
      </c>
      <c r="P128" s="10" t="str">
        <f>IF(H128="","",Master!$H$14)</f>
        <v>RJ-11</v>
      </c>
    </row>
    <row r="129" spans="2:16" s="10" customFormat="1" ht="15.75">
      <c r="B129" s="10" t="str">
        <f>IF(H129="","",Master!$H$3)</f>
        <v>DAQ</v>
      </c>
      <c r="C129"/>
      <c r="D129"/>
      <c r="E129" s="10" t="str">
        <f>IF(Master!F147&gt;0,CONCATENATE("RSET-",Master!L147,Master!B147),"")</f>
        <v>RSET-CASET-1</v>
      </c>
      <c r="G129" s="10" t="str">
        <f>IF(H129="","",Master!$H$4)</f>
        <v>Ol 3744-26</v>
      </c>
      <c r="H129" s="10">
        <f>IF(Master!F147&gt;0,CHOOSE(INT(Master!E147/100)+1,Master!$H$7,Master!$H$8,Master!$H$9),"")</f>
        <v>220</v>
      </c>
      <c r="I129" s="10" t="str">
        <f>IF(H129="","",Master!$H$10)</f>
        <v>GY</v>
      </c>
      <c r="K129" s="10" t="str">
        <f>IF(H129="","",Master!$H$11)</f>
        <v>1RR15E-B</v>
      </c>
      <c r="M129" s="10" t="str">
        <f>IF(H129="","",Master!$H$12)</f>
        <v>RJ-11</v>
      </c>
      <c r="N129" s="10" t="str">
        <f>IF(H129="","",CONCATENATE(Master!A147,Master!B147))</f>
        <v>CASET-1</v>
      </c>
      <c r="P129" s="10" t="str">
        <f>IF(H129="","",Master!$H$14)</f>
        <v>RJ-11</v>
      </c>
    </row>
    <row r="130" spans="2:16" s="10" customFormat="1" ht="15.75">
      <c r="B130" s="10" t="str">
        <f>IF(H130="","",Master!$H$3)</f>
        <v>DAQ</v>
      </c>
      <c r="C130"/>
      <c r="D130"/>
      <c r="E130" s="10" t="str">
        <f>IF(Master!F148&gt;0,CONCATENATE("RSET-",Master!L148,Master!B148),"")</f>
        <v>RSET-CASET-2</v>
      </c>
      <c r="G130" s="10" t="str">
        <f>IF(H130="","",Master!$H$4)</f>
        <v>Ol 3744-26</v>
      </c>
      <c r="H130" s="10">
        <f>IF(Master!F148&gt;0,CHOOSE(INT(Master!E148/100)+1,Master!$H$7,Master!$H$8,Master!$H$9),"")</f>
        <v>220</v>
      </c>
      <c r="I130" s="10" t="str">
        <f>IF(H130="","",Master!$H$10)</f>
        <v>GY</v>
      </c>
      <c r="K130" s="10" t="str">
        <f>IF(H130="","",Master!$H$11)</f>
        <v>1RR15E-B</v>
      </c>
      <c r="M130" s="10" t="str">
        <f>IF(H130="","",Master!$H$12)</f>
        <v>RJ-11</v>
      </c>
      <c r="N130" s="10" t="str">
        <f>IF(H130="","",CONCATENATE(Master!A148,Master!B148))</f>
        <v>CASET-2</v>
      </c>
      <c r="P130" s="10" t="str">
        <f>IF(H130="","",Master!$H$14)</f>
        <v>RJ-11</v>
      </c>
    </row>
    <row r="131" spans="2:16" s="10" customFormat="1" ht="15.75">
      <c r="B131" s="10" t="str">
        <f>IF(H131="","",Master!$H$3)</f>
        <v>DAQ</v>
      </c>
      <c r="C131"/>
      <c r="D131"/>
      <c r="E131" s="10" t="str">
        <f>IF(Master!F149&gt;0,CONCATENATE("RSET-",Master!L149,Master!B149),"")</f>
        <v>RSET-CASEB-1</v>
      </c>
      <c r="G131" s="10" t="str">
        <f>IF(H131="","",Master!$H$4)</f>
        <v>Ol 3744-26</v>
      </c>
      <c r="H131" s="10">
        <f>IF(Master!F149&gt;0,CHOOSE(INT(Master!E149/100)+1,Master!$H$7,Master!$H$8,Master!$H$9),"")</f>
        <v>220</v>
      </c>
      <c r="I131" s="10" t="str">
        <f>IF(H131="","",Master!$H$10)</f>
        <v>GY</v>
      </c>
      <c r="K131" s="10" t="str">
        <f>IF(H131="","",Master!$H$11)</f>
        <v>1RR15E-B</v>
      </c>
      <c r="M131" s="10" t="str">
        <f>IF(H131="","",Master!$H$12)</f>
        <v>RJ-11</v>
      </c>
      <c r="N131" s="10" t="str">
        <f>IF(H131="","",CONCATENATE(Master!A149,Master!B149))</f>
        <v>CASEB-1</v>
      </c>
      <c r="P131" s="10" t="str">
        <f>IF(H131="","",Master!$H$14)</f>
        <v>RJ-11</v>
      </c>
    </row>
    <row r="132" spans="2:16" s="10" customFormat="1" ht="15.75">
      <c r="B132" s="10" t="str">
        <f>IF(H132="","",Master!$H$3)</f>
        <v>DAQ</v>
      </c>
      <c r="C132"/>
      <c r="D132"/>
      <c r="E132" s="10" t="str">
        <f>IF(Master!F150&gt;0,CONCATENATE("RSET-",Master!L150,Master!B150),"")</f>
        <v>RSET-CASEB-2</v>
      </c>
      <c r="G132" s="10" t="str">
        <f>IF(H132="","",Master!$H$4)</f>
        <v>Ol 3744-26</v>
      </c>
      <c r="H132" s="10">
        <f>IF(Master!F150&gt;0,CHOOSE(INT(Master!E150/100)+1,Master!$H$7,Master!$H$8,Master!$H$9),"")</f>
        <v>220</v>
      </c>
      <c r="I132" s="10" t="str">
        <f>IF(H132="","",Master!$H$10)</f>
        <v>GY</v>
      </c>
      <c r="K132" s="10" t="str">
        <f>IF(H132="","",Master!$H$11)</f>
        <v>1RR15E-B</v>
      </c>
      <c r="M132" s="10" t="str">
        <f>IF(H132="","",Master!$H$12)</f>
        <v>RJ-11</v>
      </c>
      <c r="N132" s="10" t="str">
        <f>IF(H132="","",CONCATENATE(Master!A150,Master!B150))</f>
        <v>CASEB-2</v>
      </c>
      <c r="P132" s="10" t="str">
        <f>IF(H132="","",Master!$H$14)</f>
        <v>RJ-11</v>
      </c>
    </row>
    <row r="133" spans="2:16" s="10" customFormat="1" ht="15.75">
      <c r="B133" s="10" t="str">
        <f>IF(H133="","",Master!$H$3)</f>
        <v>DAQ</v>
      </c>
      <c r="C133"/>
      <c r="D133"/>
      <c r="E133" s="10" t="str">
        <f>IF(Master!F151&gt;0,CONCATENATE("RSET-",Master!L151,Master!B151),"")</f>
        <v>RSET-CANEB-2</v>
      </c>
      <c r="G133" s="10" t="str">
        <f>IF(H133="","",Master!$H$4)</f>
        <v>Ol 3744-26</v>
      </c>
      <c r="H133" s="10">
        <f>IF(Master!F151&gt;0,CHOOSE(INT(Master!E151/100)+1,Master!$H$7,Master!$H$8,Master!$H$9),"")</f>
        <v>220</v>
      </c>
      <c r="I133" s="10" t="str">
        <f>IF(H133="","",Master!$H$10)</f>
        <v>GY</v>
      </c>
      <c r="K133" s="10" t="str">
        <f>IF(H133="","",Master!$H$11)</f>
        <v>1RR15E-B</v>
      </c>
      <c r="M133" s="10" t="str">
        <f>IF(H133="","",Master!$H$12)</f>
        <v>RJ-11</v>
      </c>
      <c r="N133" s="10" t="str">
        <f>IF(H133="","",CONCATENATE(Master!A151,Master!B151))</f>
        <v>CANEB-2</v>
      </c>
      <c r="P133" s="10" t="str">
        <f>IF(H133="","",Master!$H$14)</f>
        <v>RJ-11</v>
      </c>
    </row>
    <row r="134" spans="2:16" s="10" customFormat="1" ht="15.75">
      <c r="B134" s="10" t="str">
        <f>IF(H134="","",Master!$H$3)</f>
        <v>DAQ</v>
      </c>
      <c r="C134"/>
      <c r="D134"/>
      <c r="E134" s="10" t="str">
        <f>IF(Master!F152&gt;0,CONCATENATE("RSET-",Master!L152,Master!B152),"")</f>
        <v>RSET-CANEB-1</v>
      </c>
      <c r="G134" s="10" t="str">
        <f>IF(H134="","",Master!$H$4)</f>
        <v>Ol 3744-26</v>
      </c>
      <c r="H134" s="10">
        <f>IF(Master!F152&gt;0,CHOOSE(INT(Master!E152/100)+1,Master!$H$7,Master!$H$8,Master!$H$9),"")</f>
        <v>220</v>
      </c>
      <c r="I134" s="10" t="str">
        <f>IF(H134="","",Master!$H$10)</f>
        <v>GY</v>
      </c>
      <c r="K134" s="10" t="str">
        <f>IF(H134="","",Master!$H$11)</f>
        <v>1RR15E-B</v>
      </c>
      <c r="M134" s="10" t="str">
        <f>IF(H134="","",Master!$H$12)</f>
        <v>RJ-11</v>
      </c>
      <c r="N134" s="10" t="str">
        <f>IF(H134="","",CONCATENATE(Master!A152,Master!B152))</f>
        <v>CANEB-1</v>
      </c>
      <c r="P134" s="10" t="str">
        <f>IF(H134="","",Master!$H$14)</f>
        <v>RJ-11</v>
      </c>
    </row>
    <row r="135" spans="2:16" s="10" customFormat="1" ht="15.75">
      <c r="B135" s="10" t="str">
        <f>IF(H135="","",Master!$H$3)</f>
        <v>DAQ</v>
      </c>
      <c r="C135"/>
      <c r="D135"/>
      <c r="E135" s="10" t="str">
        <f>IF(Master!F153&gt;0,CONCATENATE("RSET-",Master!L153,Master!B153),"")</f>
        <v>RSET-EPNW-2</v>
      </c>
      <c r="G135" s="10" t="str">
        <f>IF(H135="","",Master!$H$4)</f>
        <v>Ol 3744-26</v>
      </c>
      <c r="H135" s="10">
        <f>IF(Master!F153&gt;0,CHOOSE(INT(Master!E153/100)+1,Master!$H$7,Master!$H$8,Master!$H$9),"")</f>
        <v>220</v>
      </c>
      <c r="I135" s="10" t="str">
        <f>IF(H135="","",Master!$H$10)</f>
        <v>GY</v>
      </c>
      <c r="K135" s="10" t="str">
        <f>IF(H135="","",Master!$H$11)</f>
        <v>1RR15E-B</v>
      </c>
      <c r="M135" s="10" t="str">
        <f>IF(H135="","",Master!$H$12)</f>
        <v>RJ-11</v>
      </c>
      <c r="N135" s="10" t="str">
        <f>IF(H135="","",CONCATENATE(Master!A153,Master!B153))</f>
        <v>EPNW-2</v>
      </c>
      <c r="P135" s="10" t="str">
        <f>IF(H135="","",Master!$H$14)</f>
        <v>RJ-11</v>
      </c>
    </row>
    <row r="136" spans="2:16" s="10" customFormat="1" ht="15.75">
      <c r="B136" s="10" t="str">
        <f>IF(H136="","",Master!$H$3)</f>
        <v>DAQ</v>
      </c>
      <c r="C136"/>
      <c r="D136"/>
      <c r="E136" s="10" t="str">
        <f>IF(Master!F154&gt;0,CONCATENATE("RSET-",Master!L154,Master!B154),"")</f>
        <v>RSET-EPNW-1</v>
      </c>
      <c r="G136" s="10" t="str">
        <f>IF(H136="","",Master!$H$4)</f>
        <v>Ol 3744-26</v>
      </c>
      <c r="H136" s="10">
        <f>IF(Master!F154&gt;0,CHOOSE(INT(Master!E154/100)+1,Master!$H$7,Master!$H$8,Master!$H$9),"")</f>
        <v>220</v>
      </c>
      <c r="I136" s="10" t="str">
        <f>IF(H136="","",Master!$H$10)</f>
        <v>GY</v>
      </c>
      <c r="K136" s="10" t="str">
        <f>IF(H136="","",Master!$H$11)</f>
        <v>1RR15E-B</v>
      </c>
      <c r="M136" s="10" t="str">
        <f>IF(H136="","",Master!$H$12)</f>
        <v>RJ-11</v>
      </c>
      <c r="N136" s="10" t="str">
        <f>IF(H136="","",CONCATENATE(Master!A154,Master!B154))</f>
        <v>EPNW-1</v>
      </c>
      <c r="P136" s="10" t="str">
        <f>IF(H136="","",Master!$H$14)</f>
        <v>RJ-11</v>
      </c>
    </row>
    <row r="137" spans="2:16" s="10" customFormat="1" ht="15.75">
      <c r="B137" s="10" t="str">
        <f>IF(H137="","",Master!$H$3)</f>
        <v>DAQ</v>
      </c>
      <c r="C137"/>
      <c r="D137"/>
      <c r="E137" s="10" t="str">
        <f>IF(Master!F155&gt;0,CONCATENATE("RSET-",Master!L155,Master!B155),"")</f>
        <v>RSET-EPSW-1</v>
      </c>
      <c r="G137" s="10" t="str">
        <f>IF(H137="","",Master!$H$4)</f>
        <v>Ol 3744-26</v>
      </c>
      <c r="H137" s="10">
        <f>IF(Master!F155&gt;0,CHOOSE(INT(Master!E155/100)+1,Master!$H$7,Master!$H$8,Master!$H$9),"")</f>
        <v>220</v>
      </c>
      <c r="I137" s="10" t="str">
        <f>IF(H137="","",Master!$H$10)</f>
        <v>GY</v>
      </c>
      <c r="K137" s="10" t="str">
        <f>IF(H137="","",Master!$H$11)</f>
        <v>1RR15E-B</v>
      </c>
      <c r="M137" s="10" t="str">
        <f>IF(H137="","",Master!$H$12)</f>
        <v>RJ-11</v>
      </c>
      <c r="N137" s="10" t="str">
        <f>IF(H137="","",CONCATENATE(Master!A155,Master!B155))</f>
        <v>EPSW-1</v>
      </c>
      <c r="P137" s="10" t="str">
        <f>IF(H137="","",Master!$H$14)</f>
        <v>RJ-11</v>
      </c>
    </row>
    <row r="138" spans="2:16" s="10" customFormat="1" ht="15.75">
      <c r="B138" s="10" t="str">
        <f>IF(H138="","",Master!$H$3)</f>
        <v>DAQ</v>
      </c>
      <c r="C138"/>
      <c r="D138"/>
      <c r="E138" s="10" t="str">
        <f>IF(Master!F156&gt;0,CONCATENATE("RSET-",Master!L156,Master!B156),"")</f>
        <v>RSET-EPSW-2</v>
      </c>
      <c r="G138" s="10" t="str">
        <f>IF(H138="","",Master!$H$4)</f>
        <v>Ol 3744-26</v>
      </c>
      <c r="H138" s="10">
        <f>IF(Master!F156&gt;0,CHOOSE(INT(Master!E156/100)+1,Master!$H$7,Master!$H$8,Master!$H$9),"")</f>
        <v>220</v>
      </c>
      <c r="I138" s="10" t="str">
        <f>IF(H138="","",Master!$H$10)</f>
        <v>GY</v>
      </c>
      <c r="K138" s="10" t="str">
        <f>IF(H138="","",Master!$H$11)</f>
        <v>1RR15E-B</v>
      </c>
      <c r="M138" s="10" t="str">
        <f>IF(H138="","",Master!$H$12)</f>
        <v>RJ-11</v>
      </c>
      <c r="N138" s="10" t="str">
        <f>IF(H138="","",CONCATENATE(Master!A156,Master!B156))</f>
        <v>EPSW-2</v>
      </c>
      <c r="P138" s="10" t="str">
        <f>IF(H138="","",Master!$H$14)</f>
        <v>RJ-11</v>
      </c>
    </row>
    <row r="139" spans="2:16" s="10" customFormat="1" ht="15.75">
      <c r="B139" s="10" t="str">
        <f>IF(H139="","",Master!$H$3)</f>
        <v>DAQ</v>
      </c>
      <c r="C139"/>
      <c r="D139"/>
      <c r="E139" s="10" t="str">
        <f>IF(Master!F157&gt;0,CONCATENATE("RSET-",Master!L157,Master!B157),"")</f>
        <v>RSET-EPSW-3</v>
      </c>
      <c r="G139" s="10" t="str">
        <f>IF(H139="","",Master!$H$4)</f>
        <v>Ol 3744-26</v>
      </c>
      <c r="H139" s="10">
        <f>IF(Master!F157&gt;0,CHOOSE(INT(Master!E157/100)+1,Master!$H$7,Master!$H$8,Master!$H$9),"")</f>
        <v>220</v>
      </c>
      <c r="I139" s="10" t="str">
        <f>IF(H139="","",Master!$H$10)</f>
        <v>GY</v>
      </c>
      <c r="K139" s="10" t="str">
        <f>IF(H139="","",Master!$H$11)</f>
        <v>1RR15E-B</v>
      </c>
      <c r="M139" s="10" t="str">
        <f>IF(H139="","",Master!$H$12)</f>
        <v>RJ-11</v>
      </c>
      <c r="N139" s="10" t="str">
        <f>IF(H139="","",CONCATENATE(Master!A157,Master!B157))</f>
        <v>EPSW-3</v>
      </c>
      <c r="P139" s="10" t="str">
        <f>IF(H139="","",Master!$H$14)</f>
        <v>RJ-11</v>
      </c>
    </row>
    <row r="140" spans="2:16" s="10" customFormat="1" ht="15.75">
      <c r="B140" s="10" t="str">
        <f>IF(H140="","",Master!$H$3)</f>
        <v>DAQ</v>
      </c>
      <c r="C140"/>
      <c r="D140"/>
      <c r="E140" s="10" t="str">
        <f>IF(Master!F158&gt;0,CONCATENATE("RSET-",Master!L158,Master!B158),"")</f>
        <v>RSET-EPNW-3</v>
      </c>
      <c r="G140" s="10" t="str">
        <f>IF(H140="","",Master!$H$4)</f>
        <v>Ol 3744-26</v>
      </c>
      <c r="H140" s="10">
        <f>IF(Master!F158&gt;0,CHOOSE(INT(Master!E158/100)+1,Master!$H$7,Master!$H$8,Master!$H$9),"")</f>
        <v>220</v>
      </c>
      <c r="I140" s="10" t="str">
        <f>IF(H140="","",Master!$H$10)</f>
        <v>GY</v>
      </c>
      <c r="K140" s="10" t="str">
        <f>IF(H140="","",Master!$H$11)</f>
        <v>1RR15E-B</v>
      </c>
      <c r="M140" s="10" t="str">
        <f>IF(H140="","",Master!$H$12)</f>
        <v>RJ-11</v>
      </c>
      <c r="N140" s="10" t="str">
        <f>IF(H140="","",CONCATENATE(Master!A158,Master!B158))</f>
        <v>EPNW-3</v>
      </c>
      <c r="P140" s="10" t="str">
        <f>IF(H140="","",Master!$H$14)</f>
        <v>RJ-11</v>
      </c>
    </row>
    <row r="141" spans="2:16" s="10" customFormat="1" ht="15.75">
      <c r="B141" s="10" t="str">
        <f>IF(H141="","",Master!$H$3)</f>
        <v>DAQ</v>
      </c>
      <c r="C141"/>
      <c r="D141"/>
      <c r="E141" s="10" t="str">
        <f>IF(Master!F159&gt;0,CONCATENATE("RSET-",Master!L159,Master!B159),"")</f>
        <v>RSET-EPNE-2</v>
      </c>
      <c r="G141" s="10" t="str">
        <f>IF(H141="","",Master!$H$4)</f>
        <v>Ol 3744-26</v>
      </c>
      <c r="H141" s="10">
        <f>IF(Master!F159&gt;0,CHOOSE(INT(Master!E159/100)+1,Master!$H$7,Master!$H$8,Master!$H$9),"")</f>
        <v>220</v>
      </c>
      <c r="I141" s="10" t="str">
        <f>IF(H141="","",Master!$H$10)</f>
        <v>GY</v>
      </c>
      <c r="K141" s="10" t="str">
        <f>IF(H141="","",Master!$H$11)</f>
        <v>1RR15E-B</v>
      </c>
      <c r="M141" s="10" t="str">
        <f>IF(H141="","",Master!$H$12)</f>
        <v>RJ-11</v>
      </c>
      <c r="N141" s="10" t="str">
        <f>IF(H141="","",CONCATENATE(Master!A159,Master!B159))</f>
        <v>EPNE-2</v>
      </c>
      <c r="P141" s="10" t="str">
        <f>IF(H141="","",Master!$H$14)</f>
        <v>RJ-11</v>
      </c>
    </row>
    <row r="142" spans="2:16" s="10" customFormat="1" ht="15.75">
      <c r="B142" s="10" t="str">
        <f>IF(H142="","",Master!$H$3)</f>
        <v>DAQ</v>
      </c>
      <c r="C142"/>
      <c r="D142"/>
      <c r="E142" s="10" t="str">
        <f>IF(Master!F160&gt;0,CONCATENATE("RSET-",Master!L160,Master!B160),"")</f>
        <v>RSET-EPNE-1</v>
      </c>
      <c r="G142" s="10" t="str">
        <f>IF(H142="","",Master!$H$4)</f>
        <v>Ol 3744-26</v>
      </c>
      <c r="H142" s="10">
        <f>IF(Master!F160&gt;0,CHOOSE(INT(Master!E160/100)+1,Master!$H$7,Master!$H$8,Master!$H$9),"")</f>
        <v>220</v>
      </c>
      <c r="I142" s="10" t="str">
        <f>IF(H142="","",Master!$H$10)</f>
        <v>GY</v>
      </c>
      <c r="K142" s="10" t="str">
        <f>IF(H142="","",Master!$H$11)</f>
        <v>1RR15E-B</v>
      </c>
      <c r="M142" s="10" t="str">
        <f>IF(H142="","",Master!$H$12)</f>
        <v>RJ-11</v>
      </c>
      <c r="N142" s="10" t="str">
        <f>IF(H142="","",CONCATENATE(Master!A160,Master!B160))</f>
        <v>EPNE-1</v>
      </c>
      <c r="P142" s="10" t="str">
        <f>IF(H142="","",Master!$H$14)</f>
        <v>RJ-11</v>
      </c>
    </row>
    <row r="143" spans="2:16" s="10" customFormat="1" ht="15.75">
      <c r="B143" s="10" t="str">
        <f>IF(H143="","",Master!$H$3)</f>
        <v>DAQ</v>
      </c>
      <c r="C143"/>
      <c r="D143"/>
      <c r="E143" s="10" t="str">
        <f>IF(Master!F161&gt;0,CONCATENATE("RSET-",Master!L161,Master!B161),"")</f>
        <v>RSET-EPSE-1</v>
      </c>
      <c r="G143" s="10" t="str">
        <f>IF(H143="","",Master!$H$4)</f>
        <v>Ol 3744-26</v>
      </c>
      <c r="H143" s="10">
        <f>IF(Master!F161&gt;0,CHOOSE(INT(Master!E161/100)+1,Master!$H$7,Master!$H$8,Master!$H$9),"")</f>
        <v>220</v>
      </c>
      <c r="I143" s="10" t="str">
        <f>IF(H143="","",Master!$H$10)</f>
        <v>GY</v>
      </c>
      <c r="K143" s="10" t="str">
        <f>IF(H143="","",Master!$H$11)</f>
        <v>1RR15E-B</v>
      </c>
      <c r="M143" s="10" t="str">
        <f>IF(H143="","",Master!$H$12)</f>
        <v>RJ-11</v>
      </c>
      <c r="N143" s="10" t="str">
        <f>IF(H143="","",CONCATENATE(Master!A161,Master!B161))</f>
        <v>EPSE-1</v>
      </c>
      <c r="P143" s="10" t="str">
        <f>IF(H143="","",Master!$H$14)</f>
        <v>RJ-11</v>
      </c>
    </row>
    <row r="144" spans="2:16" s="10" customFormat="1" ht="15.75">
      <c r="B144" s="10" t="str">
        <f>IF(H144="","",Master!$H$3)</f>
        <v>DAQ</v>
      </c>
      <c r="C144"/>
      <c r="D144"/>
      <c r="E144" s="10" t="str">
        <f>IF(Master!F162&gt;0,CONCATENATE("RSET-",Master!L162,Master!B162),"")</f>
        <v>RSET-EPSE-2</v>
      </c>
      <c r="G144" s="10" t="str">
        <f>IF(H144="","",Master!$H$4)</f>
        <v>Ol 3744-26</v>
      </c>
      <c r="H144" s="10">
        <f>IF(Master!F162&gt;0,CHOOSE(INT(Master!E162/100)+1,Master!$H$7,Master!$H$8,Master!$H$9),"")</f>
        <v>220</v>
      </c>
      <c r="I144" s="10" t="str">
        <f>IF(H144="","",Master!$H$10)</f>
        <v>GY</v>
      </c>
      <c r="K144" s="10" t="str">
        <f>IF(H144="","",Master!$H$11)</f>
        <v>1RR15E-B</v>
      </c>
      <c r="M144" s="10" t="str">
        <f>IF(H144="","",Master!$H$12)</f>
        <v>RJ-11</v>
      </c>
      <c r="N144" s="10" t="str">
        <f>IF(H144="","",CONCATENATE(Master!A162,Master!B162))</f>
        <v>EPSE-2</v>
      </c>
      <c r="P144" s="10" t="str">
        <f>IF(H144="","",Master!$H$14)</f>
        <v>RJ-11</v>
      </c>
    </row>
    <row r="145" spans="2:16" s="10" customFormat="1" ht="15.75">
      <c r="B145" s="10" t="str">
        <f>IF(H145="","",Master!$H$3)</f>
        <v>DAQ</v>
      </c>
      <c r="C145"/>
      <c r="D145"/>
      <c r="E145" s="10" t="str">
        <f>IF(Master!F163&gt;0,CONCATENATE("RSET-",Master!L163,Master!B163),"")</f>
        <v>RSET-EPSE-3</v>
      </c>
      <c r="G145" s="10" t="str">
        <f>IF(H145="","",Master!$H$4)</f>
        <v>Ol 3744-26</v>
      </c>
      <c r="H145" s="10">
        <f>IF(Master!F163&gt;0,CHOOSE(INT(Master!E163/100)+1,Master!$H$7,Master!$H$8,Master!$H$9),"")</f>
        <v>220</v>
      </c>
      <c r="I145" s="10" t="str">
        <f>IF(H145="","",Master!$H$10)</f>
        <v>GY</v>
      </c>
      <c r="K145" s="10" t="str">
        <f>IF(H145="","",Master!$H$11)</f>
        <v>1RR15E-B</v>
      </c>
      <c r="M145" s="10" t="str">
        <f>IF(H145="","",Master!$H$12)</f>
        <v>RJ-11</v>
      </c>
      <c r="N145" s="10" t="str">
        <f>IF(H145="","",CONCATENATE(Master!A163,Master!B163))</f>
        <v>EPSE-3</v>
      </c>
      <c r="P145" s="10" t="str">
        <f>IF(H145="","",Master!$H$14)</f>
        <v>RJ-11</v>
      </c>
    </row>
    <row r="146" spans="2:16" s="10" customFormat="1" ht="15.75">
      <c r="B146" s="10" t="str">
        <f>IF(H146="","",Master!$H$3)</f>
        <v>DAQ</v>
      </c>
      <c r="C146"/>
      <c r="D146"/>
      <c r="E146" s="10" t="str">
        <f>IF(Master!F164&gt;0,CONCATENATE("RSET-",Master!L164,Master!B164),"")</f>
        <v>RSET-EPNE-3</v>
      </c>
      <c r="G146" s="10" t="str">
        <f>IF(H146="","",Master!$H$4)</f>
        <v>Ol 3744-26</v>
      </c>
      <c r="H146" s="10">
        <f>IF(Master!F164&gt;0,CHOOSE(INT(Master!E164/100)+1,Master!$H$7,Master!$H$8,Master!$H$9),"")</f>
        <v>220</v>
      </c>
      <c r="I146" s="10" t="str">
        <f>IF(H146="","",Master!$H$10)</f>
        <v>GY</v>
      </c>
      <c r="K146" s="10" t="str">
        <f>IF(H146="","",Master!$H$11)</f>
        <v>1RR15E-B</v>
      </c>
      <c r="M146" s="10" t="str">
        <f>IF(H146="","",Master!$H$12)</f>
        <v>RJ-11</v>
      </c>
      <c r="N146" s="10" t="str">
        <f>IF(H146="","",CONCATENATE(Master!A164,Master!B164))</f>
        <v>EPNE-3</v>
      </c>
      <c r="P146" s="10" t="str">
        <f>IF(H146="","",Master!$H$14)</f>
        <v>RJ-11</v>
      </c>
    </row>
    <row r="147" spans="2:16" s="10" customFormat="1" ht="15.75">
      <c r="B147" s="10" t="str">
        <f>IF(H147="","",Master!$H$3)</f>
        <v>DAQ</v>
      </c>
      <c r="C147"/>
      <c r="D147"/>
      <c r="E147" s="10" t="str">
        <f>IF(Master!F165&gt;0,CONCATENATE("RSET-",Master!L165,Master!B165),"")</f>
        <v>RSET-CONWT-4</v>
      </c>
      <c r="G147" s="10" t="str">
        <f>IF(H147="","",Master!$H$4)</f>
        <v>Ol 3744-26</v>
      </c>
      <c r="H147" s="10">
        <f>IF(Master!F165&gt;0,CHOOSE(INT(Master!E165/100)+1,Master!$H$7,Master!$H$8,Master!$H$9),"")</f>
        <v>220</v>
      </c>
      <c r="I147" s="10" t="str">
        <f>IF(H147="","",Master!$H$10)</f>
        <v>GY</v>
      </c>
      <c r="K147" s="10" t="str">
        <f>IF(H147="","",Master!$H$11)</f>
        <v>1RR15E-B</v>
      </c>
      <c r="M147" s="10" t="str">
        <f>IF(H147="","",Master!$H$12)</f>
        <v>RJ-11</v>
      </c>
      <c r="N147" s="10" t="str">
        <f>IF(H147="","",CONCATENATE(Master!A165,Master!B165))</f>
        <v>CONWT-4</v>
      </c>
      <c r="P147" s="10" t="str">
        <f>IF(H147="","",Master!$H$14)</f>
        <v>RJ-11</v>
      </c>
    </row>
    <row r="148" spans="2:16" s="10" customFormat="1" ht="15.75">
      <c r="B148" s="10" t="str">
        <f>IF(H148="","",Master!$H$3)</f>
        <v>DAQ</v>
      </c>
      <c r="C148"/>
      <c r="D148"/>
      <c r="E148" s="10" t="str">
        <f>IF(Master!F166&gt;0,CONCATENATE("RSET-",Master!L166,Master!B166),"")</f>
        <v>RSET-COSWT-4</v>
      </c>
      <c r="G148" s="10" t="str">
        <f>IF(H148="","",Master!$H$4)</f>
        <v>Ol 3744-26</v>
      </c>
      <c r="H148" s="10">
        <f>IF(Master!F166&gt;0,CHOOSE(INT(Master!E166/100)+1,Master!$H$7,Master!$H$8,Master!$H$9),"")</f>
        <v>220</v>
      </c>
      <c r="I148" s="10" t="str">
        <f>IF(H148="","",Master!$H$10)</f>
        <v>GY</v>
      </c>
      <c r="K148" s="10" t="str">
        <f>IF(H148="","",Master!$H$11)</f>
        <v>1RR15E-B</v>
      </c>
      <c r="M148" s="10" t="str">
        <f>IF(H148="","",Master!$H$12)</f>
        <v>RJ-11</v>
      </c>
      <c r="N148" s="10" t="str">
        <f>IF(H148="","",CONCATENATE(Master!A166,Master!B166))</f>
        <v>COSWT-4</v>
      </c>
      <c r="P148" s="10" t="str">
        <f>IF(H148="","",Master!$H$14)</f>
        <v>RJ-11</v>
      </c>
    </row>
    <row r="149" spans="2:16" s="10" customFormat="1" ht="15.75">
      <c r="B149" s="10" t="str">
        <f>IF(H149="","",Master!$H$3)</f>
        <v>DAQ</v>
      </c>
      <c r="C149"/>
      <c r="D149"/>
      <c r="E149" s="10" t="str">
        <f>IF(Master!F167&gt;0,CONCATENATE("RSET-",Master!L167,Master!B167),"")</f>
        <v>RSET-COSWB-3</v>
      </c>
      <c r="G149" s="10" t="str">
        <f>IF(H149="","",Master!$H$4)</f>
        <v>Ol 3744-26</v>
      </c>
      <c r="H149" s="10">
        <f>IF(Master!F167&gt;0,CHOOSE(INT(Master!E167/100)+1,Master!$H$7,Master!$H$8,Master!$H$9),"")</f>
        <v>220</v>
      </c>
      <c r="I149" s="10" t="str">
        <f>IF(H149="","",Master!$H$10)</f>
        <v>GY</v>
      </c>
      <c r="K149" s="10" t="str">
        <f>IF(H149="","",Master!$H$11)</f>
        <v>1RR15E-B</v>
      </c>
      <c r="M149" s="10" t="str">
        <f>IF(H149="","",Master!$H$12)</f>
        <v>RJ-11</v>
      </c>
      <c r="N149" s="10" t="str">
        <f>IF(H149="","",CONCATENATE(Master!A167,Master!B167))</f>
        <v>COSWB-3</v>
      </c>
      <c r="P149" s="10" t="str">
        <f>IF(H149="","",Master!$H$14)</f>
        <v>RJ-11</v>
      </c>
    </row>
    <row r="150" spans="2:16" s="10" customFormat="1" ht="15.75">
      <c r="B150" s="10" t="str">
        <f>IF(H150="","",Master!$H$3)</f>
        <v>DAQ</v>
      </c>
      <c r="C150"/>
      <c r="D150"/>
      <c r="E150" s="10" t="str">
        <f>IF(Master!F168&gt;0,CONCATENATE("RSET-",Master!L168,Master!B168),"")</f>
        <v>RSET-CONWB-3</v>
      </c>
      <c r="G150" s="10" t="str">
        <f>IF(H150="","",Master!$H$4)</f>
        <v>Ol 3744-26</v>
      </c>
      <c r="H150" s="10">
        <f>IF(Master!F168&gt;0,CHOOSE(INT(Master!E168/100)+1,Master!$H$7,Master!$H$8,Master!$H$9),"")</f>
        <v>220</v>
      </c>
      <c r="I150" s="10" t="str">
        <f>IF(H150="","",Master!$H$10)</f>
        <v>GY</v>
      </c>
      <c r="K150" s="10" t="str">
        <f>IF(H150="","",Master!$H$11)</f>
        <v>1RR15E-B</v>
      </c>
      <c r="M150" s="10" t="str">
        <f>IF(H150="","",Master!$H$12)</f>
        <v>RJ-11</v>
      </c>
      <c r="N150" s="10" t="str">
        <f>IF(H150="","",CONCATENATE(Master!A168,Master!B168))</f>
        <v>CONWB-3</v>
      </c>
      <c r="P150" s="10" t="str">
        <f>IF(H150="","",Master!$H$14)</f>
        <v>RJ-11</v>
      </c>
    </row>
    <row r="151" spans="2:16" s="10" customFormat="1" ht="15.75">
      <c r="B151" s="10" t="str">
        <f>IF(H151="","",Master!$H$3)</f>
        <v>DAQ</v>
      </c>
      <c r="C151"/>
      <c r="D151"/>
      <c r="E151" s="10" t="str">
        <f>IF(Master!F169&gt;0,CONCATENATE("RSET-",Master!L169,Master!B169),"")</f>
        <v>RSET-CONET-4</v>
      </c>
      <c r="G151" s="10" t="str">
        <f>IF(H151="","",Master!$H$4)</f>
        <v>Ol 3744-26</v>
      </c>
      <c r="H151" s="10">
        <f>IF(Master!F169&gt;0,CHOOSE(INT(Master!E169/100)+1,Master!$H$7,Master!$H$8,Master!$H$9),"")</f>
        <v>220</v>
      </c>
      <c r="I151" s="10" t="str">
        <f>IF(H151="","",Master!$H$10)</f>
        <v>GY</v>
      </c>
      <c r="K151" s="10" t="str">
        <f>IF(H151="","",Master!$H$11)</f>
        <v>1RR15E-B</v>
      </c>
      <c r="M151" s="10" t="str">
        <f>IF(H151="","",Master!$H$12)</f>
        <v>RJ-11</v>
      </c>
      <c r="N151" s="10" t="str">
        <f>IF(H151="","",CONCATENATE(Master!A169,Master!B169))</f>
        <v>CONET-4</v>
      </c>
      <c r="P151" s="10" t="str">
        <f>IF(H151="","",Master!$H$14)</f>
        <v>RJ-11</v>
      </c>
    </row>
    <row r="152" spans="2:16" s="10" customFormat="1" ht="15.75">
      <c r="B152" s="10" t="str">
        <f>IF(H152="","",Master!$H$3)</f>
        <v>DAQ</v>
      </c>
      <c r="C152"/>
      <c r="D152"/>
      <c r="E152" s="10" t="str">
        <f>IF(Master!F170&gt;0,CONCATENATE("RSET-",Master!L170,Master!B170),"")</f>
        <v>RSET-COSET-4</v>
      </c>
      <c r="G152" s="10" t="str">
        <f>IF(H152="","",Master!$H$4)</f>
        <v>Ol 3744-26</v>
      </c>
      <c r="H152" s="10">
        <f>IF(Master!F170&gt;0,CHOOSE(INT(Master!E170/100)+1,Master!$H$7,Master!$H$8,Master!$H$9),"")</f>
        <v>220</v>
      </c>
      <c r="I152" s="10" t="str">
        <f>IF(H152="","",Master!$H$10)</f>
        <v>GY</v>
      </c>
      <c r="K152" s="10" t="str">
        <f>IF(H152="","",Master!$H$11)</f>
        <v>1RR15E-B</v>
      </c>
      <c r="M152" s="10" t="str">
        <f>IF(H152="","",Master!$H$12)</f>
        <v>RJ-11</v>
      </c>
      <c r="N152" s="10" t="str">
        <f>IF(H152="","",CONCATENATE(Master!A170,Master!B170))</f>
        <v>COSET-4</v>
      </c>
      <c r="P152" s="10" t="str">
        <f>IF(H152="","",Master!$H$14)</f>
        <v>RJ-11</v>
      </c>
    </row>
    <row r="153" spans="2:16" s="10" customFormat="1" ht="15.75">
      <c r="B153" s="10" t="str">
        <f>IF(H153="","",Master!$H$3)</f>
        <v>DAQ</v>
      </c>
      <c r="C153"/>
      <c r="D153"/>
      <c r="E153" s="10" t="str">
        <f>IF(Master!F171&gt;0,CONCATENATE("RSET-",Master!L171,Master!B171),"")</f>
        <v>RSET-COSEB-3</v>
      </c>
      <c r="G153" s="10" t="str">
        <f>IF(H153="","",Master!$H$4)</f>
        <v>Ol 3744-26</v>
      </c>
      <c r="H153" s="10">
        <f>IF(Master!F171&gt;0,CHOOSE(INT(Master!E171/100)+1,Master!$H$7,Master!$H$8,Master!$H$9),"")</f>
        <v>220</v>
      </c>
      <c r="I153" s="10" t="str">
        <f>IF(H153="","",Master!$H$10)</f>
        <v>GY</v>
      </c>
      <c r="K153" s="10" t="str">
        <f>IF(H153="","",Master!$H$11)</f>
        <v>1RR15E-B</v>
      </c>
      <c r="M153" s="10" t="str">
        <f>IF(H153="","",Master!$H$12)</f>
        <v>RJ-11</v>
      </c>
      <c r="N153" s="10" t="str">
        <f>IF(H153="","",CONCATENATE(Master!A171,Master!B171))</f>
        <v>COSEB-3</v>
      </c>
      <c r="P153" s="10" t="str">
        <f>IF(H153="","",Master!$H$14)</f>
        <v>RJ-11</v>
      </c>
    </row>
    <row r="154" spans="2:16" s="10" customFormat="1" ht="15.75">
      <c r="B154" s="10" t="str">
        <f>IF(H154="","",Master!$H$3)</f>
        <v>DAQ</v>
      </c>
      <c r="C154"/>
      <c r="D154"/>
      <c r="E154" s="10" t="str">
        <f>IF(Master!F172&gt;0,CONCATENATE("RSET-",Master!L172,Master!B172),"")</f>
        <v>RSET-CONEB-3</v>
      </c>
      <c r="G154" s="10" t="str">
        <f>IF(H154="","",Master!$H$4)</f>
        <v>Ol 3744-26</v>
      </c>
      <c r="H154" s="10">
        <f>IF(Master!F172&gt;0,CHOOSE(INT(Master!E172/100)+1,Master!$H$7,Master!$H$8,Master!$H$9),"")</f>
        <v>220</v>
      </c>
      <c r="I154" s="10" t="str">
        <f>IF(H154="","",Master!$H$10)</f>
        <v>GY</v>
      </c>
      <c r="K154" s="10" t="str">
        <f>IF(H154="","",Master!$H$11)</f>
        <v>1RR15E-B</v>
      </c>
      <c r="M154" s="10" t="str">
        <f>IF(H154="","",Master!$H$12)</f>
        <v>RJ-11</v>
      </c>
      <c r="N154" s="10" t="str">
        <f>IF(H154="","",CONCATENATE(Master!A172,Master!B172))</f>
        <v>CONEB-3</v>
      </c>
      <c r="P154" s="10" t="str">
        <f>IF(H154="","",Master!$H$14)</f>
        <v>RJ-11</v>
      </c>
    </row>
    <row r="155" spans="2:16" s="10" customFormat="1" ht="15.75">
      <c r="B155" s="10" t="str">
        <f>IF(H155="","",Master!$H$3)</f>
        <v>DAQ</v>
      </c>
      <c r="C155"/>
      <c r="D155"/>
      <c r="E155" s="10" t="str">
        <f>IF(Master!F173&gt;0,CONCATENATE("RSET-",Master!L173,Master!B173),"")</f>
        <v>RSET-SVNWT</v>
      </c>
      <c r="G155" s="10" t="str">
        <f>IF(H155="","",Master!$H$4)</f>
        <v>Ol 3744-26</v>
      </c>
      <c r="H155" s="10">
        <f>IF(Master!F173&gt;0,CHOOSE(INT(Master!E173/100)+1,Master!$H$7,Master!$H$8,Master!$H$9),"")</f>
        <v>220</v>
      </c>
      <c r="I155" s="10" t="str">
        <f>IF(H155="","",Master!$H$10)</f>
        <v>GY</v>
      </c>
      <c r="K155" s="10" t="str">
        <f>IF(H155="","",Master!$H$11)</f>
        <v>1RR15E-B</v>
      </c>
      <c r="M155" s="10" t="str">
        <f>IF(H155="","",Master!$H$12)</f>
        <v>RJ-11</v>
      </c>
      <c r="N155" s="10" t="str">
        <f>IF(H155="","",CONCATENATE(Master!A173,Master!B173))</f>
        <v>SVNWT</v>
      </c>
      <c r="P155" s="10" t="str">
        <f>IF(H155="","",Master!$H$14)</f>
        <v>RJ-11</v>
      </c>
    </row>
    <row r="156" spans="2:16" s="10" customFormat="1" ht="15.75">
      <c r="B156" s="10" t="str">
        <f>IF(H156="","",Master!$H$3)</f>
        <v>DAQ</v>
      </c>
      <c r="C156"/>
      <c r="D156"/>
      <c r="E156" s="10" t="str">
        <f>IF(Master!F174&gt;0,CONCATENATE("RSET-",Master!L174,Master!B174),"")</f>
        <v>RSET-SVSWT</v>
      </c>
      <c r="G156" s="10" t="str">
        <f>IF(H156="","",Master!$H$4)</f>
        <v>Ol 3744-26</v>
      </c>
      <c r="H156" s="10">
        <f>IF(Master!F174&gt;0,CHOOSE(INT(Master!E174/100)+1,Master!$H$7,Master!$H$8,Master!$H$9),"")</f>
        <v>220</v>
      </c>
      <c r="I156" s="10" t="str">
        <f>IF(H156="","",Master!$H$10)</f>
        <v>GY</v>
      </c>
      <c r="K156" s="10" t="str">
        <f>IF(H156="","",Master!$H$11)</f>
        <v>1RR15E-B</v>
      </c>
      <c r="M156" s="10" t="str">
        <f>IF(H156="","",Master!$H$12)</f>
        <v>RJ-11</v>
      </c>
      <c r="N156" s="10" t="str">
        <f>IF(H156="","",CONCATENATE(Master!A174,Master!B174))</f>
        <v>SVSWT</v>
      </c>
      <c r="P156" s="10" t="str">
        <f>IF(H156="","",Master!$H$14)</f>
        <v>RJ-11</v>
      </c>
    </row>
    <row r="157" spans="2:16" s="10" customFormat="1" ht="15.75">
      <c r="B157" s="10" t="str">
        <f>IF(H157="","",Master!$H$3)</f>
        <v>DAQ</v>
      </c>
      <c r="C157"/>
      <c r="D157"/>
      <c r="E157" s="10" t="str">
        <f>IF(Master!F175&gt;0,CONCATENATE("RSET-",Master!L175,Master!B175),"")</f>
        <v>RSET-SVSWB</v>
      </c>
      <c r="G157" s="10" t="str">
        <f>IF(H157="","",Master!$H$4)</f>
        <v>Ol 3744-26</v>
      </c>
      <c r="H157" s="10">
        <f>IF(Master!F175&gt;0,CHOOSE(INT(Master!E175/100)+1,Master!$H$7,Master!$H$8,Master!$H$9),"")</f>
        <v>220</v>
      </c>
      <c r="I157" s="10" t="str">
        <f>IF(H157="","",Master!$H$10)</f>
        <v>GY</v>
      </c>
      <c r="K157" s="10" t="str">
        <f>IF(H157="","",Master!$H$11)</f>
        <v>1RR15E-B</v>
      </c>
      <c r="M157" s="10" t="str">
        <f>IF(H157="","",Master!$H$12)</f>
        <v>RJ-11</v>
      </c>
      <c r="N157" s="10" t="str">
        <f>IF(H157="","",CONCATENATE(Master!A175,Master!B175))</f>
        <v>SVSWB</v>
      </c>
      <c r="P157" s="10" t="str">
        <f>IF(H157="","",Master!$H$14)</f>
        <v>RJ-11</v>
      </c>
    </row>
    <row r="158" spans="2:16" s="10" customFormat="1" ht="15.75">
      <c r="B158" s="10" t="str">
        <f>IF(H158="","",Master!$H$3)</f>
        <v>DAQ</v>
      </c>
      <c r="C158"/>
      <c r="D158"/>
      <c r="E158" s="10" t="str">
        <f>IF(Master!F176&gt;0,CONCATENATE("RSET-",Master!L176,Master!B176),"")</f>
        <v>RSET-SVNWB</v>
      </c>
      <c r="G158" s="10" t="str">
        <f>IF(H158="","",Master!$H$4)</f>
        <v>Ol 3744-26</v>
      </c>
      <c r="H158" s="10">
        <f>IF(Master!F176&gt;0,CHOOSE(INT(Master!E176/100)+1,Master!$H$7,Master!$H$8,Master!$H$9),"")</f>
        <v>220</v>
      </c>
      <c r="I158" s="10" t="str">
        <f>IF(H158="","",Master!$H$10)</f>
        <v>GY</v>
      </c>
      <c r="K158" s="10" t="str">
        <f>IF(H158="","",Master!$H$11)</f>
        <v>1RR15E-B</v>
      </c>
      <c r="M158" s="10" t="str">
        <f>IF(H158="","",Master!$H$12)</f>
        <v>RJ-11</v>
      </c>
      <c r="N158" s="10" t="str">
        <f>IF(H158="","",CONCATENATE(Master!A176,Master!B176))</f>
        <v>SVNWB</v>
      </c>
      <c r="P158" s="10" t="str">
        <f>IF(H158="","",Master!$H$14)</f>
        <v>RJ-11</v>
      </c>
    </row>
    <row r="159" spans="2:16" s="10" customFormat="1" ht="15.75">
      <c r="B159" s="10" t="str">
        <f>IF(H159="","",Master!$H$3)</f>
        <v>DAQ</v>
      </c>
      <c r="C159"/>
      <c r="D159"/>
      <c r="E159" s="10" t="str">
        <f>IF(Master!F177&gt;0,CONCATENATE("RSET-",Master!L177,Master!B177),"")</f>
        <v>RSET-SVNET</v>
      </c>
      <c r="G159" s="10" t="str">
        <f>IF(H159="","",Master!$H$4)</f>
        <v>Ol 3744-26</v>
      </c>
      <c r="H159" s="10">
        <f>IF(Master!F177&gt;0,CHOOSE(INT(Master!E177/100)+1,Master!$H$7,Master!$H$8,Master!$H$9),"")</f>
        <v>220</v>
      </c>
      <c r="I159" s="10" t="str">
        <f>IF(H159="","",Master!$H$10)</f>
        <v>GY</v>
      </c>
      <c r="K159" s="10" t="str">
        <f>IF(H159="","",Master!$H$11)</f>
        <v>1RR15E-B</v>
      </c>
      <c r="M159" s="10" t="str">
        <f>IF(H159="","",Master!$H$12)</f>
        <v>RJ-11</v>
      </c>
      <c r="N159" s="10" t="str">
        <f>IF(H159="","",CONCATENATE(Master!A177,Master!B177))</f>
        <v>SVNET</v>
      </c>
      <c r="P159" s="10" t="str">
        <f>IF(H159="","",Master!$H$14)</f>
        <v>RJ-11</v>
      </c>
    </row>
    <row r="160" spans="2:16" s="10" customFormat="1" ht="15.75">
      <c r="B160" s="10" t="str">
        <f>IF(H160="","",Master!$H$3)</f>
        <v>DAQ</v>
      </c>
      <c r="C160"/>
      <c r="D160"/>
      <c r="E160" s="10" t="str">
        <f>IF(Master!F178&gt;0,CONCATENATE("RSET-",Master!L178,Master!B178),"")</f>
        <v>RSET-SVSET</v>
      </c>
      <c r="G160" s="10" t="str">
        <f>IF(H160="","",Master!$H$4)</f>
        <v>Ol 3744-26</v>
      </c>
      <c r="H160" s="10">
        <f>IF(Master!F178&gt;0,CHOOSE(INT(Master!E178/100)+1,Master!$H$7,Master!$H$8,Master!$H$9),"")</f>
        <v>220</v>
      </c>
      <c r="I160" s="10" t="str">
        <f>IF(H160="","",Master!$H$10)</f>
        <v>GY</v>
      </c>
      <c r="K160" s="10" t="str">
        <f>IF(H160="","",Master!$H$11)</f>
        <v>1RR15E-B</v>
      </c>
      <c r="M160" s="10" t="str">
        <f>IF(H160="","",Master!$H$12)</f>
        <v>RJ-11</v>
      </c>
      <c r="N160" s="10" t="str">
        <f>IF(H160="","",CONCATENATE(Master!A178,Master!B178))</f>
        <v>SVSET</v>
      </c>
      <c r="P160" s="10" t="str">
        <f>IF(H160="","",Master!$H$14)</f>
        <v>RJ-11</v>
      </c>
    </row>
    <row r="161" spans="2:16" s="10" customFormat="1" ht="15.75">
      <c r="B161" s="10" t="str">
        <f>IF(H161="","",Master!$H$3)</f>
        <v>DAQ</v>
      </c>
      <c r="C161"/>
      <c r="D161"/>
      <c r="E161" s="10" t="str">
        <f>IF(Master!F179&gt;0,CONCATENATE("RSET-",Master!L179,Master!B179),"")</f>
        <v>RSET-SVSEB</v>
      </c>
      <c r="G161" s="10" t="str">
        <f>IF(H161="","",Master!$H$4)</f>
        <v>Ol 3744-26</v>
      </c>
      <c r="H161" s="10">
        <f>IF(Master!F179&gt;0,CHOOSE(INT(Master!E179/100)+1,Master!$H$7,Master!$H$8,Master!$H$9),"")</f>
        <v>220</v>
      </c>
      <c r="I161" s="10" t="str">
        <f>IF(H161="","",Master!$H$10)</f>
        <v>GY</v>
      </c>
      <c r="K161" s="10" t="str">
        <f>IF(H161="","",Master!$H$11)</f>
        <v>1RR15E-B</v>
      </c>
      <c r="M161" s="10" t="str">
        <f>IF(H161="","",Master!$H$12)</f>
        <v>RJ-11</v>
      </c>
      <c r="N161" s="10" t="str">
        <f>IF(H161="","",CONCATENATE(Master!A179,Master!B179))</f>
        <v>SVSEB</v>
      </c>
      <c r="P161" s="10" t="str">
        <f>IF(H161="","",Master!$H$14)</f>
        <v>RJ-11</v>
      </c>
    </row>
    <row r="162" spans="2:16" s="10" customFormat="1" ht="15.75">
      <c r="B162" s="10" t="str">
        <f>IF(H162="","",Master!$H$3)</f>
        <v>DAQ</v>
      </c>
      <c r="C162"/>
      <c r="D162"/>
      <c r="E162" s="10" t="str">
        <f>IF(Master!F180&gt;0,CONCATENATE("RSET-",Master!L180,Master!B180),"")</f>
        <v>RSET-SVNEB</v>
      </c>
      <c r="G162" s="10" t="str">
        <f>IF(H162="","",Master!$H$4)</f>
        <v>Ol 3744-26</v>
      </c>
      <c r="H162" s="10">
        <f>IF(Master!F180&gt;0,CHOOSE(INT(Master!E180/100)+1,Master!$H$7,Master!$H$8,Master!$H$9),"")</f>
        <v>220</v>
      </c>
      <c r="I162" s="10" t="str">
        <f>IF(H162="","",Master!$H$10)</f>
        <v>GY</v>
      </c>
      <c r="K162" s="10" t="str">
        <f>IF(H162="","",Master!$H$11)</f>
        <v>1RR15E-B</v>
      </c>
      <c r="M162" s="10" t="str">
        <f>IF(H162="","",Master!$H$12)</f>
        <v>RJ-11</v>
      </c>
      <c r="N162" s="10" t="str">
        <f>IF(H162="","",CONCATENATE(Master!A180,Master!B180))</f>
        <v>SVNEB</v>
      </c>
      <c r="P162" s="10" t="str">
        <f>IF(H162="","",Master!$H$14)</f>
        <v>RJ-11</v>
      </c>
    </row>
    <row r="163" spans="2:16" s="10" customFormat="1" ht="15.75">
      <c r="B163" s="10" t="str">
        <f>IF(H163="","",Master!$H$3)</f>
        <v>DAQ</v>
      </c>
      <c r="C163"/>
      <c r="D163"/>
      <c r="E163" s="10" t="str">
        <f>IF(Master!F181&gt;0,CONCATENATE("RSET-",Master!L181,Master!B181),"")</f>
        <v>RSET-CONWT-S</v>
      </c>
      <c r="G163" s="10" t="str">
        <f>IF(H163="","",Master!$H$4)</f>
        <v>Ol 3744-26</v>
      </c>
      <c r="H163" s="10">
        <f>IF(Master!F181&gt;0,CHOOSE(INT(Master!E181/100)+1,Master!$H$7,Master!$H$8,Master!$H$9),"")</f>
        <v>220</v>
      </c>
      <c r="I163" s="10" t="str">
        <f>IF(H163="","",Master!$H$10)</f>
        <v>GY</v>
      </c>
      <c r="K163" s="10" t="str">
        <f>IF(H163="","",Master!$H$11)</f>
        <v>1RR15E-B</v>
      </c>
      <c r="M163" s="10" t="str">
        <f>IF(H163="","",Master!$H$12)</f>
        <v>RJ-11</v>
      </c>
      <c r="N163" s="10" t="str">
        <f>IF(H163="","",CONCATENATE(Master!A181,Master!B181))</f>
        <v>CONWT-S</v>
      </c>
      <c r="P163" s="10" t="str">
        <f>IF(H163="","",Master!$H$14)</f>
        <v>RJ-11</v>
      </c>
    </row>
    <row r="164" spans="2:17" s="10" customFormat="1" ht="15.75">
      <c r="B164" s="10" t="str">
        <f>IF(H164="","",Master!$H$3)</f>
        <v>DAQ</v>
      </c>
      <c r="C164"/>
      <c r="D164"/>
      <c r="E164" s="10" t="str">
        <f>IF(Master!F182&gt;0,CONCATENATE("RSET-",Master!L182,Master!B182),"")</f>
        <v>RSET-COSWT-S</v>
      </c>
      <c r="G164" s="10" t="str">
        <f>IF(H164="","",Master!$H$4)</f>
        <v>Ol 3744-26</v>
      </c>
      <c r="H164" s="10">
        <f>IF(Master!F182&gt;0,CHOOSE(INT(Master!E182/100)+1,Master!$H$7,Master!$H$8,Master!$H$9),"")</f>
        <v>220</v>
      </c>
      <c r="I164" s="10" t="str">
        <f>IF(H164="","",Master!$H$10)</f>
        <v>GY</v>
      </c>
      <c r="K164" s="10" t="str">
        <f>IF(H164="","",Master!$H$11)</f>
        <v>1RR15E-B</v>
      </c>
      <c r="M164" s="10" t="str">
        <f>IF(H164="","",Master!$H$12)</f>
        <v>RJ-11</v>
      </c>
      <c r="N164" s="10" t="str">
        <f>IF(H164="","",CONCATENATE(Master!A182,Master!B182))</f>
        <v>COSWT-S</v>
      </c>
      <c r="P164" s="10" t="str">
        <f>IF(H164="","",Master!$H$14)</f>
        <v>RJ-11</v>
      </c>
      <c r="Q164" s="10" t="s">
        <v>395</v>
      </c>
    </row>
    <row r="165" spans="2:17" s="10" customFormat="1" ht="15.75">
      <c r="B165" s="10" t="str">
        <f>IF(H165="","",Master!$H$3)</f>
        <v>DAQ</v>
      </c>
      <c r="C165"/>
      <c r="D165"/>
      <c r="E165" s="10" t="str">
        <f>IF(Master!F183&gt;0,CONCATENATE("RSET-",Master!L183,Master!B183),"")</f>
        <v>RSET-CONET-S</v>
      </c>
      <c r="G165" s="10" t="str">
        <f>IF(H165="","",Master!$H$4)</f>
        <v>Ol 3744-26</v>
      </c>
      <c r="H165" s="10">
        <f>IF(Master!F183&gt;0,CHOOSE(INT(Master!E183/100)+1,Master!$H$7,Master!$H$8,Master!$H$9),"")</f>
        <v>220</v>
      </c>
      <c r="I165" s="10" t="str">
        <f>IF(H165="","",Master!$H$10)</f>
        <v>GY</v>
      </c>
      <c r="K165" s="10" t="str">
        <f>IF(H165="","",Master!$H$11)</f>
        <v>1RR15E-B</v>
      </c>
      <c r="M165" s="10" t="str">
        <f>IF(H165="","",Master!$H$12)</f>
        <v>RJ-11</v>
      </c>
      <c r="N165" s="10" t="str">
        <f>IF(H165="","",CONCATENATE(Master!A183,Master!B183))</f>
        <v>CONET-S</v>
      </c>
      <c r="P165" s="10" t="str">
        <f>IF(H165="","",Master!$H$14)</f>
        <v>RJ-11</v>
      </c>
      <c r="Q165" s="10" t="s">
        <v>395</v>
      </c>
    </row>
    <row r="166" spans="2:17" s="10" customFormat="1" ht="15.75">
      <c r="B166" s="10" t="str">
        <f>IF(H166="","",Master!$H$3)</f>
        <v>DAQ</v>
      </c>
      <c r="C166"/>
      <c r="D166"/>
      <c r="E166" s="10" t="str">
        <f>IF(Master!F184&gt;0,CONCATENATE("RSET-",Master!L184,Master!B184),"")</f>
        <v>RSET-COSET-S</v>
      </c>
      <c r="G166" s="10" t="str">
        <f>IF(H166="","",Master!$H$4)</f>
        <v>Ol 3744-26</v>
      </c>
      <c r="H166" s="10">
        <f>IF(Master!F184&gt;0,CHOOSE(INT(Master!E184/100)+1,Master!$H$7,Master!$H$8,Master!$H$9),"")</f>
        <v>220</v>
      </c>
      <c r="I166" s="10" t="str">
        <f>IF(H166="","",Master!$H$10)</f>
        <v>GY</v>
      </c>
      <c r="K166" s="10" t="str">
        <f>IF(H166="","",Master!$H$11)</f>
        <v>1RR15E-B</v>
      </c>
      <c r="M166" s="10" t="str">
        <f>IF(H166="","",Master!$H$12)</f>
        <v>RJ-11</v>
      </c>
      <c r="N166" s="10" t="str">
        <f>IF(H166="","",CONCATENATE(Master!A184,Master!B184))</f>
        <v>COSET-S</v>
      </c>
      <c r="P166" s="10" t="str">
        <f>IF(H166="","",Master!$H$14)</f>
        <v>RJ-11</v>
      </c>
      <c r="Q166" s="10" t="s">
        <v>395</v>
      </c>
    </row>
    <row r="167" spans="2:17" s="10" customFormat="1" ht="15.75">
      <c r="B167" s="10" t="str">
        <f>IF(H167="","",Master!$H$3)</f>
        <v>DAQ</v>
      </c>
      <c r="C167"/>
      <c r="D167"/>
      <c r="E167" s="10" t="str">
        <f>IF(Master!F185&gt;0,CONCATENATE("RSET-",Master!L185,Master!B185),"")</f>
        <v>RSET-CANWT-S</v>
      </c>
      <c r="G167" s="10" t="str">
        <f>IF(H167="","",Master!$H$4)</f>
        <v>Ol 3744-26</v>
      </c>
      <c r="H167" s="10">
        <f>IF(Master!F185&gt;0,CHOOSE(INT(Master!E185/100)+1,Master!$H$7,Master!$H$8,Master!$H$9),"")</f>
        <v>220</v>
      </c>
      <c r="I167" s="10" t="str">
        <f>IF(H167="","",Master!$H$10)</f>
        <v>GY</v>
      </c>
      <c r="K167" s="10" t="str">
        <f>IF(H167="","",Master!$H$11)</f>
        <v>1RR15E-B</v>
      </c>
      <c r="M167" s="10" t="str">
        <f>IF(H167="","",Master!$H$12)</f>
        <v>RJ-11</v>
      </c>
      <c r="N167" s="10" t="str">
        <f>IF(H167="","",CONCATENATE(Master!A185,Master!B185))</f>
        <v>CANWT-S</v>
      </c>
      <c r="P167" s="10" t="str">
        <f>IF(H167="","",Master!$H$14)</f>
        <v>RJ-11</v>
      </c>
      <c r="Q167" s="10" t="s">
        <v>395</v>
      </c>
    </row>
    <row r="168" spans="2:17" s="10" customFormat="1" ht="15.75">
      <c r="B168" s="10" t="str">
        <f>IF(H168="","",Master!$H$3)</f>
        <v>DAQ</v>
      </c>
      <c r="C168"/>
      <c r="D168"/>
      <c r="E168" s="10" t="str">
        <f>IF(Master!F186&gt;0,CONCATENATE("RSET-",Master!L186,Master!B186),"")</f>
        <v>RSET-CASWT-S</v>
      </c>
      <c r="G168" s="10" t="str">
        <f>IF(H168="","",Master!$H$4)</f>
        <v>Ol 3744-26</v>
      </c>
      <c r="H168" s="10">
        <f>IF(Master!F186&gt;0,CHOOSE(INT(Master!E186/100)+1,Master!$H$7,Master!$H$8,Master!$H$9),"")</f>
        <v>220</v>
      </c>
      <c r="I168" s="10" t="str">
        <f>IF(H168="","",Master!$H$10)</f>
        <v>GY</v>
      </c>
      <c r="K168" s="10" t="str">
        <f>IF(H168="","",Master!$H$11)</f>
        <v>1RR15E-B</v>
      </c>
      <c r="M168" s="10" t="str">
        <f>IF(H168="","",Master!$H$12)</f>
        <v>RJ-11</v>
      </c>
      <c r="N168" s="10" t="str">
        <f>IF(H168="","",CONCATENATE(Master!A186,Master!B186))</f>
        <v>CASWT-S</v>
      </c>
      <c r="P168" s="10" t="str">
        <f>IF(H168="","",Master!$H$14)</f>
        <v>RJ-11</v>
      </c>
      <c r="Q168" s="10" t="s">
        <v>395</v>
      </c>
    </row>
    <row r="169" spans="2:17" s="10" customFormat="1" ht="15.75">
      <c r="B169" s="10" t="str">
        <f>IF(H169="","",Master!$H$3)</f>
        <v>DAQ</v>
      </c>
      <c r="C169"/>
      <c r="D169"/>
      <c r="E169" s="10" t="str">
        <f>IF(Master!F187&gt;0,CONCATENATE("RSET-",Master!L187,Master!B187),"")</f>
        <v>RSET-CANET-S</v>
      </c>
      <c r="G169" s="10" t="str">
        <f>IF(H169="","",Master!$H$4)</f>
        <v>Ol 3744-26</v>
      </c>
      <c r="H169" s="10">
        <f>IF(Master!F187&gt;0,CHOOSE(INT(Master!E187/100)+1,Master!$H$7,Master!$H$8,Master!$H$9),"")</f>
        <v>220</v>
      </c>
      <c r="I169" s="10" t="str">
        <f>IF(H169="","",Master!$H$10)</f>
        <v>GY</v>
      </c>
      <c r="K169" s="10" t="str">
        <f>IF(H169="","",Master!$H$11)</f>
        <v>1RR15E-B</v>
      </c>
      <c r="M169" s="10" t="str">
        <f>IF(H169="","",Master!$H$12)</f>
        <v>RJ-11</v>
      </c>
      <c r="N169" s="10" t="str">
        <f>IF(H169="","",CONCATENATE(Master!A187,Master!B187))</f>
        <v>CANET-S</v>
      </c>
      <c r="P169" s="10" t="str">
        <f>IF(H169="","",Master!$H$14)</f>
        <v>RJ-11</v>
      </c>
      <c r="Q169" s="10" t="s">
        <v>395</v>
      </c>
    </row>
    <row r="170" spans="2:17" s="10" customFormat="1" ht="15.75">
      <c r="B170" s="10" t="str">
        <f>IF(H170="","",Master!$H$3)</f>
        <v>DAQ</v>
      </c>
      <c r="C170"/>
      <c r="D170"/>
      <c r="E170" s="10" t="str">
        <f>IF(Master!F188&gt;0,CONCATENATE("RSET-",Master!L188,Master!B188),"")</f>
        <v>RSET-CASET-S</v>
      </c>
      <c r="G170" s="10" t="str">
        <f>IF(H170="","",Master!$H$4)</f>
        <v>Ol 3744-26</v>
      </c>
      <c r="H170" s="10">
        <f>IF(Master!F188&gt;0,CHOOSE(INT(Master!E188/100)+1,Master!$H$7,Master!$H$8,Master!$H$9),"")</f>
        <v>220</v>
      </c>
      <c r="I170" s="10" t="str">
        <f>IF(H170="","",Master!$H$10)</f>
        <v>GY</v>
      </c>
      <c r="K170" s="10" t="str">
        <f>IF(H170="","",Master!$H$11)</f>
        <v>1RR15E-B</v>
      </c>
      <c r="M170" s="10" t="str">
        <f>IF(H170="","",Master!$H$12)</f>
        <v>RJ-11</v>
      </c>
      <c r="N170" s="10" t="str">
        <f>IF(H170="","",CONCATENATE(Master!A188,Master!B188))</f>
        <v>CASET-S</v>
      </c>
      <c r="P170" s="10" t="str">
        <f>IF(H170="","",Master!$H$14)</f>
        <v>RJ-11</v>
      </c>
      <c r="Q170" s="10" t="s">
        <v>395</v>
      </c>
    </row>
    <row r="171" spans="2:17" s="10" customFormat="1" ht="15.75">
      <c r="B171" s="10" t="str">
        <f>IF(H171="","",Master!$H$3)</f>
        <v>DAQ</v>
      </c>
      <c r="C171"/>
      <c r="D171"/>
      <c r="E171" s="10" t="str">
        <f>IF(Master!F189&gt;0,CONCATENATE("RSET-",Master!L189,Master!B189),"")</f>
        <v>RSET-EPNW-S</v>
      </c>
      <c r="G171" s="10" t="str">
        <f>IF(H171="","",Master!$H$4)</f>
        <v>Ol 3744-26</v>
      </c>
      <c r="H171" s="10">
        <f>IF(Master!F189&gt;0,CHOOSE(INT(Master!E189/100)+1,Master!$H$7,Master!$H$8,Master!$H$9),"")</f>
        <v>220</v>
      </c>
      <c r="I171" s="10" t="str">
        <f>IF(H171="","",Master!$H$10)</f>
        <v>GY</v>
      </c>
      <c r="K171" s="10" t="str">
        <f>IF(H171="","",Master!$H$11)</f>
        <v>1RR15E-B</v>
      </c>
      <c r="M171" s="10" t="str">
        <f>IF(H171="","",Master!$H$12)</f>
        <v>RJ-11</v>
      </c>
      <c r="N171" s="10" t="str">
        <f>IF(H171="","",CONCATENATE(Master!A189,Master!B189))</f>
        <v>EPNW-S</v>
      </c>
      <c r="P171" s="10" t="str">
        <f>IF(H171="","",Master!$H$14)</f>
        <v>RJ-11</v>
      </c>
      <c r="Q171" s="10" t="s">
        <v>395</v>
      </c>
    </row>
    <row r="172" spans="2:17" s="10" customFormat="1" ht="15.75">
      <c r="B172" s="10" t="str">
        <f>IF(H172="","",Master!$H$3)</f>
        <v>DAQ</v>
      </c>
      <c r="C172"/>
      <c r="D172"/>
      <c r="E172" s="10" t="str">
        <f>IF(Master!F190&gt;0,CONCATENATE("RSET-",Master!L190,Master!B190),"")</f>
        <v>RSET-EPSW-S</v>
      </c>
      <c r="G172" s="10" t="str">
        <f>IF(H172="","",Master!$H$4)</f>
        <v>Ol 3744-26</v>
      </c>
      <c r="H172" s="10">
        <f>IF(Master!F190&gt;0,CHOOSE(INT(Master!E190/100)+1,Master!$H$7,Master!$H$8,Master!$H$9),"")</f>
        <v>220</v>
      </c>
      <c r="I172" s="10" t="str">
        <f>IF(H172="","",Master!$H$10)</f>
        <v>GY</v>
      </c>
      <c r="K172" s="10" t="str">
        <f>IF(H172="","",Master!$H$11)</f>
        <v>1RR15E-B</v>
      </c>
      <c r="M172" s="10" t="str">
        <f>IF(H172="","",Master!$H$12)</f>
        <v>RJ-11</v>
      </c>
      <c r="N172" s="10" t="str">
        <f>IF(H172="","",CONCATENATE(Master!A190,Master!B190))</f>
        <v>EPSW-S</v>
      </c>
      <c r="P172" s="10" t="str">
        <f>IF(H172="","",Master!$H$14)</f>
        <v>RJ-11</v>
      </c>
      <c r="Q172" s="10" t="s">
        <v>395</v>
      </c>
    </row>
    <row r="173" spans="2:17" s="10" customFormat="1" ht="15.75">
      <c r="B173" s="10" t="str">
        <f>IF(H173="","",Master!$H$3)</f>
        <v>DAQ</v>
      </c>
      <c r="C173"/>
      <c r="D173"/>
      <c r="E173" s="10" t="str">
        <f>IF(Master!F191&gt;0,CONCATENATE("RSET-",Master!L191,Master!B191),"")</f>
        <v>RSET-EPNW-S</v>
      </c>
      <c r="G173" s="10" t="str">
        <f>IF(H173="","",Master!$H$4)</f>
        <v>Ol 3744-26</v>
      </c>
      <c r="H173" s="10">
        <f>IF(Master!F191&gt;0,CHOOSE(INT(Master!E191/100)+1,Master!$H$7,Master!$H$8,Master!$H$9),"")</f>
        <v>220</v>
      </c>
      <c r="I173" s="10" t="str">
        <f>IF(H173="","",Master!$H$10)</f>
        <v>GY</v>
      </c>
      <c r="K173" s="10" t="str">
        <f>IF(H173="","",Master!$H$11)</f>
        <v>1RR15E-B</v>
      </c>
      <c r="M173" s="10" t="str">
        <f>IF(H173="","",Master!$H$12)</f>
        <v>RJ-11</v>
      </c>
      <c r="N173" s="10" t="str">
        <f>IF(H173="","",CONCATENATE(Master!A191,Master!B191))</f>
        <v>EPNW-S</v>
      </c>
      <c r="P173" s="10" t="str">
        <f>IF(H173="","",Master!$H$14)</f>
        <v>RJ-11</v>
      </c>
      <c r="Q173" s="10" t="s">
        <v>395</v>
      </c>
    </row>
    <row r="174" spans="2:17" s="10" customFormat="1" ht="15.75">
      <c r="B174" s="10" t="str">
        <f>IF(H174="","",Master!$H$3)</f>
        <v>DAQ</v>
      </c>
      <c r="C174"/>
      <c r="D174"/>
      <c r="E174" s="10" t="str">
        <f>IF(Master!F192&gt;0,CONCATENATE("RSET-",Master!L192,Master!B192),"")</f>
        <v>RSET-EPNE-S</v>
      </c>
      <c r="G174" s="10" t="str">
        <f>IF(H174="","",Master!$H$4)</f>
        <v>Ol 3744-26</v>
      </c>
      <c r="H174" s="10">
        <f>IF(Master!F192&gt;0,CHOOSE(INT(Master!E192/100)+1,Master!$H$7,Master!$H$8,Master!$H$9),"")</f>
        <v>220</v>
      </c>
      <c r="I174" s="10" t="str">
        <f>IF(H174="","",Master!$H$10)</f>
        <v>GY</v>
      </c>
      <c r="K174" s="10" t="str">
        <f>IF(H174="","",Master!$H$11)</f>
        <v>1RR15E-B</v>
      </c>
      <c r="M174" s="10" t="str">
        <f>IF(H174="","",Master!$H$12)</f>
        <v>RJ-11</v>
      </c>
      <c r="N174" s="10" t="str">
        <f>IF(H174="","",CONCATENATE(Master!A192,Master!B192))</f>
        <v>EPNE-S</v>
      </c>
      <c r="P174" s="10" t="str">
        <f>IF(H174="","",Master!$H$14)</f>
        <v>RJ-11</v>
      </c>
      <c r="Q174" s="10" t="s">
        <v>395</v>
      </c>
    </row>
    <row r="175" spans="2:17" s="10" customFormat="1" ht="15.75">
      <c r="B175" s="10" t="str">
        <f>IF(H175="","",Master!$H$3)</f>
        <v>DAQ</v>
      </c>
      <c r="C175"/>
      <c r="D175"/>
      <c r="E175" s="10" t="str">
        <f>IF(Master!F193&gt;0,CONCATENATE("RSET-",Master!L193,Master!B193),"")</f>
        <v>RSET-SVNWT-S</v>
      </c>
      <c r="G175" s="10" t="str">
        <f>IF(H175="","",Master!$H$4)</f>
        <v>Ol 3744-26</v>
      </c>
      <c r="H175" s="10">
        <f>IF(Master!F193&gt;0,CHOOSE(INT(Master!E193/100)+1,Master!$H$7,Master!$H$8,Master!$H$9),"")</f>
        <v>220</v>
      </c>
      <c r="I175" s="10" t="str">
        <f>IF(H175="","",Master!$H$10)</f>
        <v>GY</v>
      </c>
      <c r="K175" s="10" t="str">
        <f>IF(H175="","",Master!$H$11)</f>
        <v>1RR15E-B</v>
      </c>
      <c r="M175" s="10" t="str">
        <f>IF(H175="","",Master!$H$12)</f>
        <v>RJ-11</v>
      </c>
      <c r="N175" s="10" t="str">
        <f>IF(H175="","",CONCATENATE(Master!A193,Master!B193))</f>
        <v>SVNWT-S</v>
      </c>
      <c r="P175" s="10" t="str">
        <f>IF(H175="","",Master!$H$14)</f>
        <v>RJ-11</v>
      </c>
      <c r="Q175" s="10" t="s">
        <v>395</v>
      </c>
    </row>
    <row r="176" spans="2:17" s="10" customFormat="1" ht="15.75">
      <c r="B176" s="10" t="str">
        <f>IF(H176="","",Master!$H$3)</f>
        <v>DAQ</v>
      </c>
      <c r="C176"/>
      <c r="D176"/>
      <c r="E176" s="10" t="str">
        <f>IF(Master!F194&gt;0,CONCATENATE("RSET-",Master!L194,Master!B194),"")</f>
        <v>RSET-SVSWT-S</v>
      </c>
      <c r="G176" s="10" t="str">
        <f>IF(H176="","",Master!$H$4)</f>
        <v>Ol 3744-26</v>
      </c>
      <c r="H176" s="10">
        <f>IF(Master!F194&gt;0,CHOOSE(INT(Master!E194/100)+1,Master!$H$7,Master!$H$8,Master!$H$9),"")</f>
        <v>220</v>
      </c>
      <c r="I176" s="10" t="str">
        <f>IF(H176="","",Master!$H$10)</f>
        <v>GY</v>
      </c>
      <c r="K176" s="10" t="str">
        <f>IF(H176="","",Master!$H$11)</f>
        <v>1RR15E-B</v>
      </c>
      <c r="M176" s="10" t="str">
        <f>IF(H176="","",Master!$H$12)</f>
        <v>RJ-11</v>
      </c>
      <c r="N176" s="10" t="str">
        <f>IF(H176="","",CONCATENATE(Master!A194,Master!B194))</f>
        <v>SVSWT-S</v>
      </c>
      <c r="P176" s="10" t="str">
        <f>IF(H176="","",Master!$H$14)</f>
        <v>RJ-11</v>
      </c>
      <c r="Q176" s="10" t="s">
        <v>395</v>
      </c>
    </row>
    <row r="177" spans="2:17" s="10" customFormat="1" ht="15.75">
      <c r="B177" s="10" t="str">
        <f>IF(H177="","",Master!$H$3)</f>
        <v>DAQ</v>
      </c>
      <c r="C177"/>
      <c r="D177"/>
      <c r="E177" s="10" t="str">
        <f>IF(Master!F195&gt;0,CONCATENATE("RSET-",Master!L195,Master!B195),"")</f>
        <v>RSET-SVNET-S</v>
      </c>
      <c r="G177" s="10" t="str">
        <f>IF(H177="","",Master!$H$4)</f>
        <v>Ol 3744-26</v>
      </c>
      <c r="H177" s="10">
        <f>IF(Master!F195&gt;0,CHOOSE(INT(Master!E195/100)+1,Master!$H$7,Master!$H$8,Master!$H$9),"")</f>
        <v>220</v>
      </c>
      <c r="I177" s="10" t="str">
        <f>IF(H177="","",Master!$H$10)</f>
        <v>GY</v>
      </c>
      <c r="K177" s="10" t="str">
        <f>IF(H177="","",Master!$H$11)</f>
        <v>1RR15E-B</v>
      </c>
      <c r="M177" s="10" t="str">
        <f>IF(H177="","",Master!$H$12)</f>
        <v>RJ-11</v>
      </c>
      <c r="N177" s="10" t="str">
        <f>IF(H177="","",CONCATENATE(Master!A195,Master!B195))</f>
        <v>SVNET-S</v>
      </c>
      <c r="P177" s="10" t="str">
        <f>IF(H177="","",Master!$H$14)</f>
        <v>RJ-11</v>
      </c>
      <c r="Q177" s="10" t="s">
        <v>395</v>
      </c>
    </row>
    <row r="178" spans="2:17" s="10" customFormat="1" ht="15.75">
      <c r="B178" s="10" t="str">
        <f>IF(H178="","",Master!$H$3)</f>
        <v>DAQ</v>
      </c>
      <c r="C178"/>
      <c r="D178"/>
      <c r="E178" s="10" t="str">
        <f>IF(Master!F196&gt;0,CONCATENATE("RSET-",Master!L196,Master!B196),"")</f>
        <v>RSET-SVSET-S</v>
      </c>
      <c r="G178" s="10" t="str">
        <f>IF(H178="","",Master!$H$4)</f>
        <v>Ol 3744-26</v>
      </c>
      <c r="H178" s="10">
        <f>IF(Master!F196&gt;0,CHOOSE(INT(Master!E196/100)+1,Master!$H$7,Master!$H$8,Master!$H$9),"")</f>
        <v>220</v>
      </c>
      <c r="I178" s="10" t="str">
        <f>IF(H178="","",Master!$H$10)</f>
        <v>GY</v>
      </c>
      <c r="K178" s="10" t="str">
        <f>IF(H178="","",Master!$H$11)</f>
        <v>1RR15E-B</v>
      </c>
      <c r="M178" s="10" t="str">
        <f>IF(H178="","",Master!$H$12)</f>
        <v>RJ-11</v>
      </c>
      <c r="N178" s="10" t="str">
        <f>IF(H178="","",CONCATENATE(Master!A196,Master!B196))</f>
        <v>SVSET-S</v>
      </c>
      <c r="P178" s="10" t="str">
        <f>IF(H178="","",Master!$H$14)</f>
        <v>RJ-11</v>
      </c>
      <c r="Q178" s="10" t="s">
        <v>395</v>
      </c>
    </row>
    <row r="179" spans="3:8" s="10" customFormat="1" ht="15.75">
      <c r="C179" s="20"/>
      <c r="D179" s="20"/>
      <c r="H179" s="10">
        <f>IF(Master!F197&gt;0,CHOOSE(INT(Master!E197/100)+1,Master!$H$7,Master!$H$8,Master!$H$9),"")</f>
      </c>
    </row>
    <row r="180" spans="3:4" s="10" customFormat="1" ht="15.75">
      <c r="C180" s="20"/>
      <c r="D180" s="20"/>
    </row>
    <row r="181" spans="3:4" s="10" customFormat="1" ht="15.75">
      <c r="C181" s="20"/>
      <c r="D181" s="20"/>
    </row>
    <row r="182" spans="3:4" s="10" customFormat="1" ht="15.75">
      <c r="C182" s="20"/>
      <c r="D182" s="20"/>
    </row>
    <row r="183" spans="3:4" s="10" customFormat="1" ht="15.75">
      <c r="C183" s="20"/>
      <c r="D183" s="20"/>
    </row>
  </sheetData>
  <printOptions/>
  <pageMargins left="0.75" right="0.75" top="1" bottom="1" header="0.5" footer="0.5"/>
  <pageSetup fitToHeight="8" fitToWidth="1" horizontalDpi="600" verticalDpi="600" orientation="landscape" paperSize="17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workbookViewId="0" topLeftCell="A1">
      <pane ySplit="495" topLeftCell="BM1" activePane="topLeft" state="split"/>
      <selection pane="topLeft" activeCell="C150" sqref="C150"/>
      <selection pane="bottomLeft" activeCell="C150" sqref="C150"/>
    </sheetView>
  </sheetViews>
  <sheetFormatPr defaultColWidth="9.140625" defaultRowHeight="12.75"/>
  <cols>
    <col min="1" max="1" width="10.7109375" style="8" customWidth="1"/>
    <col min="2" max="2" width="8.8515625" style="8" customWidth="1"/>
    <col min="3" max="3" width="8.8515625" style="21" customWidth="1"/>
    <col min="4" max="4" width="6.57421875" style="21" customWidth="1"/>
    <col min="5" max="5" width="19.421875" style="8" customWidth="1"/>
    <col min="6" max="6" width="8.8515625" style="8" customWidth="1"/>
    <col min="7" max="7" width="16.57421875" style="8" customWidth="1"/>
    <col min="8" max="8" width="10.7109375" style="8" customWidth="1"/>
    <col min="9" max="9" width="8.8515625" style="8" customWidth="1"/>
    <col min="10" max="10" width="14.57421875" style="8" customWidth="1"/>
    <col min="11" max="11" width="63.28125" style="8" customWidth="1"/>
    <col min="12" max="12" width="13.421875" style="8" customWidth="1"/>
    <col min="13" max="13" width="32.140625" style="8" customWidth="1"/>
    <col min="14" max="14" width="64.57421875" style="8" customWidth="1"/>
    <col min="15" max="15" width="13.421875" style="8" customWidth="1"/>
    <col min="16" max="16" width="32.28125" style="8" customWidth="1"/>
    <col min="17" max="17" width="62.140625" style="8" customWidth="1"/>
    <col min="18" max="16384" width="8.8515625" style="8" customWidth="1"/>
  </cols>
  <sheetData>
    <row r="1" spans="1:17" s="7" customFormat="1" ht="15.75">
      <c r="A1" s="7" t="s">
        <v>245</v>
      </c>
      <c r="B1" s="7" t="s">
        <v>246</v>
      </c>
      <c r="C1" s="19" t="s">
        <v>247</v>
      </c>
      <c r="D1" s="19" t="s">
        <v>248</v>
      </c>
      <c r="E1" s="7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  <c r="N1" s="7" t="s">
        <v>258</v>
      </c>
      <c r="O1" s="7" t="s">
        <v>259</v>
      </c>
      <c r="P1" s="7" t="s">
        <v>260</v>
      </c>
      <c r="Q1" s="7" t="s">
        <v>261</v>
      </c>
    </row>
    <row r="2" spans="2:16" s="10" customFormat="1" ht="15.75">
      <c r="B2" s="10" t="str">
        <f>IF(H2="","",Master!$I$3)</f>
        <v>DAQ</v>
      </c>
      <c r="C2"/>
      <c r="D2"/>
      <c r="E2" s="10" t="str">
        <f>IF(Master!F20&gt;0,CONCATENATE("TERM-",Master!L20,Master!B20),CONCATENATE("TERM-",Master!L20,IF(Master!B20="-T","-1","-2")))</f>
        <v>TERM-1-18C-T</v>
      </c>
      <c r="G2" s="10" t="str">
        <f>IF(H2="","",Master!$I$4)</f>
        <v>Bldn 1700A</v>
      </c>
      <c r="H2" s="10">
        <f>IF(Master!F20&lt;&gt;"",CHOOSE(INT(Master!E20/100)+1,Master!$I$7,Master!$I$8,Master!$I$9),"")</f>
        <v>70</v>
      </c>
      <c r="I2" s="10" t="str">
        <f>IF(H2="","",Master!$I$10)</f>
        <v>GY</v>
      </c>
      <c r="K2" s="10" t="str">
        <f>IF(H2="","",Master!$I$11)</f>
        <v>1RR15D-B</v>
      </c>
      <c r="M2" s="10" t="str">
        <f>IF(H2="","",Master!$I$12)</f>
        <v>RJ-45</v>
      </c>
      <c r="N2" s="10" t="str">
        <f>IF(H2="","",CONCATENATE(Master!A20,Master!B20))</f>
        <v>1RR18C-T</v>
      </c>
      <c r="P2" s="10" t="str">
        <f>IF(H2="","",Master!$I$14)</f>
        <v>RJ-45</v>
      </c>
    </row>
    <row r="3" spans="2:16" s="10" customFormat="1" ht="15.75">
      <c r="B3" s="10" t="str">
        <f>IF(H3="","",Master!$I$3)</f>
        <v>DAQ</v>
      </c>
      <c r="C3"/>
      <c r="D3"/>
      <c r="E3" s="10" t="str">
        <f>IF(Master!F21&gt;0,CONCATENATE("TERM-",Master!L21,Master!B21),CONCATENATE("TERM-",Master!L21,IF(Master!B21="-T","-1","-2")))</f>
        <v>TERM-1-18C-B</v>
      </c>
      <c r="G3" s="10" t="str">
        <f>IF(H3="","",Master!$I$4)</f>
        <v>Bldn 1700A</v>
      </c>
      <c r="H3" s="10">
        <f>IF(Master!F21&lt;&gt;"",CHOOSE(INT(Master!E21/100)+1,Master!$I$7,Master!$I$8,Master!$I$9),"")</f>
        <v>70</v>
      </c>
      <c r="I3" s="10" t="str">
        <f>IF(H3="","",Master!$I$10)</f>
        <v>GY</v>
      </c>
      <c r="K3" s="10" t="str">
        <f>IF(H3="","",Master!$I$11)</f>
        <v>1RR15D-B</v>
      </c>
      <c r="M3" s="10" t="str">
        <f>IF(H3="","",Master!$I$12)</f>
        <v>RJ-45</v>
      </c>
      <c r="N3" s="10" t="str">
        <f>IF(H3="","",CONCATENATE(Master!A21,Master!B21))</f>
        <v>1RR18C-B</v>
      </c>
      <c r="P3" s="10" t="str">
        <f>IF(H3="","",Master!$I$14)</f>
        <v>RJ-45</v>
      </c>
    </row>
    <row r="4" spans="2:16" s="10" customFormat="1" ht="15.75">
      <c r="B4" s="10" t="str">
        <f>IF(H4="","",Master!$I$3)</f>
        <v>DAQ</v>
      </c>
      <c r="C4"/>
      <c r="D4"/>
      <c r="E4" s="10" t="str">
        <f>IF(Master!F22&gt;0,CONCATENATE("TERM-",Master!L22,Master!B22),CONCATENATE("TERM-",Master!L22,IF(Master!B22="-T","-1","-2")))</f>
        <v>TERM-1-18D-T</v>
      </c>
      <c r="G4" s="10" t="str">
        <f>IF(H4="","",Master!$I$4)</f>
        <v>Bldn 1700A</v>
      </c>
      <c r="H4" s="10">
        <f>IF(Master!F22&lt;&gt;"",CHOOSE(INT(Master!E22/100)+1,Master!$I$7,Master!$I$8,Master!$I$9),"")</f>
        <v>70</v>
      </c>
      <c r="I4" s="10" t="str">
        <f>IF(H4="","",Master!$I$10)</f>
        <v>GY</v>
      </c>
      <c r="K4" s="10" t="str">
        <f>IF(H4="","",Master!$I$11)</f>
        <v>1RR15D-B</v>
      </c>
      <c r="M4" s="10" t="str">
        <f>IF(H4="","",Master!$I$12)</f>
        <v>RJ-45</v>
      </c>
      <c r="N4" s="10" t="str">
        <f>IF(H4="","",CONCATENATE(Master!A22,Master!B22))</f>
        <v>1RR18D-T</v>
      </c>
      <c r="P4" s="10" t="str">
        <f>IF(H4="","",Master!$I$14)</f>
        <v>RJ-45</v>
      </c>
    </row>
    <row r="5" spans="2:16" s="10" customFormat="1" ht="15.75" hidden="1">
      <c r="B5" s="10">
        <f>IF(H5="","",Master!$I$3)</f>
      </c>
      <c r="C5"/>
      <c r="D5"/>
      <c r="E5" s="10" t="str">
        <f>IF(Master!F23&gt;0,CONCATENATE("TERM-",Master!L23,Master!B23),CONCATENATE("TERM-",Master!L23,IF(Master!B23="-T","-1","-2")))</f>
        <v>TERM-1-18D-2</v>
      </c>
      <c r="G5" s="10">
        <f>IF(H5="","",Master!$I$4)</f>
      </c>
      <c r="H5" s="10">
        <f>IF(Master!F23&lt;&gt;"",CHOOSE(INT(Master!E23/100)+1,Master!$I$7,Master!$I$8,Master!$I$9),"")</f>
      </c>
      <c r="I5" s="10">
        <f>IF(H5="","",Master!$I$10)</f>
      </c>
      <c r="K5" s="10">
        <f>IF(H5="","",Master!$I$11)</f>
      </c>
      <c r="M5" s="10">
        <f>IF(H5="","",Master!$I$12)</f>
      </c>
      <c r="N5" s="10">
        <f>IF(H5="","",CONCATENATE(Master!A23,Master!B23))</f>
      </c>
      <c r="P5" s="10">
        <f>IF(H5="","",Master!$I$14)</f>
      </c>
    </row>
    <row r="6" spans="2:16" s="10" customFormat="1" ht="15.75">
      <c r="B6" s="10" t="str">
        <f>IF(H6="","",Master!$I$3)</f>
        <v>DAQ</v>
      </c>
      <c r="C6"/>
      <c r="D6"/>
      <c r="E6" s="10" t="str">
        <f>IF(Master!F24&gt;0,CONCATENATE("TERM-",Master!L24,Master!B24),CONCATENATE("TERM-",Master!L24,IF(Master!B24="-T","-1","-2")))</f>
        <v>TERM-1-18E-T</v>
      </c>
      <c r="G6" s="10" t="str">
        <f>IF(H6="","",Master!$I$4)</f>
        <v>Bldn 1700A</v>
      </c>
      <c r="H6" s="10">
        <f>IF(Master!F24&lt;&gt;"",CHOOSE(INT(Master!E24/100)+1,Master!$I$7,Master!$I$8,Master!$I$9),"")</f>
        <v>70</v>
      </c>
      <c r="I6" s="10" t="str">
        <f>IF(H6="","",Master!$I$10)</f>
        <v>GY</v>
      </c>
      <c r="K6" s="10" t="str">
        <f>IF(H6="","",Master!$I$11)</f>
        <v>1RR15D-B</v>
      </c>
      <c r="M6" s="10" t="str">
        <f>IF(H6="","",Master!$I$12)</f>
        <v>RJ-45</v>
      </c>
      <c r="N6" s="10" t="str">
        <f>IF(H6="","",CONCATENATE(Master!A24,Master!B24))</f>
        <v>1RR18E-T</v>
      </c>
      <c r="P6" s="10" t="str">
        <f>IF(H6="","",Master!$I$14)</f>
        <v>RJ-45</v>
      </c>
    </row>
    <row r="7" spans="2:16" s="10" customFormat="1" ht="15.75" hidden="1">
      <c r="B7" s="10">
        <f>IF(H7="","",Master!$I$3)</f>
      </c>
      <c r="C7"/>
      <c r="D7"/>
      <c r="E7" s="10">
        <f>IF(Master!F25&gt;0,CONCATENATE("TERM-",Master!L25,Master!B25),IF(Master!F25&lt;0,CONCATENATE("TERM-",Master!L25,IF(Master!B25="-T","-1","-2")),""))</f>
      </c>
      <c r="G7" s="10">
        <f>IF(H7="","",Master!$I$4)</f>
      </c>
      <c r="H7" s="10">
        <f>IF(Master!F25&lt;&gt;"",CHOOSE(INT(Master!E25/100)+1,Master!$I$7,Master!$I$8,Master!$I$9),"")</f>
      </c>
      <c r="I7" s="10">
        <f>IF(H7="","",Master!$I$10)</f>
      </c>
      <c r="K7" s="10">
        <f>IF(H7="","",Master!$I$11)</f>
      </c>
      <c r="M7" s="10">
        <f>IF(H7="","",Master!$I$12)</f>
      </c>
      <c r="N7" s="10">
        <f>IF(H7="","",CONCATENATE(Master!A25,Master!B25))</f>
      </c>
      <c r="P7" s="10">
        <f>IF(H7="","",Master!$I$14)</f>
      </c>
    </row>
    <row r="8" spans="2:16" s="10" customFormat="1" ht="15.75">
      <c r="B8" s="10" t="str">
        <f>IF(H8="","",Master!$I$3)</f>
        <v>DAQ</v>
      </c>
      <c r="C8"/>
      <c r="D8"/>
      <c r="E8" s="10" t="str">
        <f>IF(Master!F26&gt;0,CONCATENATE("TERM-",Master!L26,Master!B26),IF(Master!F26&lt;0,CONCATENATE("TERM-",Master!L26,IF(Master!B26="-T","-1","-2")),""))</f>
        <v>TERM-1-18F-T</v>
      </c>
      <c r="G8" s="10" t="str">
        <f>IF(H8="","",Master!$I$4)</f>
        <v>Bldn 1700A</v>
      </c>
      <c r="H8" s="10">
        <f>IF(Master!F26&lt;&gt;"",CHOOSE(INT(Master!E26/100)+1,Master!$I$7,Master!$I$8,Master!$I$9),"")</f>
        <v>70</v>
      </c>
      <c r="I8" s="10" t="str">
        <f>IF(H8="","",Master!$I$10)</f>
        <v>GY</v>
      </c>
      <c r="K8" s="10" t="str">
        <f>IF(H8="","",Master!$I$11)</f>
        <v>1RR15D-B</v>
      </c>
      <c r="M8" s="10" t="str">
        <f>IF(H8="","",Master!$I$12)</f>
        <v>RJ-45</v>
      </c>
      <c r="N8" s="10" t="str">
        <f>IF(H8="","",CONCATENATE(Master!A26,Master!B26))</f>
        <v>1RR18F-T</v>
      </c>
      <c r="P8" s="10" t="str">
        <f>IF(H8="","",Master!$I$14)</f>
        <v>RJ-45</v>
      </c>
    </row>
    <row r="9" spans="2:16" s="10" customFormat="1" ht="15.75" hidden="1">
      <c r="B9" s="10">
        <f>IF(H9="","",Master!$I$3)</f>
      </c>
      <c r="C9"/>
      <c r="D9"/>
      <c r="E9" s="10">
        <f>IF(Master!F27&gt;0,CONCATENATE("TERM-",Master!L27,Master!B27),IF(Master!F27&lt;0,CONCATENATE("TERM-",Master!L27,IF(Master!B27="-T","-1","-2")),""))</f>
      </c>
      <c r="G9" s="10">
        <f>IF(H9="","",Master!$I$4)</f>
      </c>
      <c r="H9" s="10">
        <f>IF(Master!F27&lt;&gt;"",CHOOSE(INT(Master!E27/100)+1,Master!$I$7,Master!$I$8,Master!$I$9),"")</f>
      </c>
      <c r="I9" s="10">
        <f>IF(H9="","",Master!$I$10)</f>
      </c>
      <c r="K9" s="10">
        <f>IF(H9="","",Master!$I$11)</f>
      </c>
      <c r="M9" s="10">
        <f>IF(H9="","",Master!$I$12)</f>
      </c>
      <c r="N9" s="10">
        <f>IF(H9="","",CONCATENATE(Master!A27,Master!B27))</f>
      </c>
      <c r="P9" s="10">
        <f>IF(H9="","",Master!$I$14)</f>
      </c>
    </row>
    <row r="10" spans="2:16" s="10" customFormat="1" ht="15.75">
      <c r="B10" s="10" t="str">
        <f>IF(H10="","",Master!$I$3)</f>
        <v>DAQ</v>
      </c>
      <c r="C10"/>
      <c r="D10"/>
      <c r="E10" s="10" t="str">
        <f>IF(Master!F28&gt;0,CONCATENATE("TERM-",Master!L28,Master!B28),IF(Master!F28&lt;0,CONCATENATE("TERM-",Master!L28,IF(Master!B28="-T","-1","-2")),""))</f>
        <v>TERM-1-18G-T</v>
      </c>
      <c r="G10" s="10" t="str">
        <f>IF(H10="","",Master!$I$4)</f>
        <v>Bldn 1700A</v>
      </c>
      <c r="H10" s="10">
        <f>IF(Master!F28&lt;&gt;"",CHOOSE(INT(Master!E28/100)+1,Master!$I$7,Master!$I$8,Master!$I$9),"")</f>
        <v>70</v>
      </c>
      <c r="I10" s="10" t="str">
        <f>IF(H10="","",Master!$I$10)</f>
        <v>GY</v>
      </c>
      <c r="K10" s="10" t="str">
        <f>IF(H10="","",Master!$I$11)</f>
        <v>1RR15D-B</v>
      </c>
      <c r="M10" s="10" t="str">
        <f>IF(H10="","",Master!$I$12)</f>
        <v>RJ-45</v>
      </c>
      <c r="N10" s="10" t="str">
        <f>IF(H10="","",CONCATENATE(Master!A28,Master!B28))</f>
        <v>1RR18G-T</v>
      </c>
      <c r="P10" s="10" t="str">
        <f>IF(H10="","",Master!$I$14)</f>
        <v>RJ-45</v>
      </c>
    </row>
    <row r="11" spans="2:16" s="10" customFormat="1" ht="15.75" hidden="1">
      <c r="B11" s="10">
        <f>IF(H11="","",Master!$I$3)</f>
      </c>
      <c r="C11"/>
      <c r="D11"/>
      <c r="E11" s="10">
        <f>IF(Master!F29&gt;0,CONCATENATE("TERM-",Master!L29,Master!B29),IF(Master!F29&lt;0,CONCATENATE("TERM-",Master!L29,IF(Master!B29="-T","-1","-2")),""))</f>
      </c>
      <c r="G11" s="10">
        <f>IF(H11="","",Master!$I$4)</f>
      </c>
      <c r="H11" s="10">
        <f>IF(Master!F29&lt;&gt;"",CHOOSE(INT(Master!E29/100)+1,Master!$I$7,Master!$I$8,Master!$I$9),"")</f>
      </c>
      <c r="I11" s="10">
        <f>IF(H11="","",Master!$I$10)</f>
      </c>
      <c r="K11" s="10">
        <f>IF(H11="","",Master!$I$11)</f>
      </c>
      <c r="M11" s="10">
        <f>IF(H11="","",Master!$I$12)</f>
      </c>
      <c r="N11" s="10">
        <f>IF(H11="","",CONCATENATE(Master!A29,Master!B29))</f>
      </c>
      <c r="P11" s="10">
        <f>IF(H11="","",Master!$I$14)</f>
      </c>
    </row>
    <row r="12" spans="2:16" s="10" customFormat="1" ht="15.75">
      <c r="B12" s="10" t="str">
        <f>IF(H12="","",Master!$I$3)</f>
        <v>DAQ</v>
      </c>
      <c r="C12"/>
      <c r="D12"/>
      <c r="E12" s="10" t="str">
        <f>IF(Master!F30&gt;0,CONCATENATE("TERM-",Master!L30,Master!B30),IF(Master!F30&lt;0,CONCATENATE("TERM-",Master!L30,IF(Master!B30="-T","-1","-2")),""))</f>
        <v>TERM-1-18H-T</v>
      </c>
      <c r="G12" s="10" t="str">
        <f>IF(H12="","",Master!$I$4)</f>
        <v>Bldn 1700A</v>
      </c>
      <c r="H12" s="10">
        <f>IF(Master!F30&lt;&gt;"",CHOOSE(INT(Master!E30/100)+1,Master!$I$7,Master!$I$8,Master!$I$9),"")</f>
        <v>70</v>
      </c>
      <c r="I12" s="10" t="str">
        <f>IF(H12="","",Master!$I$10)</f>
        <v>GY</v>
      </c>
      <c r="K12" s="10" t="str">
        <f>IF(H12="","",Master!$I$11)</f>
        <v>1RR15D-B</v>
      </c>
      <c r="M12" s="10" t="str">
        <f>IF(H12="","",Master!$I$12)</f>
        <v>RJ-45</v>
      </c>
      <c r="N12" s="10" t="str">
        <f>IF(H12="","",CONCATENATE(Master!A30,Master!B30))</f>
        <v>1RR18H-T</v>
      </c>
      <c r="P12" s="10" t="str">
        <f>IF(H12="","",Master!$I$14)</f>
        <v>RJ-45</v>
      </c>
    </row>
    <row r="13" spans="2:16" s="10" customFormat="1" ht="15.75">
      <c r="B13" s="10" t="str">
        <f>IF(H13="","",Master!$I$3)</f>
        <v>DAQ</v>
      </c>
      <c r="C13"/>
      <c r="D13"/>
      <c r="E13" s="10" t="str">
        <f>IF(Master!F31&gt;0,CONCATENATE("TERM-",Master!L31,Master!B31),IF(Master!F31&lt;0,CONCATENATE("TERM-",Master!L31,IF(Master!B31="-T","-1","-2")),""))</f>
        <v>TERM-1-18H-B</v>
      </c>
      <c r="G13" s="10" t="str">
        <f>IF(H13="","",Master!$I$4)</f>
        <v>Bldn 1700A</v>
      </c>
      <c r="H13" s="10">
        <f>IF(Master!F31&lt;&gt;"",CHOOSE(INT(Master!E31/100)+1,Master!$I$7,Master!$I$8,Master!$I$9),"")</f>
        <v>70</v>
      </c>
      <c r="I13" s="10" t="str">
        <f>IF(H13="","",Master!$I$10)</f>
        <v>GY</v>
      </c>
      <c r="K13" s="10" t="str">
        <f>IF(H13="","",Master!$I$11)</f>
        <v>1RR15D-B</v>
      </c>
      <c r="M13" s="10" t="str">
        <f>IF(H13="","",Master!$I$12)</f>
        <v>RJ-45</v>
      </c>
      <c r="N13" s="10" t="str">
        <f>IF(H13="","",CONCATENATE(Master!A31,Master!B31))</f>
        <v>1RR18H-B</v>
      </c>
      <c r="P13" s="10" t="str">
        <f>IF(H13="","",Master!$I$14)</f>
        <v>RJ-45</v>
      </c>
    </row>
    <row r="14" spans="2:16" s="10" customFormat="1" ht="15.75">
      <c r="B14" s="10" t="str">
        <f>IF(H14="","",Master!$I$3)</f>
        <v>DAQ</v>
      </c>
      <c r="C14"/>
      <c r="D14"/>
      <c r="E14" s="10" t="str">
        <f>IF(Master!F32&gt;0,CONCATENATE("TERM-",Master!L32,Master!B32),IF(Master!F32&lt;0,CONCATENATE("TERM-",Master!L32,IF(Master!B32="-T","-1","-2")),""))</f>
        <v>TERM-1-18I-T </v>
      </c>
      <c r="G14" s="10" t="str">
        <f>IF(H14="","",Master!$I$4)</f>
        <v>Bldn 1700A</v>
      </c>
      <c r="H14" s="10">
        <f>IF(Master!F32&lt;&gt;"",CHOOSE(INT(Master!E32/100)+1,Master!$I$7,Master!$I$8,Master!$I$9),"")</f>
        <v>70</v>
      </c>
      <c r="I14" s="10" t="str">
        <f>IF(H14="","",Master!$I$10)</f>
        <v>GY</v>
      </c>
      <c r="K14" s="10" t="str">
        <f>IF(H14="","",Master!$I$11)</f>
        <v>1RR15D-B</v>
      </c>
      <c r="M14" s="10" t="str">
        <f>IF(H14="","",Master!$I$12)</f>
        <v>RJ-45</v>
      </c>
      <c r="N14" s="10" t="str">
        <f>IF(H14="","",CONCATENATE(Master!A32,Master!B32))</f>
        <v>1RR18I-T </v>
      </c>
      <c r="P14" s="10" t="str">
        <f>IF(H14="","",Master!$I$14)</f>
        <v>RJ-45</v>
      </c>
    </row>
    <row r="15" spans="2:16" s="10" customFormat="1" ht="15.75">
      <c r="B15" s="10" t="str">
        <f>IF(H15="","",Master!$I$3)</f>
        <v>DAQ</v>
      </c>
      <c r="C15" s="20" t="str">
        <f>IF(H15="","",Master!$I$5)</f>
        <v> </v>
      </c>
      <c r="D15" s="20" t="str">
        <f>IF(H15="","",Master!$I$6)</f>
        <v> </v>
      </c>
      <c r="E15" s="10" t="str">
        <f>IF(Master!F33&gt;0,CONCATENATE("TERM-",Master!L33,Master!B33),IF(Master!F33&lt;0,CONCATENATE("TERM-",Master!L33,IF(Master!B33="-T","-1","-2")),""))</f>
        <v>TERM-1-18I-B </v>
      </c>
      <c r="G15" s="10" t="str">
        <f>IF(H15="","",Master!$I$4)</f>
        <v>Bldn 1700A</v>
      </c>
      <c r="H15" s="10">
        <f>IF(Master!F33&lt;&gt;"",CHOOSE(INT(Master!E33/100)+1,Master!$I$7,Master!$I$8,Master!$I$9),"")</f>
        <v>70</v>
      </c>
      <c r="I15" s="10" t="str">
        <f>IF(H15="","",Master!$I$10)</f>
        <v>GY</v>
      </c>
      <c r="K15" s="10" t="str">
        <f>IF(H15="","",Master!$I$11)</f>
        <v>1RR15D-B</v>
      </c>
      <c r="M15" s="10" t="str">
        <f>IF(H15="","",Master!$I$12)</f>
        <v>RJ-45</v>
      </c>
      <c r="N15" s="10" t="str">
        <f>IF(H15="","",CONCATENATE(Master!A33,Master!B33))</f>
        <v>1RR18I-B </v>
      </c>
      <c r="P15" s="10" t="str">
        <f>IF(H15="","",Master!$I$14)</f>
        <v>RJ-45</v>
      </c>
    </row>
    <row r="16" spans="2:16" s="10" customFormat="1" ht="15.75">
      <c r="B16" s="10" t="str">
        <f>IF(H16="","",Master!$I$3)</f>
        <v>DAQ</v>
      </c>
      <c r="C16" s="20" t="str">
        <f>IF(H16="","",Master!$I$5)</f>
        <v> </v>
      </c>
      <c r="D16" s="20" t="str">
        <f>IF(H16="","",Master!$I$6)</f>
        <v> </v>
      </c>
      <c r="E16" s="10" t="str">
        <f>IF(Master!F34&gt;0,CONCATENATE("TERM-",Master!L34,Master!B34),IF(Master!F34&lt;0,CONCATENATE("TERM-",Master!L34,IF(Master!B34="-T","-1","-2")),""))</f>
        <v>TERM-1-18I-2</v>
      </c>
      <c r="G16" s="10" t="str">
        <f>IF(H16="","",Master!$I$4)</f>
        <v>Bldn 1700A</v>
      </c>
      <c r="H16" s="10">
        <f>IF(Master!F34&lt;&gt;"",CHOOSE(INT(Master!E34/100)+1,Master!$I$7,Master!$I$8,Master!$I$9),"")</f>
        <v>70</v>
      </c>
      <c r="I16" s="10" t="str">
        <f>IF(H16="","",Master!$I$10)</f>
        <v>GY</v>
      </c>
      <c r="K16" s="10" t="str">
        <f>IF(H16="","",Master!$I$11)</f>
        <v>1RR15D-B</v>
      </c>
      <c r="M16" s="10" t="str">
        <f>IF(H16="","",Master!$I$12)</f>
        <v>RJ-45</v>
      </c>
      <c r="N16" s="10" t="str">
        <f>IF(H16="","",CONCATENATE(Master!A34,Master!B34))</f>
        <v>1RR18I-B </v>
      </c>
      <c r="P16" s="10" t="str">
        <f>IF(H16="","",Master!$I$14)</f>
        <v>RJ-45</v>
      </c>
    </row>
    <row r="17" spans="2:16" s="10" customFormat="1" ht="15.75">
      <c r="B17" s="10" t="str">
        <f>IF(H17="","",Master!$I$3)</f>
        <v>DAQ</v>
      </c>
      <c r="C17" s="20" t="str">
        <f>IF(H17="","",Master!$I$5)</f>
        <v> </v>
      </c>
      <c r="D17" s="20" t="str">
        <f>IF(H17="","",Master!$I$6)</f>
        <v> </v>
      </c>
      <c r="E17" s="10" t="str">
        <f>IF(Master!F35&gt;0,CONCATENATE("TERM-",Master!L35,Master!B35),IF(Master!F35&lt;0,CONCATENATE("TERM-",Master!L35,IF(Master!B35="-T","-1","-2")),""))</f>
        <v>TERM-1-21C-T</v>
      </c>
      <c r="G17" s="10" t="str">
        <f>IF(H17="","",Master!$I$4)</f>
        <v>Bldn 1700A</v>
      </c>
      <c r="H17" s="10">
        <f>IF(Master!F35&lt;&gt;"",CHOOSE(INT(Master!E35/100)+1,Master!$I$7,Master!$I$8,Master!$I$9),"")</f>
        <v>70</v>
      </c>
      <c r="I17" s="10" t="str">
        <f>IF(H17="","",Master!$I$10)</f>
        <v>GY</v>
      </c>
      <c r="K17" s="10" t="str">
        <f>IF(H17="","",Master!$I$11)</f>
        <v>1RR15D-B</v>
      </c>
      <c r="M17" s="10" t="str">
        <f>IF(H17="","",Master!$I$12)</f>
        <v>RJ-45</v>
      </c>
      <c r="N17" s="10" t="str">
        <f>IF(H17="","",CONCATENATE(Master!A35,Master!B35))</f>
        <v>1RR21C-T</v>
      </c>
      <c r="P17" s="10" t="str">
        <f>IF(H17="","",Master!$I$14)</f>
        <v>RJ-45</v>
      </c>
    </row>
    <row r="18" spans="2:16" s="10" customFormat="1" ht="15.75">
      <c r="B18" s="10" t="str">
        <f>IF(H18="","",Master!$I$3)</f>
        <v>DAQ</v>
      </c>
      <c r="C18" s="20" t="str">
        <f>IF(H18="","",Master!$I$5)</f>
        <v> </v>
      </c>
      <c r="D18" s="20" t="str">
        <f>IF(H18="","",Master!$I$6)</f>
        <v> </v>
      </c>
      <c r="E18" s="10" t="str">
        <f>IF(Master!F36&gt;0,CONCATENATE("TERM-",Master!L36,Master!B36),IF(Master!F36&lt;0,CONCATENATE("TERM-",Master!L36,IF(Master!B36="-T","-1","-2")),""))</f>
        <v>TERM-1-21C-B</v>
      </c>
      <c r="G18" s="10" t="str">
        <f>IF(H18="","",Master!$I$4)</f>
        <v>Bldn 1700A</v>
      </c>
      <c r="H18" s="10">
        <f>IF(Master!F36&lt;&gt;"",CHOOSE(INT(Master!E36/100)+1,Master!$I$7,Master!$I$8,Master!$I$9),"")</f>
        <v>70</v>
      </c>
      <c r="I18" s="10" t="str">
        <f>IF(H18="","",Master!$I$10)</f>
        <v>GY</v>
      </c>
      <c r="K18" s="10" t="str">
        <f>IF(H18="","",Master!$I$11)</f>
        <v>1RR15D-B</v>
      </c>
      <c r="M18" s="10" t="str">
        <f>IF(H18="","",Master!$I$12)</f>
        <v>RJ-45</v>
      </c>
      <c r="N18" s="10" t="str">
        <f>IF(H18="","",CONCATENATE(Master!A36,Master!B36))</f>
        <v>1RR21C-B</v>
      </c>
      <c r="P18" s="10" t="str">
        <f>IF(H18="","",Master!$I$14)</f>
        <v>RJ-45</v>
      </c>
    </row>
    <row r="19" spans="2:16" s="10" customFormat="1" ht="15.75">
      <c r="B19" s="10" t="str">
        <f>IF(H19="","",Master!$I$3)</f>
        <v>DAQ</v>
      </c>
      <c r="C19" s="20" t="str">
        <f>IF(H19="","",Master!$I$5)</f>
        <v> </v>
      </c>
      <c r="D19" s="20" t="str">
        <f>IF(H19="","",Master!$I$6)</f>
        <v> </v>
      </c>
      <c r="E19" s="10" t="str">
        <f>IF(Master!F37&gt;0,CONCATENATE("TERM-",Master!L37,Master!B37),IF(Master!F37&lt;0,CONCATENATE("TERM-",Master!L37,IF(Master!B37="-T","-1","-2")),""))</f>
        <v>TERM-1-21D-T</v>
      </c>
      <c r="G19" s="10" t="str">
        <f>IF(H19="","",Master!$I$4)</f>
        <v>Bldn 1700A</v>
      </c>
      <c r="H19" s="10">
        <f>IF(Master!F37&lt;&gt;"",CHOOSE(INT(Master!E37/100)+1,Master!$I$7,Master!$I$8,Master!$I$9),"")</f>
        <v>70</v>
      </c>
      <c r="I19" s="10" t="str">
        <f>IF(H19="","",Master!$I$10)</f>
        <v>GY</v>
      </c>
      <c r="K19" s="10" t="str">
        <f>IF(H19="","",Master!$I$11)</f>
        <v>1RR15D-B</v>
      </c>
      <c r="M19" s="10" t="str">
        <f>IF(H19="","",Master!$I$12)</f>
        <v>RJ-45</v>
      </c>
      <c r="N19" s="10" t="str">
        <f>IF(H19="","",CONCATENATE(Master!A37,Master!B37))</f>
        <v>1RR21D-T</v>
      </c>
      <c r="P19" s="10" t="str">
        <f>IF(H19="","",Master!$I$14)</f>
        <v>RJ-45</v>
      </c>
    </row>
    <row r="20" spans="2:16" s="10" customFormat="1" ht="15.75">
      <c r="B20" s="10" t="str">
        <f>IF(H20="","",Master!$I$3)</f>
        <v>DAQ</v>
      </c>
      <c r="C20" s="20" t="str">
        <f>IF(H20="","",Master!$I$5)</f>
        <v> </v>
      </c>
      <c r="D20" s="20" t="str">
        <f>IF(H20="","",Master!$I$6)</f>
        <v> </v>
      </c>
      <c r="E20" s="10" t="str">
        <f>IF(Master!F38&gt;0,CONCATENATE("TERM-",Master!L38,Master!B38),IF(Master!F38&lt;0,CONCATENATE("TERM-",Master!L38,IF(Master!B38="-T","-1","-2")),""))</f>
        <v>TERM-1-21D-B</v>
      </c>
      <c r="G20" s="10" t="str">
        <f>IF(H20="","",Master!$I$4)</f>
        <v>Bldn 1700A</v>
      </c>
      <c r="H20" s="10">
        <f>IF(Master!F38&lt;&gt;"",CHOOSE(INT(Master!E38/100)+1,Master!$I$7,Master!$I$8,Master!$I$9),"")</f>
        <v>70</v>
      </c>
      <c r="I20" s="10" t="str">
        <f>IF(H20="","",Master!$I$10)</f>
        <v>GY</v>
      </c>
      <c r="K20" s="10" t="str">
        <f>IF(H20="","",Master!$I$11)</f>
        <v>1RR15D-B</v>
      </c>
      <c r="M20" s="10" t="str">
        <f>IF(H20="","",Master!$I$12)</f>
        <v>RJ-45</v>
      </c>
      <c r="N20" s="10" t="str">
        <f>IF(H20="","",CONCATENATE(Master!A38,Master!B38))</f>
        <v>1RR21D-B</v>
      </c>
      <c r="P20" s="10" t="str">
        <f>IF(H20="","",Master!$I$14)</f>
        <v>RJ-45</v>
      </c>
    </row>
    <row r="21" spans="2:16" s="10" customFormat="1" ht="15.75">
      <c r="B21" s="10" t="str">
        <f>IF(H21="","",Master!$I$3)</f>
        <v>DAQ</v>
      </c>
      <c r="C21" s="20" t="str">
        <f>IF(H21="","",Master!$I$5)</f>
        <v> </v>
      </c>
      <c r="D21" s="20" t="str">
        <f>IF(H21="","",Master!$I$6)</f>
        <v> </v>
      </c>
      <c r="E21" s="10" t="str">
        <f>IF(Master!F39&gt;0,CONCATENATE("TERM-",Master!L39,Master!B39),IF(Master!F39&lt;0,CONCATENATE("TERM-",Master!L39,IF(Master!B39="-T","-1","-2")),""))</f>
        <v>TERM-1-21E-T</v>
      </c>
      <c r="G21" s="10" t="str">
        <f>IF(H21="","",Master!$I$4)</f>
        <v>Bldn 1700A</v>
      </c>
      <c r="H21" s="10">
        <f>IF(Master!F39&lt;&gt;"",CHOOSE(INT(Master!E39/100)+1,Master!$I$7,Master!$I$8,Master!$I$9),"")</f>
        <v>70</v>
      </c>
      <c r="I21" s="10" t="str">
        <f>IF(H21="","",Master!$I$10)</f>
        <v>GY</v>
      </c>
      <c r="K21" s="10" t="str">
        <f>IF(H21="","",Master!$I$11)</f>
        <v>1RR15D-B</v>
      </c>
      <c r="M21" s="10" t="str">
        <f>IF(H21="","",Master!$I$12)</f>
        <v>RJ-45</v>
      </c>
      <c r="N21" s="10" t="str">
        <f>IF(H21="","",CONCATENATE(Master!A39,Master!B39))</f>
        <v>1RR21E-T</v>
      </c>
      <c r="P21" s="10" t="str">
        <f>IF(H21="","",Master!$I$14)</f>
        <v>RJ-45</v>
      </c>
    </row>
    <row r="22" spans="2:16" s="10" customFormat="1" ht="15.75">
      <c r="B22" s="10" t="str">
        <f>IF(H22="","",Master!$I$3)</f>
        <v>DAQ</v>
      </c>
      <c r="C22" s="20" t="str">
        <f>IF(H22="","",Master!$I$5)</f>
        <v> </v>
      </c>
      <c r="D22" s="20" t="str">
        <f>IF(H22="","",Master!$I$6)</f>
        <v> </v>
      </c>
      <c r="E22" s="10" t="str">
        <f>IF(Master!F40&gt;0,CONCATENATE("TERM-",Master!L40,Master!B40),IF(Master!F40&lt;0,CONCATENATE("TERM-",Master!L40,IF(Master!B40="-T","-1","-2")),""))</f>
        <v>TERM-1-21E-B</v>
      </c>
      <c r="G22" s="10" t="str">
        <f>IF(H22="","",Master!$I$4)</f>
        <v>Bldn 1700A</v>
      </c>
      <c r="H22" s="10">
        <f>IF(Master!F40&lt;&gt;"",CHOOSE(INT(Master!E40/100)+1,Master!$I$7,Master!$I$8,Master!$I$9),"")</f>
        <v>70</v>
      </c>
      <c r="I22" s="10" t="str">
        <f>IF(H22="","",Master!$I$10)</f>
        <v>GY</v>
      </c>
      <c r="K22" s="10" t="str">
        <f>IF(H22="","",Master!$I$11)</f>
        <v>1RR15D-B</v>
      </c>
      <c r="M22" s="10" t="str">
        <f>IF(H22="","",Master!$I$12)</f>
        <v>RJ-45</v>
      </c>
      <c r="N22" s="10" t="str">
        <f>IF(H22="","",CONCATENATE(Master!A40,Master!B40))</f>
        <v>1RR21E-B</v>
      </c>
      <c r="P22" s="10" t="str">
        <f>IF(H22="","",Master!$I$14)</f>
        <v>RJ-45</v>
      </c>
    </row>
    <row r="23" spans="2:16" s="10" customFormat="1" ht="15.75">
      <c r="B23" s="10" t="str">
        <f>IF(H23="","",Master!$I$3)</f>
        <v>DAQ</v>
      </c>
      <c r="C23" s="20" t="str">
        <f>IF(H23="","",Master!$I$5)</f>
        <v> </v>
      </c>
      <c r="D23" s="20" t="str">
        <f>IF(H23="","",Master!$I$6)</f>
        <v> </v>
      </c>
      <c r="E23" s="10" t="str">
        <f>IF(Master!F41&gt;0,CONCATENATE("TERM-",Master!L41,Master!B41),IF(Master!F41&lt;0,CONCATENATE("TERM-",Master!L41,IF(Master!B41="-T","-1","-2")),""))</f>
        <v>TERM-1-21F-T</v>
      </c>
      <c r="G23" s="10" t="str">
        <f>IF(H23="","",Master!$I$4)</f>
        <v>Bldn 1700A</v>
      </c>
      <c r="H23" s="10">
        <f>IF(Master!F41&lt;&gt;"",CHOOSE(INT(Master!E41/100)+1,Master!$I$7,Master!$I$8,Master!$I$9),"")</f>
        <v>70</v>
      </c>
      <c r="I23" s="10" t="str">
        <f>IF(H23="","",Master!$I$10)</f>
        <v>GY</v>
      </c>
      <c r="K23" s="10" t="str">
        <f>IF(H23="","",Master!$I$11)</f>
        <v>1RR15D-B</v>
      </c>
      <c r="M23" s="10" t="str">
        <f>IF(H23="","",Master!$I$12)</f>
        <v>RJ-45</v>
      </c>
      <c r="N23" s="10" t="str">
        <f>IF(H23="","",CONCATENATE(Master!A41,Master!B41))</f>
        <v>1RR21F-T</v>
      </c>
      <c r="P23" s="10" t="str">
        <f>IF(H23="","",Master!$I$14)</f>
        <v>RJ-45</v>
      </c>
    </row>
    <row r="24" spans="2:16" s="10" customFormat="1" ht="15.75">
      <c r="B24" s="10" t="str">
        <f>IF(H24="","",Master!$I$3)</f>
        <v>DAQ</v>
      </c>
      <c r="C24" s="20" t="str">
        <f>IF(H24="","",Master!$I$5)</f>
        <v> </v>
      </c>
      <c r="D24" s="20" t="str">
        <f>IF(H24="","",Master!$I$6)</f>
        <v> </v>
      </c>
      <c r="E24" s="10" t="str">
        <f>IF(Master!F42&gt;0,CONCATENATE("TERM-",Master!L42,Master!B42),IF(Master!F42&lt;0,CONCATENATE("TERM-",Master!L42,IF(Master!B42="-T","-1","-2")),""))</f>
        <v>TERM-1-21F-1</v>
      </c>
      <c r="G24" s="10" t="str">
        <f>IF(H24="","",Master!$I$4)</f>
        <v>Bldn 1700A</v>
      </c>
      <c r="H24" s="10">
        <f>IF(Master!F42&lt;&gt;"",CHOOSE(INT(Master!E42/100)+1,Master!$I$7,Master!$I$8,Master!$I$9),"")</f>
        <v>70</v>
      </c>
      <c r="I24" s="10" t="str">
        <f>IF(H24="","",Master!$I$10)</f>
        <v>GY</v>
      </c>
      <c r="K24" s="10" t="str">
        <f>IF(H24="","",Master!$I$11)</f>
        <v>1RR15D-B</v>
      </c>
      <c r="M24" s="10" t="str">
        <f>IF(H24="","",Master!$I$12)</f>
        <v>RJ-45</v>
      </c>
      <c r="N24" s="10" t="str">
        <f>IF(H24="","",CONCATENATE(Master!A42,Master!B42))</f>
        <v>1RR21F-T</v>
      </c>
      <c r="P24" s="10" t="str">
        <f>IF(H24="","",Master!$I$14)</f>
        <v>RJ-45</v>
      </c>
    </row>
    <row r="25" spans="2:16" s="10" customFormat="1" ht="15.75">
      <c r="B25" s="10" t="str">
        <f>IF(H25="","",Master!$I$3)</f>
        <v>DAQ</v>
      </c>
      <c r="C25" s="20" t="str">
        <f>IF(H25="","",Master!$I$5)</f>
        <v> </v>
      </c>
      <c r="D25" s="20" t="str">
        <f>IF(H25="","",Master!$I$6)</f>
        <v> </v>
      </c>
      <c r="E25" s="10" t="str">
        <f>IF(Master!F43&gt;0,CONCATENATE("TERM-",Master!L43,Master!B43),IF(Master!F43&lt;0,CONCATENATE("TERM-",Master!L43,IF(Master!B43="-T","-1","-2")),""))</f>
        <v>TERM-1-21F-B</v>
      </c>
      <c r="G25" s="10" t="str">
        <f>IF(H25="","",Master!$I$4)</f>
        <v>Bldn 1700A</v>
      </c>
      <c r="H25" s="10">
        <f>IF(Master!F43&lt;&gt;"",CHOOSE(INT(Master!E43/100)+1,Master!$I$7,Master!$I$8,Master!$I$9),"")</f>
        <v>70</v>
      </c>
      <c r="I25" s="10" t="str">
        <f>IF(H25="","",Master!$I$10)</f>
        <v>GY</v>
      </c>
      <c r="K25" s="10" t="str">
        <f>IF(H25="","",Master!$I$11)</f>
        <v>1RR15D-B</v>
      </c>
      <c r="M25" s="10" t="str">
        <f>IF(H25="","",Master!$I$12)</f>
        <v>RJ-45</v>
      </c>
      <c r="N25" s="10" t="str">
        <f>IF(H25="","",CONCATENATE(Master!A43,Master!B43))</f>
        <v>1RR21F-B</v>
      </c>
      <c r="P25" s="10" t="str">
        <f>IF(H25="","",Master!$I$14)</f>
        <v>RJ-45</v>
      </c>
    </row>
    <row r="26" spans="2:16" s="10" customFormat="1" ht="15.75">
      <c r="B26" s="10" t="str">
        <f>IF(H26="","",Master!$I$3)</f>
        <v>DAQ</v>
      </c>
      <c r="C26" s="20" t="str">
        <f>IF(H26="","",Master!$I$5)</f>
        <v> </v>
      </c>
      <c r="D26" s="20" t="str">
        <f>IF(H26="","",Master!$I$6)</f>
        <v> </v>
      </c>
      <c r="E26" s="10" t="str">
        <f>IF(Master!F44&gt;0,CONCATENATE("TERM-",Master!L44,Master!B44),IF(Master!F44&lt;0,CONCATENATE("TERM-",Master!L44,IF(Master!B44="-T","-1","-2")),""))</f>
        <v>TERM-1-21F-2</v>
      </c>
      <c r="G26" s="10" t="str">
        <f>IF(H26="","",Master!$I$4)</f>
        <v>Bldn 1700A</v>
      </c>
      <c r="H26" s="10">
        <f>IF(Master!F44&lt;&gt;"",CHOOSE(INT(Master!E44/100)+1,Master!$I$7,Master!$I$8,Master!$I$9),"")</f>
        <v>70</v>
      </c>
      <c r="I26" s="10" t="str">
        <f>IF(H26="","",Master!$I$10)</f>
        <v>GY</v>
      </c>
      <c r="K26" s="10" t="str">
        <f>IF(H26="","",Master!$I$11)</f>
        <v>1RR15D-B</v>
      </c>
      <c r="M26" s="10" t="str">
        <f>IF(H26="","",Master!$I$12)</f>
        <v>RJ-45</v>
      </c>
      <c r="N26" s="10" t="str">
        <f>IF(H26="","",CONCATENATE(Master!A44,Master!B44))</f>
        <v>1RR21F-B</v>
      </c>
      <c r="P26" s="10" t="str">
        <f>IF(H26="","",Master!$I$14)</f>
        <v>RJ-45</v>
      </c>
    </row>
    <row r="27" spans="2:16" s="10" customFormat="1" ht="15.75">
      <c r="B27" s="10" t="str">
        <f>IF(H27="","",Master!$I$3)</f>
        <v>DAQ</v>
      </c>
      <c r="C27" s="20" t="str">
        <f>IF(H27="","",Master!$I$5)</f>
        <v> </v>
      </c>
      <c r="D27" s="20" t="str">
        <f>IF(H27="","",Master!$I$6)</f>
        <v> </v>
      </c>
      <c r="E27" s="10" t="str">
        <f>IF(Master!F45&gt;0,CONCATENATE("TERM-",Master!L45,Master!B45),IF(Master!F45&lt;0,CONCATENATE("TERM-",Master!L45,IF(Master!B45="-T","-1","-2")),""))</f>
        <v>TERM-1-21G-T</v>
      </c>
      <c r="G27" s="10" t="str">
        <f>IF(H27="","",Master!$I$4)</f>
        <v>Bldn 1700A</v>
      </c>
      <c r="H27" s="10">
        <f>IF(Master!F45&lt;&gt;"",CHOOSE(INT(Master!E45/100)+1,Master!$I$7,Master!$I$8,Master!$I$9),"")</f>
        <v>70</v>
      </c>
      <c r="I27" s="10" t="str">
        <f>IF(H27="","",Master!$I$10)</f>
        <v>GY</v>
      </c>
      <c r="K27" s="10" t="str">
        <f>IF(H27="","",Master!$I$11)</f>
        <v>1RR15D-B</v>
      </c>
      <c r="M27" s="10" t="str">
        <f>IF(H27="","",Master!$I$12)</f>
        <v>RJ-45</v>
      </c>
      <c r="N27" s="10" t="str">
        <f>IF(H27="","",CONCATENATE(Master!A45,Master!B45))</f>
        <v>1RR21G-T</v>
      </c>
      <c r="P27" s="10" t="str">
        <f>IF(H27="","",Master!$I$14)</f>
        <v>RJ-45</v>
      </c>
    </row>
    <row r="28" spans="2:16" s="10" customFormat="1" ht="15.75">
      <c r="B28" s="10" t="str">
        <f>IF(H28="","",Master!$I$3)</f>
        <v>DAQ</v>
      </c>
      <c r="C28" s="20" t="str">
        <f>IF(H28="","",Master!$I$5)</f>
        <v> </v>
      </c>
      <c r="D28" s="20" t="str">
        <f>IF(H28="","",Master!$I$6)</f>
        <v> </v>
      </c>
      <c r="E28" s="10" t="str">
        <f>IF(Master!F46&gt;0,CONCATENATE("TERM-",Master!L46,Master!B46),IF(Master!F46&lt;0,CONCATENATE("TERM-",Master!L46,IF(Master!B46="-T","-1","-2")),""))</f>
        <v>TERM-1-21G-1</v>
      </c>
      <c r="G28" s="10" t="str">
        <f>IF(H28="","",Master!$I$4)</f>
        <v>Bldn 1700A</v>
      </c>
      <c r="H28" s="10">
        <f>IF(Master!F46&lt;&gt;"",CHOOSE(INT(Master!E46/100)+1,Master!$I$7,Master!$I$8,Master!$I$9),"")</f>
        <v>70</v>
      </c>
      <c r="I28" s="10" t="str">
        <f>IF(H28="","",Master!$I$10)</f>
        <v>GY</v>
      </c>
      <c r="K28" s="10" t="str">
        <f>IF(H28="","",Master!$I$11)</f>
        <v>1RR15D-B</v>
      </c>
      <c r="M28" s="10" t="str">
        <f>IF(H28="","",Master!$I$12)</f>
        <v>RJ-45</v>
      </c>
      <c r="N28" s="10" t="str">
        <f>IF(H28="","",CONCATENATE(Master!A46,Master!B46))</f>
        <v>1RR21G-T</v>
      </c>
      <c r="P28" s="10" t="str">
        <f>IF(H28="","",Master!$I$14)</f>
        <v>RJ-45</v>
      </c>
    </row>
    <row r="29" spans="2:16" s="10" customFormat="1" ht="15.75">
      <c r="B29" s="10" t="str">
        <f>IF(H29="","",Master!$I$3)</f>
        <v>DAQ</v>
      </c>
      <c r="C29" s="20" t="str">
        <f>IF(H29="","",Master!$I$5)</f>
        <v> </v>
      </c>
      <c r="D29" s="20" t="str">
        <f>IF(H29="","",Master!$I$6)</f>
        <v> </v>
      </c>
      <c r="E29" s="10" t="str">
        <f>IF(Master!F47&gt;0,CONCATENATE("TERM-",Master!L47,Master!B47),IF(Master!F47&lt;0,CONCATENATE("TERM-",Master!L47,IF(Master!B47="-T","-1","-2")),""))</f>
        <v>TERM-1-21G-B</v>
      </c>
      <c r="G29" s="10" t="str">
        <f>IF(H29="","",Master!$I$4)</f>
        <v>Bldn 1700A</v>
      </c>
      <c r="H29" s="10">
        <f>IF(Master!F47&lt;&gt;"",CHOOSE(INT(Master!E47/100)+1,Master!$I$7,Master!$I$8,Master!$I$9),"")</f>
        <v>70</v>
      </c>
      <c r="I29" s="10" t="str">
        <f>IF(H29="","",Master!$I$10)</f>
        <v>GY</v>
      </c>
      <c r="K29" s="10" t="str">
        <f>IF(H29="","",Master!$I$11)</f>
        <v>1RR15D-B</v>
      </c>
      <c r="M29" s="10" t="str">
        <f>IF(H29="","",Master!$I$12)</f>
        <v>RJ-45</v>
      </c>
      <c r="N29" s="10" t="str">
        <f>IF(H29="","",CONCATENATE(Master!A47,Master!B47))</f>
        <v>1RR21G-B</v>
      </c>
      <c r="P29" s="10" t="str">
        <f>IF(H29="","",Master!$I$14)</f>
        <v>RJ-45</v>
      </c>
    </row>
    <row r="30" spans="2:16" s="10" customFormat="1" ht="15.75">
      <c r="B30" s="10" t="str">
        <f>IF(H30="","",Master!$I$3)</f>
        <v>DAQ</v>
      </c>
      <c r="C30" s="20" t="str">
        <f>IF(H30="","",Master!$I$5)</f>
        <v> </v>
      </c>
      <c r="D30" s="20" t="str">
        <f>IF(H30="","",Master!$I$6)</f>
        <v> </v>
      </c>
      <c r="E30" s="10" t="str">
        <f>IF(Master!F48&gt;0,CONCATENATE("TERM-",Master!L48,Master!B48),IF(Master!F48&lt;0,CONCATENATE("TERM-",Master!L48,IF(Master!B48="-T","-1","-2")),""))</f>
        <v>TERM-1-21G-2</v>
      </c>
      <c r="G30" s="10" t="str">
        <f>IF(H30="","",Master!$I$4)</f>
        <v>Bldn 1700A</v>
      </c>
      <c r="H30" s="10">
        <f>IF(Master!F48&lt;&gt;"",CHOOSE(INT(Master!E48/100)+1,Master!$I$7,Master!$I$8,Master!$I$9),"")</f>
        <v>70</v>
      </c>
      <c r="I30" s="10" t="str">
        <f>IF(H30="","",Master!$I$10)</f>
        <v>GY</v>
      </c>
      <c r="K30" s="10" t="str">
        <f>IF(H30="","",Master!$I$11)</f>
        <v>1RR15D-B</v>
      </c>
      <c r="M30" s="10" t="str">
        <f>IF(H30="","",Master!$I$12)</f>
        <v>RJ-45</v>
      </c>
      <c r="N30" s="10" t="str">
        <f>IF(H30="","",CONCATENATE(Master!A48,Master!B48))</f>
        <v>1RR21G-B</v>
      </c>
      <c r="P30" s="10" t="str">
        <f>IF(H30="","",Master!$I$14)</f>
        <v>RJ-45</v>
      </c>
    </row>
    <row r="31" spans="2:16" s="10" customFormat="1" ht="15.75">
      <c r="B31" s="10" t="str">
        <f>IF(H31="","",Master!$I$3)</f>
        <v>DAQ</v>
      </c>
      <c r="C31" s="20" t="str">
        <f>IF(H31="","",Master!$I$5)</f>
        <v> </v>
      </c>
      <c r="D31" s="20" t="str">
        <f>IF(H31="","",Master!$I$6)</f>
        <v> </v>
      </c>
      <c r="E31" s="10" t="str">
        <f>IF(Master!F49&gt;0,CONCATENATE("TERM-",Master!L49,Master!B49),IF(Master!F49&lt;0,CONCATENATE("TERM-",Master!L49,IF(Master!B49="-T","-1","-2")),""))</f>
        <v>TERM-1-21H-T</v>
      </c>
      <c r="G31" s="10" t="str">
        <f>IF(H31="","",Master!$I$4)</f>
        <v>Bldn 1700A</v>
      </c>
      <c r="H31" s="10">
        <f>IF(Master!F49&lt;&gt;"",CHOOSE(INT(Master!E49/100)+1,Master!$I$7,Master!$I$8,Master!$I$9),"")</f>
        <v>70</v>
      </c>
      <c r="I31" s="10" t="str">
        <f>IF(H31="","",Master!$I$10)</f>
        <v>GY</v>
      </c>
      <c r="K31" s="10" t="str">
        <f>IF(H31="","",Master!$I$11)</f>
        <v>1RR15D-B</v>
      </c>
      <c r="M31" s="10" t="str">
        <f>IF(H31="","",Master!$I$12)</f>
        <v>RJ-45</v>
      </c>
      <c r="N31" s="10" t="str">
        <f>IF(H31="","",CONCATENATE(Master!A49,Master!B49))</f>
        <v>1RR21H-T</v>
      </c>
      <c r="P31" s="10" t="str">
        <f>IF(H31="","",Master!$I$14)</f>
        <v>RJ-45</v>
      </c>
    </row>
    <row r="32" spans="2:16" s="10" customFormat="1" ht="15.75">
      <c r="B32" s="10" t="str">
        <f>IF(H32="","",Master!$I$3)</f>
        <v>DAQ</v>
      </c>
      <c r="C32" s="20" t="str">
        <f>IF(H32="","",Master!$I$5)</f>
        <v> </v>
      </c>
      <c r="D32" s="20" t="str">
        <f>IF(H32="","",Master!$I$6)</f>
        <v> </v>
      </c>
      <c r="E32" s="10" t="str">
        <f>IF(Master!F50&gt;0,CONCATENATE("TERM-",Master!L50,Master!B50),IF(Master!F50&lt;0,CONCATENATE("TERM-",Master!L50,IF(Master!B50="-T","-1","-2")),""))</f>
        <v>TERM-1-21H-1</v>
      </c>
      <c r="G32" s="10" t="str">
        <f>IF(H32="","",Master!$I$4)</f>
        <v>Bldn 1700A</v>
      </c>
      <c r="H32" s="10">
        <f>IF(Master!F50&lt;&gt;"",CHOOSE(INT(Master!E50/100)+1,Master!$I$7,Master!$I$8,Master!$I$9),"")</f>
        <v>70</v>
      </c>
      <c r="I32" s="10" t="str">
        <f>IF(H32="","",Master!$I$10)</f>
        <v>GY</v>
      </c>
      <c r="K32" s="10" t="str">
        <f>IF(H32="","",Master!$I$11)</f>
        <v>1RR15D-B</v>
      </c>
      <c r="M32" s="10" t="str">
        <f>IF(H32="","",Master!$I$12)</f>
        <v>RJ-45</v>
      </c>
      <c r="N32" s="10" t="str">
        <f>IF(H32="","",CONCATENATE(Master!A50,Master!B50))</f>
        <v>1RR21H-T</v>
      </c>
      <c r="P32" s="10" t="str">
        <f>IF(H32="","",Master!$I$14)</f>
        <v>RJ-45</v>
      </c>
    </row>
    <row r="33" spans="2:16" s="10" customFormat="1" ht="15.75">
      <c r="B33" s="10" t="str">
        <f>IF(H33="","",Master!$I$3)</f>
        <v>DAQ</v>
      </c>
      <c r="C33" s="20" t="str">
        <f>IF(H33="","",Master!$I$5)</f>
        <v> </v>
      </c>
      <c r="D33" s="20" t="str">
        <f>IF(H33="","",Master!$I$6)</f>
        <v> </v>
      </c>
      <c r="E33" s="10" t="str">
        <f>IF(Master!F51&gt;0,CONCATENATE("TERM-",Master!L51,Master!B51),IF(Master!F51&lt;0,CONCATENATE("TERM-",Master!L51,IF(Master!B51="-T","-1","-2")),""))</f>
        <v>TERM-1-21H-B</v>
      </c>
      <c r="G33" s="10" t="str">
        <f>IF(H33="","",Master!$I$4)</f>
        <v>Bldn 1700A</v>
      </c>
      <c r="H33" s="10">
        <f>IF(Master!F51&lt;&gt;"",CHOOSE(INT(Master!E51/100)+1,Master!$I$7,Master!$I$8,Master!$I$9),"")</f>
        <v>70</v>
      </c>
      <c r="I33" s="10" t="str">
        <f>IF(H33="","",Master!$I$10)</f>
        <v>GY</v>
      </c>
      <c r="K33" s="10" t="str">
        <f>IF(H33="","",Master!$I$11)</f>
        <v>1RR15D-B</v>
      </c>
      <c r="M33" s="10" t="str">
        <f>IF(H33="","",Master!$I$12)</f>
        <v>RJ-45</v>
      </c>
      <c r="N33" s="10" t="str">
        <f>IF(H33="","",CONCATENATE(Master!A51,Master!B51))</f>
        <v>1RR21H-B</v>
      </c>
      <c r="P33" s="10" t="str">
        <f>IF(H33="","",Master!$I$14)</f>
        <v>RJ-45</v>
      </c>
    </row>
    <row r="34" spans="2:16" s="10" customFormat="1" ht="15.75">
      <c r="B34" s="10" t="str">
        <f>IF(H34="","",Master!$I$3)</f>
        <v>DAQ</v>
      </c>
      <c r="C34" s="20" t="str">
        <f>IF(H34="","",Master!$I$5)</f>
        <v> </v>
      </c>
      <c r="D34" s="20" t="str">
        <f>IF(H34="","",Master!$I$6)</f>
        <v> </v>
      </c>
      <c r="E34" s="10" t="str">
        <f>IF(Master!F52&gt;0,CONCATENATE("TERM-",Master!L52,Master!B52),IF(Master!F52&lt;0,CONCATENATE("TERM-",Master!L52,IF(Master!B52="-T","-1","-2")),""))</f>
        <v>TERM-1-21H-2</v>
      </c>
      <c r="G34" s="10" t="str">
        <f>IF(H34="","",Master!$I$4)</f>
        <v>Bldn 1700A</v>
      </c>
      <c r="H34" s="10">
        <f>IF(Master!F52&lt;&gt;"",CHOOSE(INT(Master!E52/100)+1,Master!$I$7,Master!$I$8,Master!$I$9),"")</f>
        <v>70</v>
      </c>
      <c r="I34" s="10" t="str">
        <f>IF(H34="","",Master!$I$10)</f>
        <v>GY</v>
      </c>
      <c r="K34" s="10" t="str">
        <f>IF(H34="","",Master!$I$11)</f>
        <v>1RR15D-B</v>
      </c>
      <c r="M34" s="10" t="str">
        <f>IF(H34="","",Master!$I$12)</f>
        <v>RJ-45</v>
      </c>
      <c r="N34" s="10" t="str">
        <f>IF(H34="","",CONCATENATE(Master!A52,Master!B52))</f>
        <v>1RR21H-B</v>
      </c>
      <c r="P34" s="10" t="str">
        <f>IF(H34="","",Master!$I$14)</f>
        <v>RJ-45</v>
      </c>
    </row>
    <row r="35" spans="2:16" s="10" customFormat="1" ht="15.75">
      <c r="B35" s="10" t="str">
        <f>IF(H35="","",Master!$I$3)</f>
        <v>DAQ</v>
      </c>
      <c r="C35" s="20" t="str">
        <f>IF(H35="","",Master!$I$5)</f>
        <v> </v>
      </c>
      <c r="D35" s="20" t="str">
        <f>IF(H35="","",Master!$I$6)</f>
        <v> </v>
      </c>
      <c r="E35" s="10" t="str">
        <f>IF(Master!F53&gt;0,CONCATENATE("TERM-",Master!L53,Master!B53),IF(Master!F53&lt;0,CONCATENATE("TERM-",Master!L53,IF(Master!B53="-T","-1","-2")),""))</f>
        <v>TERM-1-21I-T</v>
      </c>
      <c r="G35" s="10" t="str">
        <f>IF(H35="","",Master!$I$4)</f>
        <v>Bldn 1700A</v>
      </c>
      <c r="H35" s="10">
        <f>IF(Master!F53&lt;&gt;"",CHOOSE(INT(Master!E53/100)+1,Master!$I$7,Master!$I$8,Master!$I$9),"")</f>
        <v>70</v>
      </c>
      <c r="I35" s="10" t="str">
        <f>IF(H35="","",Master!$I$10)</f>
        <v>GY</v>
      </c>
      <c r="K35" s="10" t="str">
        <f>IF(H35="","",Master!$I$11)</f>
        <v>1RR15D-B</v>
      </c>
      <c r="M35" s="10" t="str">
        <f>IF(H35="","",Master!$I$12)</f>
        <v>RJ-45</v>
      </c>
      <c r="N35" s="10" t="str">
        <f>IF(H35="","",CONCATENATE(Master!A53,Master!B53))</f>
        <v>1RR21I-T</v>
      </c>
      <c r="P35" s="10" t="str">
        <f>IF(H35="","",Master!$I$14)</f>
        <v>RJ-45</v>
      </c>
    </row>
    <row r="36" spans="2:16" s="10" customFormat="1" ht="15.75">
      <c r="B36" s="10" t="str">
        <f>IF(H36="","",Master!$I$3)</f>
        <v>DAQ</v>
      </c>
      <c r="C36" s="20" t="str">
        <f>IF(H36="","",Master!$I$5)</f>
        <v> </v>
      </c>
      <c r="D36" s="20" t="str">
        <f>IF(H36="","",Master!$I$6)</f>
        <v> </v>
      </c>
      <c r="E36" s="10" t="str">
        <f>IF(Master!F54&gt;0,CONCATENATE("TERM-",Master!L54,Master!B54),IF(Master!F54&lt;0,CONCATENATE("TERM-",Master!L54,IF(Master!B54="-T","-1","-2")),""))</f>
        <v>TERM-1-21I-1</v>
      </c>
      <c r="G36" s="10" t="str">
        <f>IF(H36="","",Master!$I$4)</f>
        <v>Bldn 1700A</v>
      </c>
      <c r="H36" s="10">
        <f>IF(Master!F54&lt;&gt;"",CHOOSE(INT(Master!E54/100)+1,Master!$I$7,Master!$I$8,Master!$I$9),"")</f>
        <v>70</v>
      </c>
      <c r="I36" s="10" t="str">
        <f>IF(H36="","",Master!$I$10)</f>
        <v>GY</v>
      </c>
      <c r="K36" s="10" t="str">
        <f>IF(H36="","",Master!$I$11)</f>
        <v>1RR15D-B</v>
      </c>
      <c r="M36" s="10" t="str">
        <f>IF(H36="","",Master!$I$12)</f>
        <v>RJ-45</v>
      </c>
      <c r="N36" s="10" t="str">
        <f>IF(H36="","",CONCATENATE(Master!A54,Master!B54))</f>
        <v>1RR21I-T</v>
      </c>
      <c r="P36" s="10" t="str">
        <f>IF(H36="","",Master!$I$14)</f>
        <v>RJ-45</v>
      </c>
    </row>
    <row r="37" spans="2:16" s="10" customFormat="1" ht="15.75">
      <c r="B37" s="10" t="str">
        <f>IF(H37="","",Master!$I$3)</f>
        <v>DAQ</v>
      </c>
      <c r="C37" s="20" t="str">
        <f>IF(H37="","",Master!$I$5)</f>
        <v> </v>
      </c>
      <c r="D37" s="20" t="str">
        <f>IF(H37="","",Master!$I$6)</f>
        <v> </v>
      </c>
      <c r="E37" s="10" t="str">
        <f>IF(Master!F55&gt;0,CONCATENATE("TERM-",Master!L55,Master!B55),IF(Master!F55&lt;0,CONCATENATE("TERM-",Master!L55,IF(Master!B55="-T","-1","-2")),""))</f>
        <v>TERM-1-21I-B</v>
      </c>
      <c r="G37" s="10" t="str">
        <f>IF(H37="","",Master!$I$4)</f>
        <v>Bldn 1700A</v>
      </c>
      <c r="H37" s="10">
        <f>IF(Master!F55&lt;&gt;"",CHOOSE(INT(Master!E55/100)+1,Master!$I$7,Master!$I$8,Master!$I$9),"")</f>
        <v>70</v>
      </c>
      <c r="I37" s="10" t="str">
        <f>IF(H37="","",Master!$I$10)</f>
        <v>GY</v>
      </c>
      <c r="K37" s="10" t="str">
        <f>IF(H37="","",Master!$I$11)</f>
        <v>1RR15D-B</v>
      </c>
      <c r="M37" s="10" t="str">
        <f>IF(H37="","",Master!$I$12)</f>
        <v>RJ-45</v>
      </c>
      <c r="N37" s="10" t="str">
        <f>IF(H37="","",CONCATENATE(Master!A55,Master!B55))</f>
        <v>1RR21I-B</v>
      </c>
      <c r="P37" s="10" t="str">
        <f>IF(H37="","",Master!$I$14)</f>
        <v>RJ-45</v>
      </c>
    </row>
    <row r="38" spans="2:16" s="10" customFormat="1" ht="15.75">
      <c r="B38" s="10" t="str">
        <f>IF(H38="","",Master!$I$3)</f>
        <v>DAQ</v>
      </c>
      <c r="C38" s="20" t="str">
        <f>IF(H38="","",Master!$I$5)</f>
        <v> </v>
      </c>
      <c r="D38" s="20" t="str">
        <f>IF(H38="","",Master!$I$6)</f>
        <v> </v>
      </c>
      <c r="E38" s="10" t="str">
        <f>IF(Master!F56&gt;0,CONCATENATE("TERM-",Master!L56,Master!B56),IF(Master!F56&lt;0,CONCATENATE("TERM-",Master!L56,IF(Master!B56="-T","-1","-2")),""))</f>
        <v>TERM-1-21I-2</v>
      </c>
      <c r="G38" s="10" t="str">
        <f>IF(H38="","",Master!$I$4)</f>
        <v>Bldn 1700A</v>
      </c>
      <c r="H38" s="10">
        <f>IF(Master!F56&lt;&gt;"",CHOOSE(INT(Master!E56/100)+1,Master!$I$7,Master!$I$8,Master!$I$9),"")</f>
        <v>70</v>
      </c>
      <c r="I38" s="10" t="str">
        <f>IF(H38="","",Master!$I$10)</f>
        <v>GY</v>
      </c>
      <c r="K38" s="10" t="str">
        <f>IF(H38="","",Master!$I$11)</f>
        <v>1RR15D-B</v>
      </c>
      <c r="M38" s="10" t="str">
        <f>IF(H38="","",Master!$I$12)</f>
        <v>RJ-45</v>
      </c>
      <c r="N38" s="10" t="str">
        <f>IF(H38="","",CONCATENATE(Master!A56,Master!B56))</f>
        <v>1RR21I-B</v>
      </c>
      <c r="P38" s="10" t="str">
        <f>IF(H38="","",Master!$I$14)</f>
        <v>RJ-45</v>
      </c>
    </row>
    <row r="39" spans="2:16" s="10" customFormat="1" ht="15.75" hidden="1">
      <c r="B39" s="10">
        <f>IF(H39="","",Master!$I$3)</f>
      </c>
      <c r="C39" s="20">
        <f>IF(H39="","",Master!$I$5)</f>
      </c>
      <c r="D39" s="20">
        <f>IF(H39="","",Master!$I$6)</f>
      </c>
      <c r="E39" s="10">
        <f>IF(Master!F57&gt;0,CONCATENATE("TERM-",Master!L57,Master!B57),IF(Master!F57&lt;0,CONCATENATE("TERM-",Master!L57,IF(Master!B57="-T","-1","-2")),""))</f>
      </c>
      <c r="G39" s="10">
        <f>IF(H39="","",Master!$I$4)</f>
      </c>
      <c r="H39" s="10">
        <f>IF(Master!F57&lt;&gt;"",CHOOSE(INT(Master!E57/100)+1,Master!$I$7,Master!$I$8,Master!$I$9),"")</f>
      </c>
      <c r="I39" s="10">
        <f>IF(H39="","",Master!$I$10)</f>
      </c>
      <c r="K39" s="10">
        <f>IF(H39="","",Master!$I$11)</f>
      </c>
      <c r="M39" s="10">
        <f>IF(H39="","",Master!$I$12)</f>
      </c>
      <c r="N39" s="10">
        <f>IF(H39="","",CONCATENATE(Master!A57,Master!B57))</f>
      </c>
      <c r="P39" s="10">
        <f>IF(H39="","",Master!$I$14)</f>
      </c>
    </row>
    <row r="40" spans="2:16" s="10" customFormat="1" ht="15.75" hidden="1">
      <c r="B40" s="10">
        <f>IF(H40="","",Master!$I$3)</f>
      </c>
      <c r="C40" s="20">
        <f>IF(H40="","",Master!$I$5)</f>
      </c>
      <c r="D40" s="20">
        <f>IF(H40="","",Master!$I$6)</f>
      </c>
      <c r="E40" s="10">
        <f>IF(Master!F58&gt;0,CONCATENATE("TERM-",Master!L58,Master!B58),IF(Master!F58&lt;0,CONCATENATE("TERM-",Master!L58,IF(Master!B58="-T","-1","-2")),""))</f>
      </c>
      <c r="G40" s="10">
        <f>IF(H40="","",Master!$I$4)</f>
      </c>
      <c r="H40" s="10">
        <f>IF(Master!F58&lt;&gt;"",CHOOSE(INT(Master!E58/100)+1,Master!$I$7,Master!$I$8,Master!$I$9),"")</f>
      </c>
      <c r="I40" s="10">
        <f>IF(H40="","",Master!$I$10)</f>
      </c>
      <c r="K40" s="10">
        <f>IF(H40="","",Master!$I$11)</f>
      </c>
      <c r="M40" s="10">
        <f>IF(H40="","",Master!$I$12)</f>
      </c>
      <c r="N40" s="10">
        <f>IF(H40="","",CONCATENATE(Master!A58,Master!B58))</f>
      </c>
      <c r="P40" s="10">
        <f>IF(H40="","",Master!$I$14)</f>
      </c>
    </row>
    <row r="41" spans="2:16" s="10" customFormat="1" ht="15.75">
      <c r="B41" s="10" t="str">
        <f>IF(H41="","",Master!$I$3)</f>
        <v>DAQ</v>
      </c>
      <c r="C41" s="20" t="str">
        <f>IF(H41="","",Master!$I$5)</f>
        <v> </v>
      </c>
      <c r="D41" s="20" t="str">
        <f>IF(H41="","",Master!$I$6)</f>
        <v> </v>
      </c>
      <c r="E41" s="10" t="str">
        <f>IF(Master!F59&gt;0,CONCATENATE("TERM-",Master!L59,Master!B59),IF(Master!F59&lt;0,CONCATENATE("TERM-",Master!L59,IF(Master!B59="-T","-1","-2")),""))</f>
        <v>TERM-1-27D-T</v>
      </c>
      <c r="G41" s="10" t="str">
        <f>IF(H41="","",Master!$I$4)</f>
        <v>Bldn 1700A</v>
      </c>
      <c r="H41" s="10">
        <f>IF(Master!F59&lt;&gt;"",CHOOSE(INT(Master!E59/100)+1,Master!$I$7,Master!$I$8,Master!$I$9),"")</f>
        <v>70</v>
      </c>
      <c r="I41" s="10" t="str">
        <f>IF(H41="","",Master!$I$10)</f>
        <v>GY</v>
      </c>
      <c r="K41" s="10" t="str">
        <f>IF(H41="","",Master!$I$11)</f>
        <v>1RR15D-B</v>
      </c>
      <c r="M41" s="10" t="str">
        <f>IF(H41="","",Master!$I$12)</f>
        <v>RJ-45</v>
      </c>
      <c r="N41" s="10" t="str">
        <f>IF(H41="","",CONCATENATE(Master!A59,Master!B59))</f>
        <v>1RR27D-T</v>
      </c>
      <c r="P41" s="10" t="str">
        <f>IF(H41="","",Master!$I$14)</f>
        <v>RJ-45</v>
      </c>
    </row>
    <row r="42" spans="2:16" s="10" customFormat="1" ht="15.75">
      <c r="B42" s="10" t="str">
        <f>IF(H42="","",Master!$I$3)</f>
        <v>DAQ</v>
      </c>
      <c r="C42" s="20" t="str">
        <f>IF(H42="","",Master!$I$5)</f>
        <v> </v>
      </c>
      <c r="D42" s="20" t="str">
        <f>IF(H42="","",Master!$I$6)</f>
        <v> </v>
      </c>
      <c r="E42" s="10" t="str">
        <f>IF(Master!F60&gt;0,CONCATENATE("TERM-",Master!L60,Master!B60),IF(Master!F60&lt;0,CONCATENATE("TERM-",Master!L60,IF(Master!B60="-T","-1","-2")),""))</f>
        <v>TERM-1-27D-B</v>
      </c>
      <c r="G42" s="10" t="str">
        <f>IF(H42="","",Master!$I$4)</f>
        <v>Bldn 1700A</v>
      </c>
      <c r="H42" s="10">
        <f>IF(Master!F60&lt;&gt;"",CHOOSE(INT(Master!E60/100)+1,Master!$I$7,Master!$I$8,Master!$I$9),"")</f>
        <v>70</v>
      </c>
      <c r="I42" s="10" t="str">
        <f>IF(H42="","",Master!$I$10)</f>
        <v>GY</v>
      </c>
      <c r="K42" s="10" t="str">
        <f>IF(H42="","",Master!$I$11)</f>
        <v>1RR15D-B</v>
      </c>
      <c r="M42" s="10" t="str">
        <f>IF(H42="","",Master!$I$12)</f>
        <v>RJ-45</v>
      </c>
      <c r="N42" s="10" t="str">
        <f>IF(H42="","",CONCATENATE(Master!A60,Master!B60))</f>
        <v>1RR27D-B</v>
      </c>
      <c r="P42" s="10" t="str">
        <f>IF(H42="","",Master!$I$14)</f>
        <v>RJ-45</v>
      </c>
    </row>
    <row r="43" spans="2:16" s="10" customFormat="1" ht="15.75">
      <c r="B43" s="10" t="str">
        <f>IF(H43="","",Master!$I$3)</f>
        <v>DAQ</v>
      </c>
      <c r="C43" s="20" t="str">
        <f>IF(H43="","",Master!$I$5)</f>
        <v> </v>
      </c>
      <c r="D43" s="20" t="str">
        <f>IF(H43="","",Master!$I$6)</f>
        <v> </v>
      </c>
      <c r="E43" s="10" t="str">
        <f>IF(Master!F61&gt;0,CONCATENATE("TERM-",Master!L61,Master!B61),IF(Master!F61&lt;0,CONCATENATE("TERM-",Master!L61,IF(Master!B61="-T","-1","-2")),""))</f>
        <v>TERM-1-27E-T</v>
      </c>
      <c r="G43" s="10" t="str">
        <f>IF(H43="","",Master!$I$4)</f>
        <v>Bldn 1700A</v>
      </c>
      <c r="H43" s="10">
        <f>IF(Master!F61&lt;&gt;"",CHOOSE(INT(Master!E61/100)+1,Master!$I$7,Master!$I$8,Master!$I$9),"")</f>
        <v>70</v>
      </c>
      <c r="I43" s="10" t="str">
        <f>IF(H43="","",Master!$I$10)</f>
        <v>GY</v>
      </c>
      <c r="K43" s="10" t="str">
        <f>IF(H43="","",Master!$I$11)</f>
        <v>1RR15D-B</v>
      </c>
      <c r="M43" s="10" t="str">
        <f>IF(H43="","",Master!$I$12)</f>
        <v>RJ-45</v>
      </c>
      <c r="N43" s="10" t="str">
        <f>IF(H43="","",CONCATENATE(Master!A61,Master!B61))</f>
        <v>1RR27E-T</v>
      </c>
      <c r="P43" s="10" t="str">
        <f>IF(H43="","",Master!$I$14)</f>
        <v>RJ-45</v>
      </c>
    </row>
    <row r="44" spans="2:16" s="10" customFormat="1" ht="15.75" hidden="1">
      <c r="B44" s="10">
        <f>IF(H44="","",Master!$I$3)</f>
      </c>
      <c r="C44" s="20">
        <f>IF(H44="","",Master!$I$5)</f>
      </c>
      <c r="D44" s="20">
        <f>IF(H44="","",Master!$I$6)</f>
      </c>
      <c r="E44" s="10">
        <f>IF(Master!F62&gt;0,CONCATENATE("TERM-",Master!L62,Master!B62),IF(Master!F62&lt;0,CONCATENATE("TERM-",Master!L62,IF(Master!B62="-T","-1","-2")),""))</f>
      </c>
      <c r="G44" s="10">
        <f>IF(H44="","",Master!$I$4)</f>
      </c>
      <c r="H44" s="10">
        <f>IF(Master!F62&lt;&gt;"",CHOOSE(INT(Master!E62/100)+1,Master!$I$7,Master!$I$8,Master!$I$9),"")</f>
      </c>
      <c r="I44" s="10">
        <f>IF(H44="","",Master!$I$10)</f>
      </c>
      <c r="K44" s="10">
        <f>IF(H44="","",Master!$I$11)</f>
      </c>
      <c r="M44" s="10">
        <f>IF(H44="","",Master!$I$12)</f>
      </c>
      <c r="N44" s="10">
        <f>IF(H44="","",CONCATENATE(Master!A62,Master!B62))</f>
      </c>
      <c r="P44" s="10">
        <f>IF(H44="","",Master!$I$14)</f>
      </c>
    </row>
    <row r="45" spans="2:16" s="10" customFormat="1" ht="15.75" hidden="1">
      <c r="B45" s="10">
        <f>IF(H45="","",Master!$I$3)</f>
      </c>
      <c r="C45" s="20">
        <f>IF(H45="","",Master!$I$5)</f>
      </c>
      <c r="D45" s="20">
        <f>IF(H45="","",Master!$I$6)</f>
      </c>
      <c r="E45" s="10">
        <f>IF(Master!F63&gt;0,CONCATENATE("TERM-",Master!L63,Master!B63),IF(Master!F63&lt;0,CONCATENATE("TERM-",Master!L63,IF(Master!B63="-T","-1","-2")),""))</f>
      </c>
      <c r="G45" s="10">
        <f>IF(H45="","",Master!$I$4)</f>
      </c>
      <c r="H45" s="10">
        <f>IF(Master!F63&lt;&gt;"",CHOOSE(INT(Master!E63/100)+1,Master!$I$7,Master!$I$8,Master!$I$9),"")</f>
      </c>
      <c r="I45" s="10">
        <f>IF(H45="","",Master!$I$10)</f>
      </c>
      <c r="K45" s="10">
        <f>IF(H45="","",Master!$I$11)</f>
      </c>
      <c r="M45" s="10">
        <f>IF(H45="","",Master!$I$12)</f>
      </c>
      <c r="N45" s="10">
        <f>IF(H45="","",CONCATENATE(Master!A63,Master!B63))</f>
      </c>
      <c r="P45" s="10">
        <f>IF(H45="","",Master!$I$14)</f>
      </c>
    </row>
    <row r="46" spans="2:16" s="10" customFormat="1" ht="15.75">
      <c r="B46" s="10" t="str">
        <f>IF(H46="","",Master!$I$3)</f>
        <v>DAQ</v>
      </c>
      <c r="C46" s="20" t="str">
        <f>IF(H46="","",Master!$I$5)</f>
        <v> </v>
      </c>
      <c r="D46" s="20" t="str">
        <f>IF(H46="","",Master!$I$6)</f>
        <v> </v>
      </c>
      <c r="E46" s="10" t="str">
        <f>IF(Master!F64&gt;0,CONCATENATE("TERM-",Master!L64,Master!B64),IF(Master!F64&lt;0,CONCATENATE("TERM-",Master!L64,IF(Master!B64="-T","-1","-2")),""))</f>
        <v>TERM-1-27F-B</v>
      </c>
      <c r="G46" s="10" t="str">
        <f>IF(H46="","",Master!$I$4)</f>
        <v>Bldn 1700A</v>
      </c>
      <c r="H46" s="10">
        <f>IF(Master!F64&lt;&gt;"",CHOOSE(INT(Master!E64/100)+1,Master!$I$7,Master!$I$8,Master!$I$9),"")</f>
        <v>70</v>
      </c>
      <c r="I46" s="10" t="str">
        <f>IF(H46="","",Master!$I$10)</f>
        <v>GY</v>
      </c>
      <c r="K46" s="10" t="str">
        <f>IF(H46="","",Master!$I$11)</f>
        <v>1RR15D-B</v>
      </c>
      <c r="M46" s="10" t="str">
        <f>IF(H46="","",Master!$I$12)</f>
        <v>RJ-45</v>
      </c>
      <c r="N46" s="10" t="str">
        <f>IF(H46="","",CONCATENATE(Master!A64,Master!B64))</f>
        <v>1RR27F-B</v>
      </c>
      <c r="P46" s="10" t="str">
        <f>IF(H46="","",Master!$I$14)</f>
        <v>RJ-45</v>
      </c>
    </row>
    <row r="47" spans="2:16" s="10" customFormat="1" ht="15.75">
      <c r="B47" s="10" t="str">
        <f>IF(H47="","",Master!$I$3)</f>
        <v>DAQ</v>
      </c>
      <c r="C47" s="20" t="str">
        <f>IF(H47="","",Master!$I$5)</f>
        <v> </v>
      </c>
      <c r="D47" s="20" t="str">
        <f>IF(H47="","",Master!$I$6)</f>
        <v> </v>
      </c>
      <c r="E47" s="10" t="str">
        <f>IF(Master!F65&gt;0,CONCATENATE("TERM-",Master!L65,Master!B65),IF(Master!F65&lt;0,CONCATENATE("TERM-",Master!L65,IF(Master!B65="-T","-1","-2")),""))</f>
        <v>TERM-1-27G-T</v>
      </c>
      <c r="G47" s="10" t="str">
        <f>IF(H47="","",Master!$I$4)</f>
        <v>Bldn 1700A</v>
      </c>
      <c r="H47" s="10">
        <f>IF(Master!F65&lt;&gt;"",CHOOSE(INT(Master!E65/100)+1,Master!$I$7,Master!$I$8,Master!$I$9),"")</f>
        <v>70</v>
      </c>
      <c r="I47" s="10" t="str">
        <f>IF(H47="","",Master!$I$10)</f>
        <v>GY</v>
      </c>
      <c r="K47" s="10" t="str">
        <f>IF(H47="","",Master!$I$11)</f>
        <v>1RR15D-B</v>
      </c>
      <c r="M47" s="10" t="str">
        <f>IF(H47="","",Master!$I$12)</f>
        <v>RJ-45</v>
      </c>
      <c r="N47" s="10" t="str">
        <f>IF(H47="","",CONCATENATE(Master!A65,Master!B65))</f>
        <v>1RR27G-T</v>
      </c>
      <c r="P47" s="10" t="str">
        <f>IF(H47="","",Master!$I$14)</f>
        <v>RJ-45</v>
      </c>
    </row>
    <row r="48" spans="2:16" s="10" customFormat="1" ht="15.75">
      <c r="B48" s="10" t="str">
        <f>IF(H48="","",Master!$I$3)</f>
        <v>DAQ</v>
      </c>
      <c r="C48" s="20" t="str">
        <f>IF(H48="","",Master!$I$5)</f>
        <v> </v>
      </c>
      <c r="D48" s="20" t="str">
        <f>IF(H48="","",Master!$I$6)</f>
        <v> </v>
      </c>
      <c r="E48" s="10" t="str">
        <f>IF(Master!F66&gt;0,CONCATENATE("TERM-",Master!L66,Master!B66),IF(Master!F66&lt;0,CONCATENATE("TERM-",Master!L66,IF(Master!B66="-T","-1","-2")),""))</f>
        <v>TERM-1-27G-B</v>
      </c>
      <c r="G48" s="10" t="str">
        <f>IF(H48="","",Master!$I$4)</f>
        <v>Bldn 1700A</v>
      </c>
      <c r="H48" s="10">
        <f>IF(Master!F66&lt;&gt;"",CHOOSE(INT(Master!E66/100)+1,Master!$I$7,Master!$I$8,Master!$I$9),"")</f>
        <v>70</v>
      </c>
      <c r="I48" s="10" t="str">
        <f>IF(H48="","",Master!$I$10)</f>
        <v>GY</v>
      </c>
      <c r="K48" s="10" t="str">
        <f>IF(H48="","",Master!$I$11)</f>
        <v>1RR15D-B</v>
      </c>
      <c r="M48" s="10" t="str">
        <f>IF(H48="","",Master!$I$12)</f>
        <v>RJ-45</v>
      </c>
      <c r="N48" s="10" t="str">
        <f>IF(H48="","",CONCATENATE(Master!A66,Master!B66))</f>
        <v>1RR27G-B</v>
      </c>
      <c r="P48" s="10" t="str">
        <f>IF(H48="","",Master!$I$14)</f>
        <v>RJ-45</v>
      </c>
    </row>
    <row r="49" spans="2:16" s="10" customFormat="1" ht="15.75">
      <c r="B49" s="10" t="str">
        <f>IF(H49="","",Master!$I$3)</f>
        <v>DAQ</v>
      </c>
      <c r="C49" s="20" t="str">
        <f>IF(H49="","",Master!$I$5)</f>
        <v> </v>
      </c>
      <c r="D49" s="20" t="str">
        <f>IF(H49="","",Master!$I$6)</f>
        <v> </v>
      </c>
      <c r="E49" s="10" t="str">
        <f>IF(Master!F67&gt;0,CONCATENATE("TERM-",Master!L67,Master!B67),IF(Master!F67&lt;0,CONCATENATE("TERM-",Master!L67,IF(Master!B67="-T","-1","-2")),""))</f>
        <v>TERM-1-27H-T</v>
      </c>
      <c r="G49" s="10" t="str">
        <f>IF(H49="","",Master!$I$4)</f>
        <v>Bldn 1700A</v>
      </c>
      <c r="H49" s="10">
        <f>IF(Master!F67&lt;&gt;"",CHOOSE(INT(Master!E67/100)+1,Master!$I$7,Master!$I$8,Master!$I$9),"")</f>
        <v>70</v>
      </c>
      <c r="I49" s="10" t="str">
        <f>IF(H49="","",Master!$I$10)</f>
        <v>GY</v>
      </c>
      <c r="K49" s="10" t="str">
        <f>IF(H49="","",Master!$I$11)</f>
        <v>1RR15D-B</v>
      </c>
      <c r="M49" s="10" t="str">
        <f>IF(H49="","",Master!$I$12)</f>
        <v>RJ-45</v>
      </c>
      <c r="N49" s="10" t="str">
        <f>IF(H49="","",CONCATENATE(Master!A67,Master!B67))</f>
        <v>1RR27H-T</v>
      </c>
      <c r="P49" s="10" t="str">
        <f>IF(H49="","",Master!$I$14)</f>
        <v>RJ-45</v>
      </c>
    </row>
    <row r="50" spans="2:16" s="10" customFormat="1" ht="15.75">
      <c r="B50" s="10" t="str">
        <f>IF(H50="","",Master!$I$3)</f>
        <v>DAQ</v>
      </c>
      <c r="C50" s="20" t="str">
        <f>IF(H50="","",Master!$I$5)</f>
        <v> </v>
      </c>
      <c r="D50" s="20" t="str">
        <f>IF(H50="","",Master!$I$6)</f>
        <v> </v>
      </c>
      <c r="E50" s="10" t="str">
        <f>IF(Master!F68&gt;0,CONCATENATE("TERM-",Master!L68,Master!B68),IF(Master!F68&lt;0,CONCATENATE("TERM-",Master!L68,IF(Master!B68="-T","-1","-2")),""))</f>
        <v>TERM-1-27H-B</v>
      </c>
      <c r="G50" s="10" t="str">
        <f>IF(H50="","",Master!$I$4)</f>
        <v>Bldn 1700A</v>
      </c>
      <c r="H50" s="10">
        <f>IF(Master!F68&lt;&gt;"",CHOOSE(INT(Master!E68/100)+1,Master!$I$7,Master!$I$8,Master!$I$9),"")</f>
        <v>70</v>
      </c>
      <c r="I50" s="10" t="str">
        <f>IF(H50="","",Master!$I$10)</f>
        <v>GY</v>
      </c>
      <c r="K50" s="10" t="str">
        <f>IF(H50="","",Master!$I$11)</f>
        <v>1RR15D-B</v>
      </c>
      <c r="M50" s="10" t="str">
        <f>IF(H50="","",Master!$I$12)</f>
        <v>RJ-45</v>
      </c>
      <c r="N50" s="10" t="str">
        <f>IF(H50="","",CONCATENATE(Master!A68,Master!B68))</f>
        <v>1RR27H-B</v>
      </c>
      <c r="P50" s="10" t="str">
        <f>IF(H50="","",Master!$I$14)</f>
        <v>RJ-45</v>
      </c>
    </row>
    <row r="51" spans="2:16" s="10" customFormat="1" ht="15.75">
      <c r="B51" s="10" t="str">
        <f>IF(H51="","",Master!$I$3)</f>
        <v>DAQ</v>
      </c>
      <c r="C51" s="20" t="str">
        <f>IF(H51="","",Master!$I$5)</f>
        <v> </v>
      </c>
      <c r="D51" s="20" t="str">
        <f>IF(H51="","",Master!$I$6)</f>
        <v> </v>
      </c>
      <c r="E51" s="10" t="str">
        <f>IF(Master!F69&gt;0,CONCATENATE("TERM-",Master!L69,Master!B69),IF(Master!F69&lt;0,CONCATENATE("TERM-",Master!L69,IF(Master!B69="-T","-1","-2")),""))</f>
        <v>TERM-1-27I-T</v>
      </c>
      <c r="G51" s="10" t="str">
        <f>IF(H51="","",Master!$I$4)</f>
        <v>Bldn 1700A</v>
      </c>
      <c r="H51" s="10">
        <f>IF(Master!F69&lt;&gt;"",CHOOSE(INT(Master!E69/100)+1,Master!$I$7,Master!$I$8,Master!$I$9),"")</f>
        <v>70</v>
      </c>
      <c r="I51" s="10" t="str">
        <f>IF(H51="","",Master!$I$10)</f>
        <v>GY</v>
      </c>
      <c r="K51" s="10" t="str">
        <f>IF(H51="","",Master!$I$11)</f>
        <v>1RR15D-B</v>
      </c>
      <c r="M51" s="10" t="str">
        <f>IF(H51="","",Master!$I$12)</f>
        <v>RJ-45</v>
      </c>
      <c r="N51" s="10" t="str">
        <f>IF(H51="","",CONCATENATE(Master!A69,Master!B69))</f>
        <v>1RR27I-T</v>
      </c>
      <c r="P51" s="10" t="str">
        <f>IF(H51="","",Master!$I$14)</f>
        <v>RJ-45</v>
      </c>
    </row>
    <row r="52" spans="2:16" s="10" customFormat="1" ht="15.75">
      <c r="B52" s="10" t="str">
        <f>IF(H52="","",Master!$I$3)</f>
        <v>DAQ</v>
      </c>
      <c r="C52" s="20" t="str">
        <f>IF(H52="","",Master!$I$5)</f>
        <v> </v>
      </c>
      <c r="D52" s="20" t="str">
        <f>IF(H52="","",Master!$I$6)</f>
        <v> </v>
      </c>
      <c r="E52" s="10" t="str">
        <f>IF(Master!F70&gt;0,CONCATENATE("TERM-",Master!L70,Master!B70),IF(Master!F70&lt;0,CONCATENATE("TERM-",Master!L70,IF(Master!B70="-T","-1","-2")),""))</f>
        <v>TERM-1-27I-B</v>
      </c>
      <c r="G52" s="10" t="str">
        <f>IF(H52="","",Master!$I$4)</f>
        <v>Bldn 1700A</v>
      </c>
      <c r="H52" s="10">
        <f>IF(Master!F70&lt;&gt;"",CHOOSE(INT(Master!E70/100)+1,Master!$I$7,Master!$I$8,Master!$I$9),"")</f>
        <v>70</v>
      </c>
      <c r="I52" s="10" t="str">
        <f>IF(H52="","",Master!$I$10)</f>
        <v>GY</v>
      </c>
      <c r="K52" s="10" t="str">
        <f>IF(H52="","",Master!$I$11)</f>
        <v>1RR15D-B</v>
      </c>
      <c r="M52" s="10" t="str">
        <f>IF(H52="","",Master!$I$12)</f>
        <v>RJ-45</v>
      </c>
      <c r="N52" s="10" t="str">
        <f>IF(H52="","",CONCATENATE(Master!A70,Master!B70))</f>
        <v>1RR27I-B</v>
      </c>
      <c r="P52" s="10" t="str">
        <f>IF(H52="","",Master!$I$14)</f>
        <v>RJ-45</v>
      </c>
    </row>
    <row r="53" spans="2:16" s="10" customFormat="1" ht="15.75" hidden="1">
      <c r="B53" s="10">
        <f>IF(H53="","",Master!$I$3)</f>
      </c>
      <c r="C53" s="20">
        <f>IF(H53="","",Master!$I$5)</f>
      </c>
      <c r="D53" s="20">
        <f>IF(H53="","",Master!$I$6)</f>
      </c>
      <c r="E53" s="10">
        <f>IF(Master!F71&gt;0,CONCATENATE("TERM-",Master!L71,Master!B71),IF(Master!F71&lt;0,CONCATENATE("TERM-",Master!L71,IF(Master!B71="-T","-1","-2")),""))</f>
      </c>
      <c r="G53" s="10">
        <f>IF(H53="","",Master!$I$4)</f>
      </c>
      <c r="H53" s="10">
        <f>IF(Master!F71&lt;&gt;"",CHOOSE(INT(Master!E71/100)+1,Master!$I$7,Master!$I$8,Master!$I$9),"")</f>
      </c>
      <c r="I53" s="10">
        <f>IF(H53="","",Master!$I$10)</f>
      </c>
      <c r="K53" s="10">
        <f>IF(H53="","",Master!$I$11)</f>
      </c>
      <c r="M53" s="10">
        <f>IF(H53="","",Master!$I$12)</f>
      </c>
      <c r="N53" s="10">
        <f>IF(H53="","",CONCATENATE(Master!A71,Master!B71))</f>
      </c>
      <c r="P53" s="10">
        <f>IF(H53="","",Master!$I$14)</f>
      </c>
    </row>
    <row r="54" spans="2:16" s="10" customFormat="1" ht="15.75" hidden="1">
      <c r="B54" s="10">
        <f>IF(H54="","",Master!$I$3)</f>
      </c>
      <c r="C54" s="20">
        <f>IF(H54="","",Master!$I$5)</f>
      </c>
      <c r="D54" s="20">
        <f>IF(H54="","",Master!$I$6)</f>
      </c>
      <c r="E54" s="10">
        <f>IF(Master!F72&gt;0,CONCATENATE("TERM-",Master!L72,Master!B72),IF(Master!F72&lt;0,CONCATENATE("TERM-",Master!L72,IF(Master!B72="-T","-1","-2")),""))</f>
      </c>
      <c r="G54" s="10">
        <f>IF(H54="","",Master!$I$4)</f>
      </c>
      <c r="H54" s="10">
        <f>IF(Master!F72&lt;&gt;"",CHOOSE(INT(Master!E72/100)+1,Master!$I$7,Master!$I$8,Master!$I$9),"")</f>
      </c>
      <c r="I54" s="10">
        <f>IF(H54="","",Master!$I$10)</f>
      </c>
      <c r="K54" s="10">
        <f>IF(H54="","",Master!$I$11)</f>
      </c>
      <c r="M54" s="10">
        <f>IF(H54="","",Master!$I$12)</f>
      </c>
      <c r="N54" s="10">
        <f>IF(H54="","",CONCATENATE(Master!A72,Master!B72))</f>
      </c>
      <c r="P54" s="10">
        <f>IF(H54="","",Master!$I$14)</f>
      </c>
    </row>
    <row r="55" spans="2:16" s="10" customFormat="1" ht="15.75" hidden="1">
      <c r="B55" s="10">
        <f>IF(H55="","",Master!$I$3)</f>
      </c>
      <c r="C55" s="20">
        <f>IF(H55="","",Master!$I$5)</f>
      </c>
      <c r="D55" s="20">
        <f>IF(H55="","",Master!$I$6)</f>
      </c>
      <c r="E55" s="10">
        <f>IF(Master!F73&gt;0,CONCATENATE("TERM-",Master!L73,Master!B73),IF(Master!F73&lt;0,CONCATENATE("TERM-",Master!L73,IF(Master!B73="-T","-1","-2")),""))</f>
      </c>
      <c r="G55" s="10">
        <f>IF(H55="","",Master!$I$4)</f>
      </c>
      <c r="H55" s="10">
        <f>IF(Master!F73&lt;&gt;"",CHOOSE(INT(Master!E73/100)+1,Master!$I$7,Master!$I$8,Master!$I$9),"")</f>
      </c>
      <c r="I55" s="10">
        <f>IF(H55="","",Master!$I$10)</f>
      </c>
      <c r="K55" s="10">
        <f>IF(H55="","",Master!$I$11)</f>
      </c>
      <c r="M55" s="10">
        <f>IF(H55="","",Master!$I$12)</f>
      </c>
      <c r="N55" s="10">
        <f>IF(H55="","",CONCATENATE(Master!A73,Master!B73))</f>
      </c>
      <c r="P55" s="10">
        <f>IF(H55="","",Master!$I$14)</f>
      </c>
    </row>
    <row r="56" spans="2:16" s="10" customFormat="1" ht="15.75">
      <c r="B56" s="10" t="str">
        <f>IF(H56="","",Master!$I$3)</f>
        <v>DAQ</v>
      </c>
      <c r="C56" s="20" t="str">
        <f>IF(H56="","",Master!$I$5)</f>
        <v> </v>
      </c>
      <c r="D56" s="20" t="str">
        <f>IF(H56="","",Master!$I$6)</f>
        <v> </v>
      </c>
      <c r="E56" s="10" t="str">
        <f>IF(Master!F74&gt;0,CONCATENATE("TERM-",Master!L74,Master!B74),IF(Master!F74&lt;0,CONCATENATE("TERM-",Master!L74,IF(Master!B74="-T","-1","-2")),""))</f>
        <v>TERM-2-22F-T</v>
      </c>
      <c r="G56" s="10" t="str">
        <f>IF(H56="","",Master!$I$4)</f>
        <v>Bldn 1700A</v>
      </c>
      <c r="H56" s="10">
        <f>IF(Master!F74&lt;&gt;"",CHOOSE(INT(Master!E74/100)+1,Master!$I$7,Master!$I$8,Master!$I$9),"")</f>
        <v>110</v>
      </c>
      <c r="I56" s="10" t="str">
        <f>IF(H56="","",Master!$I$10)</f>
        <v>GY</v>
      </c>
      <c r="K56" s="10" t="str">
        <f>IF(H56="","",Master!$I$11)</f>
        <v>1RR15D-B</v>
      </c>
      <c r="M56" s="10" t="str">
        <f>IF(H56="","",Master!$I$12)</f>
        <v>RJ-45</v>
      </c>
      <c r="N56" s="10" t="str">
        <f>IF(H56="","",CONCATENATE(Master!A74,Master!B74))</f>
        <v>2RR22F-T</v>
      </c>
      <c r="P56" s="10" t="str">
        <f>IF(H56="","",Master!$I$14)</f>
        <v>RJ-45</v>
      </c>
    </row>
    <row r="57" spans="2:16" s="10" customFormat="1" ht="15.75">
      <c r="B57" s="10" t="str">
        <f>IF(H57="","",Master!$I$3)</f>
        <v>DAQ</v>
      </c>
      <c r="C57" s="20" t="str">
        <f>IF(H57="","",Master!$I$5)</f>
        <v> </v>
      </c>
      <c r="D57" s="20" t="str">
        <f>IF(H57="","",Master!$I$6)</f>
        <v> </v>
      </c>
      <c r="E57" s="10" t="str">
        <f>IF(Master!F75&gt;0,CONCATENATE("TERM-",Master!L75,Master!B75),IF(Master!F75&lt;0,CONCATENATE("TERM-",Master!L75,IF(Master!B75="-T","-1","-2")),""))</f>
        <v>TERM-2-22F-B</v>
      </c>
      <c r="G57" s="10" t="str">
        <f>IF(H57="","",Master!$I$4)</f>
        <v>Bldn 1700A</v>
      </c>
      <c r="H57" s="10">
        <f>IF(Master!F75&lt;&gt;"",CHOOSE(INT(Master!E75/100)+1,Master!$I$7,Master!$I$8,Master!$I$9),"")</f>
        <v>110</v>
      </c>
      <c r="I57" s="10" t="str">
        <f>IF(H57="","",Master!$I$10)</f>
        <v>GY</v>
      </c>
      <c r="K57" s="10" t="str">
        <f>IF(H57="","",Master!$I$11)</f>
        <v>1RR15D-B</v>
      </c>
      <c r="M57" s="10" t="str">
        <f>IF(H57="","",Master!$I$12)</f>
        <v>RJ-45</v>
      </c>
      <c r="N57" s="10" t="str">
        <f>IF(H57="","",CONCATENATE(Master!A75,Master!B75))</f>
        <v>2RR22F-B</v>
      </c>
      <c r="P57" s="10" t="str">
        <f>IF(H57="","",Master!$I$14)</f>
        <v>RJ-45</v>
      </c>
    </row>
    <row r="58" spans="2:16" s="10" customFormat="1" ht="15.75">
      <c r="B58" s="10" t="str">
        <f>IF(H58="","",Master!$I$3)</f>
        <v>DAQ</v>
      </c>
      <c r="C58" s="20" t="str">
        <f>IF(H58="","",Master!$I$5)</f>
        <v> </v>
      </c>
      <c r="D58" s="20" t="str">
        <f>IF(H58="","",Master!$I$6)</f>
        <v> </v>
      </c>
      <c r="E58" s="10" t="str">
        <f>IF(Master!F76&gt;0,CONCATENATE("TERM-",Master!L76,Master!B76),IF(Master!F76&lt;0,CONCATENATE("TERM-",Master!L76,IF(Master!B76="-T","-1","-2")),""))</f>
        <v>TERM-2-22G-T</v>
      </c>
      <c r="G58" s="10" t="str">
        <f>IF(H58="","",Master!$I$4)</f>
        <v>Bldn 1700A</v>
      </c>
      <c r="H58" s="10">
        <f>IF(Master!F76&lt;&gt;"",CHOOSE(INT(Master!E76/100)+1,Master!$I$7,Master!$I$8,Master!$I$9),"")</f>
        <v>110</v>
      </c>
      <c r="I58" s="10" t="str">
        <f>IF(H58="","",Master!$I$10)</f>
        <v>GY</v>
      </c>
      <c r="K58" s="10" t="str">
        <f>IF(H58="","",Master!$I$11)</f>
        <v>1RR15D-B</v>
      </c>
      <c r="M58" s="10" t="str">
        <f>IF(H58="","",Master!$I$12)</f>
        <v>RJ-45</v>
      </c>
      <c r="N58" s="10" t="str">
        <f>IF(H58="","",CONCATENATE(Master!A76,Master!B76))</f>
        <v>2RR22G-T</v>
      </c>
      <c r="P58" s="10" t="str">
        <f>IF(H58="","",Master!$I$14)</f>
        <v>RJ-45</v>
      </c>
    </row>
    <row r="59" spans="2:16" s="10" customFormat="1" ht="15.75">
      <c r="B59" s="10" t="str">
        <f>IF(H59="","",Master!$I$3)</f>
        <v>DAQ</v>
      </c>
      <c r="C59" s="20" t="str">
        <f>IF(H59="","",Master!$I$5)</f>
        <v> </v>
      </c>
      <c r="D59" s="20" t="str">
        <f>IF(H59="","",Master!$I$6)</f>
        <v> </v>
      </c>
      <c r="E59" s="10" t="str">
        <f>IF(Master!F77&gt;0,CONCATENATE("TERM-",Master!L77,Master!B77),IF(Master!F77&lt;0,CONCATENATE("TERM-",Master!L77,IF(Master!B77="-T","-1","-2")),""))</f>
        <v>TERM-2-22G-B</v>
      </c>
      <c r="G59" s="10" t="str">
        <f>IF(H59="","",Master!$I$4)</f>
        <v>Bldn 1700A</v>
      </c>
      <c r="H59" s="10">
        <f>IF(Master!F77&lt;&gt;"",CHOOSE(INT(Master!E77/100)+1,Master!$I$7,Master!$I$8,Master!$I$9),"")</f>
        <v>110</v>
      </c>
      <c r="I59" s="10" t="str">
        <f>IF(H59="","",Master!$I$10)</f>
        <v>GY</v>
      </c>
      <c r="K59" s="10" t="str">
        <f>IF(H59="","",Master!$I$11)</f>
        <v>1RR15D-B</v>
      </c>
      <c r="M59" s="10" t="str">
        <f>IF(H59="","",Master!$I$12)</f>
        <v>RJ-45</v>
      </c>
      <c r="N59" s="10" t="str">
        <f>IF(H59="","",CONCATENATE(Master!A77,Master!B77))</f>
        <v>2RR22G-B</v>
      </c>
      <c r="P59" s="10" t="str">
        <f>IF(H59="","",Master!$I$14)</f>
        <v>RJ-45</v>
      </c>
    </row>
    <row r="60" spans="2:16" s="10" customFormat="1" ht="15.75">
      <c r="B60" s="10" t="str">
        <f>IF(H60="","",Master!$I$3)</f>
        <v>DAQ</v>
      </c>
      <c r="C60" s="20" t="str">
        <f>IF(H60="","",Master!$I$5)</f>
        <v> </v>
      </c>
      <c r="D60" s="20" t="str">
        <f>IF(H60="","",Master!$I$6)</f>
        <v> </v>
      </c>
      <c r="E60" s="10" t="str">
        <f>IF(Master!F78&gt;0,CONCATENATE("TERM-",Master!L78,Master!B78),IF(Master!F78&lt;0,CONCATENATE("TERM-",Master!L78,IF(Master!B78="-T","-1","-2")),""))</f>
        <v>TERM-2-22H-T</v>
      </c>
      <c r="G60" s="10" t="str">
        <f>IF(H60="","",Master!$I$4)</f>
        <v>Bldn 1700A</v>
      </c>
      <c r="H60" s="10">
        <f>IF(Master!F78&lt;&gt;"",CHOOSE(INT(Master!E78/100)+1,Master!$I$7,Master!$I$8,Master!$I$9),"")</f>
        <v>110</v>
      </c>
      <c r="I60" s="10" t="str">
        <f>IF(H60="","",Master!$I$10)</f>
        <v>GY</v>
      </c>
      <c r="K60" s="10" t="str">
        <f>IF(H60="","",Master!$I$11)</f>
        <v>1RR15D-B</v>
      </c>
      <c r="M60" s="10" t="str">
        <f>IF(H60="","",Master!$I$12)</f>
        <v>RJ-45</v>
      </c>
      <c r="N60" s="10" t="str">
        <f>IF(H60="","",CONCATENATE(Master!A78,Master!B78))</f>
        <v>2RR22H-T</v>
      </c>
      <c r="P60" s="10" t="str">
        <f>IF(H60="","",Master!$I$14)</f>
        <v>RJ-45</v>
      </c>
    </row>
    <row r="61" spans="2:16" s="10" customFormat="1" ht="15.75" hidden="1">
      <c r="B61" s="10">
        <f>IF(H61="","",Master!$I$3)</f>
      </c>
      <c r="C61" s="20">
        <f>IF(H61="","",Master!$I$5)</f>
      </c>
      <c r="D61" s="20">
        <f>IF(H61="","",Master!$I$6)</f>
      </c>
      <c r="E61" s="10">
        <f>IF(Master!F79&gt;0,CONCATENATE("TERM-",Master!L79,Master!B79),IF(Master!F79&lt;0,CONCATENATE("TERM-",Master!L79,IF(Master!B79="-T","-1","-2")),""))</f>
      </c>
      <c r="G61" s="10">
        <f>IF(H61="","",Master!$I$4)</f>
      </c>
      <c r="H61" s="10">
        <f>IF(Master!F79&lt;&gt;"",CHOOSE(INT(Master!E79/100)+1,Master!$I$7,Master!$I$8,Master!$I$9),"")</f>
      </c>
      <c r="I61" s="10">
        <f>IF(H61="","",Master!$I$10)</f>
      </c>
      <c r="K61" s="10">
        <f>IF(H61="","",Master!$I$11)</f>
      </c>
      <c r="M61" s="10">
        <f>IF(H61="","",Master!$I$12)</f>
      </c>
      <c r="N61" s="10">
        <f>IF(H61="","",CONCATENATE(Master!A79,Master!B79))</f>
      </c>
      <c r="P61" s="10">
        <f>IF(H61="","",Master!$I$14)</f>
      </c>
    </row>
    <row r="62" spans="2:16" s="10" customFormat="1" ht="15.75">
      <c r="B62" s="10" t="str">
        <f>IF(H62="","",Master!$I$3)</f>
        <v>DAQ</v>
      </c>
      <c r="C62" s="20" t="str">
        <f>IF(H62="","",Master!$I$5)</f>
        <v> </v>
      </c>
      <c r="D62" s="20" t="str">
        <f>IF(H62="","",Master!$I$6)</f>
        <v> </v>
      </c>
      <c r="E62" s="10" t="str">
        <f>IF(Master!F80&gt;0,CONCATENATE("TERM-",Master!L80,Master!B80),IF(Master!F80&lt;0,CONCATENATE("TERM-",Master!L80,IF(Master!B80="-T","-1","-2")),""))</f>
        <v>TERM-2-22I-T</v>
      </c>
      <c r="G62" s="10" t="str">
        <f>IF(H62="","",Master!$I$4)</f>
        <v>Bldn 1700A</v>
      </c>
      <c r="H62" s="10">
        <f>IF(Master!F80&lt;&gt;"",CHOOSE(INT(Master!E80/100)+1,Master!$I$7,Master!$I$8,Master!$I$9),"")</f>
        <v>110</v>
      </c>
      <c r="I62" s="10" t="str">
        <f>IF(H62="","",Master!$I$10)</f>
        <v>GY</v>
      </c>
      <c r="K62" s="10" t="str">
        <f>IF(H62="","",Master!$I$11)</f>
        <v>1RR15D-B</v>
      </c>
      <c r="M62" s="10" t="str">
        <f>IF(H62="","",Master!$I$12)</f>
        <v>RJ-45</v>
      </c>
      <c r="N62" s="10" t="str">
        <f>IF(H62="","",CONCATENATE(Master!A80,Master!B80))</f>
        <v>2RR22I-T</v>
      </c>
      <c r="P62" s="10" t="str">
        <f>IF(H62="","",Master!$I$14)</f>
        <v>RJ-45</v>
      </c>
    </row>
    <row r="63" spans="2:16" s="10" customFormat="1" ht="15.75" hidden="1">
      <c r="B63" s="10">
        <f>IF(H63="","",Master!$I$3)</f>
      </c>
      <c r="C63" s="20">
        <f>IF(H63="","",Master!$I$5)</f>
      </c>
      <c r="D63" s="20">
        <f>IF(H63="","",Master!$I$6)</f>
      </c>
      <c r="E63" s="10">
        <f>IF(Master!F81&gt;0,CONCATENATE("TERM-",Master!L81,Master!B81),IF(Master!F81&lt;0,CONCATENATE("TERM-",Master!L81,IF(Master!B81="-T","-1","-2")),""))</f>
      </c>
      <c r="G63" s="10">
        <f>IF(H63="","",Master!$I$4)</f>
      </c>
      <c r="H63" s="10">
        <f>IF(Master!F81&lt;&gt;"",CHOOSE(INT(Master!E81/100)+1,Master!$I$7,Master!$I$8,Master!$I$9),"")</f>
      </c>
      <c r="I63" s="10">
        <f>IF(H63="","",Master!$I$10)</f>
      </c>
      <c r="K63" s="10">
        <f>IF(H63="","",Master!$I$11)</f>
      </c>
      <c r="M63" s="10">
        <f>IF(H63="","",Master!$I$12)</f>
      </c>
      <c r="N63" s="10">
        <f>IF(H63="","",CONCATENATE(Master!A81,Master!B81))</f>
      </c>
      <c r="P63" s="10">
        <f>IF(H63="","",Master!$I$14)</f>
      </c>
    </row>
    <row r="64" spans="2:16" s="10" customFormat="1" ht="15.75">
      <c r="B64" s="10" t="str">
        <f>IF(H64="","",Master!$I$3)</f>
        <v>DAQ</v>
      </c>
      <c r="C64" s="20" t="str">
        <f>IF(H64="","",Master!$I$5)</f>
        <v> </v>
      </c>
      <c r="D64" s="20" t="str">
        <f>IF(H64="","",Master!$I$6)</f>
        <v> </v>
      </c>
      <c r="E64" s="10" t="str">
        <f>IF(Master!F82&gt;0,CONCATENATE("TERM-",Master!L82,Master!B82),IF(Master!F82&lt;0,CONCATENATE("TERM-",Master!L82,IF(Master!B82="-T","-1","-2")),""))</f>
        <v>TERM-2-23C-T</v>
      </c>
      <c r="G64" s="10" t="str">
        <f>IF(H64="","",Master!$I$4)</f>
        <v>Bldn 1700A</v>
      </c>
      <c r="H64" s="10">
        <f>IF(Master!F82&lt;&gt;"",CHOOSE(INT(Master!E82/100)+1,Master!$I$7,Master!$I$8,Master!$I$9),"")</f>
        <v>110</v>
      </c>
      <c r="I64" s="10" t="str">
        <f>IF(H64="","",Master!$I$10)</f>
        <v>GY</v>
      </c>
      <c r="K64" s="10" t="str">
        <f>IF(H64="","",Master!$I$11)</f>
        <v>1RR15D-B</v>
      </c>
      <c r="M64" s="10" t="str">
        <f>IF(H64="","",Master!$I$12)</f>
        <v>RJ-45</v>
      </c>
      <c r="N64" s="10" t="str">
        <f>IF(H64="","",CONCATENATE(Master!A82,Master!B82))</f>
        <v>2RR23C-T</v>
      </c>
      <c r="P64" s="10" t="str">
        <f>IF(H64="","",Master!$I$14)</f>
        <v>RJ-45</v>
      </c>
    </row>
    <row r="65" spans="2:16" s="10" customFormat="1" ht="15.75">
      <c r="B65" s="10" t="str">
        <f>IF(H65="","",Master!$I$3)</f>
        <v>DAQ</v>
      </c>
      <c r="C65" s="20" t="str">
        <f>IF(H65="","",Master!$I$5)</f>
        <v> </v>
      </c>
      <c r="D65" s="20" t="str">
        <f>IF(H65="","",Master!$I$6)</f>
        <v> </v>
      </c>
      <c r="E65" s="10" t="str">
        <f>IF(Master!F83&gt;0,CONCATENATE("TERM-",Master!L83,Master!B83),IF(Master!F83&lt;0,CONCATENATE("TERM-",Master!L83,IF(Master!B83="-T","-1","-2")),""))</f>
        <v>TERM-2-23C-B</v>
      </c>
      <c r="G65" s="10" t="str">
        <f>IF(H65="","",Master!$I$4)</f>
        <v>Bldn 1700A</v>
      </c>
      <c r="H65" s="10">
        <f>IF(Master!F83&lt;&gt;"",CHOOSE(INT(Master!E83/100)+1,Master!$I$7,Master!$I$8,Master!$I$9),"")</f>
        <v>110</v>
      </c>
      <c r="I65" s="10" t="str">
        <f>IF(H65="","",Master!$I$10)</f>
        <v>GY</v>
      </c>
      <c r="K65" s="10" t="str">
        <f>IF(H65="","",Master!$I$11)</f>
        <v>1RR15D-B</v>
      </c>
      <c r="M65" s="10" t="str">
        <f>IF(H65="","",Master!$I$12)</f>
        <v>RJ-45</v>
      </c>
      <c r="N65" s="10" t="str">
        <f>IF(H65="","",CONCATENATE(Master!A83,Master!B83))</f>
        <v>2RR23C-B</v>
      </c>
      <c r="P65" s="10" t="str">
        <f>IF(H65="","",Master!$I$14)</f>
        <v>RJ-45</v>
      </c>
    </row>
    <row r="66" spans="2:16" s="10" customFormat="1" ht="15.75">
      <c r="B66" s="10" t="str">
        <f>IF(H66="","",Master!$I$3)</f>
        <v>DAQ</v>
      </c>
      <c r="C66" s="20" t="str">
        <f>IF(H66="","",Master!$I$5)</f>
        <v> </v>
      </c>
      <c r="D66" s="20" t="str">
        <f>IF(H66="","",Master!$I$6)</f>
        <v> </v>
      </c>
      <c r="E66" s="10" t="str">
        <f>IF(Master!F84&gt;0,CONCATENATE("TERM-",Master!L84,Master!B84),IF(Master!F84&lt;0,CONCATENATE("TERM-",Master!L84,IF(Master!B84="-T","-1","-2")),""))</f>
        <v>TERM-2-24C-T</v>
      </c>
      <c r="G66" s="10" t="str">
        <f>IF(H66="","",Master!$I$4)</f>
        <v>Bldn 1700A</v>
      </c>
      <c r="H66" s="10">
        <f>IF(Master!F84&lt;&gt;"",CHOOSE(INT(Master!E84/100)+1,Master!$I$7,Master!$I$8,Master!$I$9),"")</f>
        <v>110</v>
      </c>
      <c r="I66" s="10" t="str">
        <f>IF(H66="","",Master!$I$10)</f>
        <v>GY</v>
      </c>
      <c r="K66" s="10" t="str">
        <f>IF(H66="","",Master!$I$11)</f>
        <v>1RR15D-B</v>
      </c>
      <c r="M66" s="10" t="str">
        <f>IF(H66="","",Master!$I$12)</f>
        <v>RJ-45</v>
      </c>
      <c r="N66" s="10" t="str">
        <f>IF(H66="","",CONCATENATE(Master!A84,Master!B84))</f>
        <v>2RR24C-T</v>
      </c>
      <c r="P66" s="10" t="str">
        <f>IF(H66="","",Master!$I$14)</f>
        <v>RJ-45</v>
      </c>
    </row>
    <row r="67" spans="2:16" s="10" customFormat="1" ht="15.75">
      <c r="B67" s="10" t="str">
        <f>IF(H67="","",Master!$I$3)</f>
        <v>DAQ</v>
      </c>
      <c r="C67" s="20" t="str">
        <f>IF(H67="","",Master!$I$5)</f>
        <v> </v>
      </c>
      <c r="D67" s="20" t="str">
        <f>IF(H67="","",Master!$I$6)</f>
        <v> </v>
      </c>
      <c r="E67" s="10" t="str">
        <f>IF(Master!F85&gt;0,CONCATENATE("TERM-",Master!L85,Master!B85),IF(Master!F85&lt;0,CONCATENATE("TERM-",Master!L85,IF(Master!B85="-T","-1","-2")),""))</f>
        <v>TERM-2-24C-B</v>
      </c>
      <c r="G67" s="10" t="str">
        <f>IF(H67="","",Master!$I$4)</f>
        <v>Bldn 1700A</v>
      </c>
      <c r="H67" s="10">
        <f>IF(Master!F85&lt;&gt;"",CHOOSE(INT(Master!E85/100)+1,Master!$I$7,Master!$I$8,Master!$I$9),"")</f>
        <v>110</v>
      </c>
      <c r="I67" s="10" t="str">
        <f>IF(H67="","",Master!$I$10)</f>
        <v>GY</v>
      </c>
      <c r="K67" s="10" t="str">
        <f>IF(H67="","",Master!$I$11)</f>
        <v>1RR15D-B</v>
      </c>
      <c r="M67" s="10" t="str">
        <f>IF(H67="","",Master!$I$12)</f>
        <v>RJ-45</v>
      </c>
      <c r="N67" s="10" t="str">
        <f>IF(H67="","",CONCATENATE(Master!A85,Master!B85))</f>
        <v>2RR24C-B</v>
      </c>
      <c r="P67" s="10" t="str">
        <f>IF(H67="","",Master!$I$14)</f>
        <v>RJ-45</v>
      </c>
    </row>
    <row r="68" spans="2:16" s="10" customFormat="1" ht="15.75">
      <c r="B68" s="10" t="str">
        <f>IF(H68="","",Master!$I$3)</f>
        <v>DAQ</v>
      </c>
      <c r="C68" s="20" t="str">
        <f>IF(H68="","",Master!$I$5)</f>
        <v> </v>
      </c>
      <c r="D68" s="20" t="str">
        <f>IF(H68="","",Master!$I$6)</f>
        <v> </v>
      </c>
      <c r="E68" s="10" t="str">
        <f>IF(Master!F86&gt;0,CONCATENATE("TERM-",Master!L86,Master!B86),IF(Master!F86&lt;0,CONCATENATE("TERM-",Master!L86,IF(Master!B86="-T","-1","-2")),""))</f>
        <v>TERM-2-25C-T</v>
      </c>
      <c r="G68" s="10" t="str">
        <f>IF(H68="","",Master!$I$4)</f>
        <v>Bldn 1700A</v>
      </c>
      <c r="H68" s="10">
        <f>IF(Master!F86&lt;&gt;"",CHOOSE(INT(Master!E86/100)+1,Master!$I$7,Master!$I$8,Master!$I$9),"")</f>
        <v>110</v>
      </c>
      <c r="I68" s="10" t="str">
        <f>IF(H68="","",Master!$I$10)</f>
        <v>GY</v>
      </c>
      <c r="K68" s="10" t="str">
        <f>IF(H68="","",Master!$I$11)</f>
        <v>1RR15D-B</v>
      </c>
      <c r="M68" s="10" t="str">
        <f>IF(H68="","",Master!$I$12)</f>
        <v>RJ-45</v>
      </c>
      <c r="N68" s="10" t="str">
        <f>IF(H68="","",CONCATENATE(Master!A86,Master!B86))</f>
        <v>2RR25C-T</v>
      </c>
      <c r="P68" s="10" t="str">
        <f>IF(H68="","",Master!$I$14)</f>
        <v>RJ-45</v>
      </c>
    </row>
    <row r="69" spans="2:16" s="10" customFormat="1" ht="15.75">
      <c r="B69" s="10" t="str">
        <f>IF(H69="","",Master!$I$3)</f>
        <v>DAQ</v>
      </c>
      <c r="C69" s="20" t="str">
        <f>IF(H69="","",Master!$I$5)</f>
        <v> </v>
      </c>
      <c r="D69" s="20" t="str">
        <f>IF(H69="","",Master!$I$6)</f>
        <v> </v>
      </c>
      <c r="E69" s="10" t="str">
        <f>IF(Master!F87&gt;0,CONCATENATE("TERM-",Master!L87,Master!B87),IF(Master!F87&lt;0,CONCATENATE("TERM-",Master!L87,IF(Master!B87="-T","-1","-2")),""))</f>
        <v>TERM-2-25C-B</v>
      </c>
      <c r="G69" s="10" t="str">
        <f>IF(H69="","",Master!$I$4)</f>
        <v>Bldn 1700A</v>
      </c>
      <c r="H69" s="10">
        <f>IF(Master!F87&lt;&gt;"",CHOOSE(INT(Master!E87/100)+1,Master!$I$7,Master!$I$8,Master!$I$9),"")</f>
        <v>110</v>
      </c>
      <c r="I69" s="10" t="str">
        <f>IF(H69="","",Master!$I$10)</f>
        <v>GY</v>
      </c>
      <c r="K69" s="10" t="str">
        <f>IF(H69="","",Master!$I$11)</f>
        <v>1RR15D-B</v>
      </c>
      <c r="M69" s="10" t="str">
        <f>IF(H69="","",Master!$I$12)</f>
        <v>RJ-45</v>
      </c>
      <c r="N69" s="10" t="str">
        <f>IF(H69="","",CONCATENATE(Master!A87,Master!B87))</f>
        <v>2RR25C-B</v>
      </c>
      <c r="P69" s="10" t="str">
        <f>IF(H69="","",Master!$I$14)</f>
        <v>RJ-45</v>
      </c>
    </row>
    <row r="70" spans="2:16" s="10" customFormat="1" ht="15.75">
      <c r="B70" s="10" t="str">
        <f>IF(H70="","",Master!$I$3)</f>
        <v>DAQ</v>
      </c>
      <c r="C70" s="20" t="str">
        <f>IF(H70="","",Master!$I$5)</f>
        <v> </v>
      </c>
      <c r="D70" s="20" t="str">
        <f>IF(H70="","",Master!$I$6)</f>
        <v> </v>
      </c>
      <c r="E70" s="10" t="str">
        <f>IF(Master!F88&gt;0,CONCATENATE("TERM-",Master!L88,Master!B88),IF(Master!F88&lt;0,CONCATENATE("TERM-",Master!L88,IF(Master!B88="-T","-1","-2")),""))</f>
        <v>TERM-2-26C-T</v>
      </c>
      <c r="G70" s="10" t="str">
        <f>IF(H70="","",Master!$I$4)</f>
        <v>Bldn 1700A</v>
      </c>
      <c r="H70" s="10">
        <f>IF(Master!F88&lt;&gt;"",CHOOSE(INT(Master!E88/100)+1,Master!$I$7,Master!$I$8,Master!$I$9),"")</f>
        <v>110</v>
      </c>
      <c r="I70" s="10" t="str">
        <f>IF(H70="","",Master!$I$10)</f>
        <v>GY</v>
      </c>
      <c r="K70" s="10" t="str">
        <f>IF(H70="","",Master!$I$11)</f>
        <v>1RR15D-B</v>
      </c>
      <c r="M70" s="10" t="str">
        <f>IF(H70="","",Master!$I$12)</f>
        <v>RJ-45</v>
      </c>
      <c r="N70" s="10" t="str">
        <f>IF(H70="","",CONCATENATE(Master!A88,Master!B88))</f>
        <v>2RR26C-T</v>
      </c>
      <c r="P70" s="10" t="str">
        <f>IF(H70="","",Master!$I$14)</f>
        <v>RJ-45</v>
      </c>
    </row>
    <row r="71" spans="2:16" s="10" customFormat="1" ht="15.75">
      <c r="B71" s="10" t="str">
        <f>IF(H71="","",Master!$I$3)</f>
        <v>DAQ</v>
      </c>
      <c r="C71" s="20" t="str">
        <f>IF(H71="","",Master!$I$5)</f>
        <v> </v>
      </c>
      <c r="D71" s="20" t="str">
        <f>IF(H71="","",Master!$I$6)</f>
        <v> </v>
      </c>
      <c r="E71" s="10" t="str">
        <f>IF(Master!F89&gt;0,CONCATENATE("TERM-",Master!L89,Master!B89),IF(Master!F89&lt;0,CONCATENATE("TERM-",Master!L89,IF(Master!B89="-T","-1","-2")),""))</f>
        <v>TERM-2-26C-B</v>
      </c>
      <c r="G71" s="10" t="str">
        <f>IF(H71="","",Master!$I$4)</f>
        <v>Bldn 1700A</v>
      </c>
      <c r="H71" s="10">
        <f>IF(Master!F89&lt;&gt;"",CHOOSE(INT(Master!E89/100)+1,Master!$I$7,Master!$I$8,Master!$I$9),"")</f>
        <v>110</v>
      </c>
      <c r="I71" s="10" t="str">
        <f>IF(H71="","",Master!$I$10)</f>
        <v>GY</v>
      </c>
      <c r="K71" s="10" t="str">
        <f>IF(H71="","",Master!$I$11)</f>
        <v>1RR15D-B</v>
      </c>
      <c r="M71" s="10" t="str">
        <f>IF(H71="","",Master!$I$12)</f>
        <v>RJ-45</v>
      </c>
      <c r="N71" s="10" t="str">
        <f>IF(H71="","",CONCATENATE(Master!A89,Master!B89))</f>
        <v>2RR26C-B</v>
      </c>
      <c r="P71" s="10" t="str">
        <f>IF(H71="","",Master!$I$14)</f>
        <v>RJ-45</v>
      </c>
    </row>
    <row r="72" spans="2:16" s="10" customFormat="1" ht="15.75">
      <c r="B72" s="10" t="str">
        <f>IF(H72="","",Master!$I$3)</f>
        <v>DAQ</v>
      </c>
      <c r="C72" s="20" t="str">
        <f>IF(H72="","",Master!$I$5)</f>
        <v> </v>
      </c>
      <c r="D72" s="20" t="str">
        <f>IF(H72="","",Master!$I$6)</f>
        <v> </v>
      </c>
      <c r="E72" s="10" t="str">
        <f>IF(Master!F90&gt;0,CONCATENATE("TERM-",Master!L90,Master!B90),IF(Master!F90&lt;0,CONCATENATE("TERM-",Master!L90,IF(Master!B90="-T","-1","-2")),""))</f>
        <v>TERM-2-27C-T</v>
      </c>
      <c r="G72" s="10" t="str">
        <f>IF(H72="","",Master!$I$4)</f>
        <v>Bldn 1700A</v>
      </c>
      <c r="H72" s="10">
        <f>IF(Master!F90&lt;&gt;"",CHOOSE(INT(Master!E90/100)+1,Master!$I$7,Master!$I$8,Master!$I$9),"")</f>
        <v>110</v>
      </c>
      <c r="I72" s="10" t="str">
        <f>IF(H72="","",Master!$I$10)</f>
        <v>GY</v>
      </c>
      <c r="K72" s="10" t="str">
        <f>IF(H72="","",Master!$I$11)</f>
        <v>1RR15D-B</v>
      </c>
      <c r="M72" s="10" t="str">
        <f>IF(H72="","",Master!$I$12)</f>
        <v>RJ-45</v>
      </c>
      <c r="N72" s="10" t="str">
        <f>IF(H72="","",CONCATENATE(Master!A90,Master!B90))</f>
        <v>2RR27C-T</v>
      </c>
      <c r="P72" s="10" t="str">
        <f>IF(H72="","",Master!$I$14)</f>
        <v>RJ-45</v>
      </c>
    </row>
    <row r="73" spans="2:16" s="10" customFormat="1" ht="15.75">
      <c r="B73" s="10" t="str">
        <f>IF(H73="","",Master!$I$3)</f>
        <v>DAQ</v>
      </c>
      <c r="C73" s="20" t="str">
        <f>IF(H73="","",Master!$I$5)</f>
        <v> </v>
      </c>
      <c r="D73" s="20" t="str">
        <f>IF(H73="","",Master!$I$6)</f>
        <v> </v>
      </c>
      <c r="E73" s="10" t="str">
        <f>IF(Master!F91&gt;0,CONCATENATE("TERM-",Master!L91,Master!B91),IF(Master!F91&lt;0,CONCATENATE("TERM-",Master!L91,IF(Master!B91="-T","-1","-2")),""))</f>
        <v>TERM-2-27C-B</v>
      </c>
      <c r="G73" s="10" t="str">
        <f>IF(H73="","",Master!$I$4)</f>
        <v>Bldn 1700A</v>
      </c>
      <c r="H73" s="10">
        <f>IF(Master!F91&lt;&gt;"",CHOOSE(INT(Master!E91/100)+1,Master!$I$7,Master!$I$8,Master!$I$9),"")</f>
        <v>110</v>
      </c>
      <c r="I73" s="10" t="str">
        <f>IF(H73="","",Master!$I$10)</f>
        <v>GY</v>
      </c>
      <c r="K73" s="10" t="str">
        <f>IF(H73="","",Master!$I$11)</f>
        <v>1RR15D-B</v>
      </c>
      <c r="M73" s="10" t="str">
        <f>IF(H73="","",Master!$I$12)</f>
        <v>RJ-45</v>
      </c>
      <c r="N73" s="10" t="str">
        <f>IF(H73="","",CONCATENATE(Master!A91,Master!B91))</f>
        <v>2RR27C-B</v>
      </c>
      <c r="P73" s="10" t="str">
        <f>IF(H73="","",Master!$I$14)</f>
        <v>RJ-45</v>
      </c>
    </row>
    <row r="74" spans="2:16" s="10" customFormat="1" ht="15.75">
      <c r="B74" s="10" t="str">
        <f>IF(H74="","",Master!$I$3)</f>
        <v>DAQ</v>
      </c>
      <c r="C74" s="20" t="str">
        <f>IF(H74="","",Master!$I$5)</f>
        <v> </v>
      </c>
      <c r="D74" s="20" t="str">
        <f>IF(H74="","",Master!$I$6)</f>
        <v> </v>
      </c>
      <c r="E74" s="10" t="str">
        <f>IF(Master!F92&gt;0,CONCATENATE("TERM-",Master!L92,Master!B92),IF(Master!F92&lt;0,CONCATENATE("TERM-",Master!L92,IF(Master!B92="-T","-1","-2")),""))</f>
        <v>TERM-2-28C-T</v>
      </c>
      <c r="G74" s="10" t="str">
        <f>IF(H74="","",Master!$I$4)</f>
        <v>Bldn 1700A</v>
      </c>
      <c r="H74" s="10">
        <f>IF(Master!F92&lt;&gt;"",CHOOSE(INT(Master!E92/100)+1,Master!$I$7,Master!$I$8,Master!$I$9),"")</f>
        <v>110</v>
      </c>
      <c r="I74" s="10" t="str">
        <f>IF(H74="","",Master!$I$10)</f>
        <v>GY</v>
      </c>
      <c r="K74" s="10" t="str">
        <f>IF(H74="","",Master!$I$11)</f>
        <v>1RR15D-B</v>
      </c>
      <c r="M74" s="10" t="str">
        <f>IF(H74="","",Master!$I$12)</f>
        <v>RJ-45</v>
      </c>
      <c r="N74" s="10" t="str">
        <f>IF(H74="","",CONCATENATE(Master!A92,Master!B92))</f>
        <v>2RR28C-T</v>
      </c>
      <c r="P74" s="10" t="str">
        <f>IF(H74="","",Master!$I$14)</f>
        <v>RJ-45</v>
      </c>
    </row>
    <row r="75" spans="2:16" s="10" customFormat="1" ht="15.75">
      <c r="B75" s="10" t="str">
        <f>IF(H75="","",Master!$I$3)</f>
        <v>DAQ</v>
      </c>
      <c r="C75" s="20" t="str">
        <f>IF(H75="","",Master!$I$5)</f>
        <v> </v>
      </c>
      <c r="D75" s="20" t="str">
        <f>IF(H75="","",Master!$I$6)</f>
        <v> </v>
      </c>
      <c r="E75" s="10" t="str">
        <f>IF(Master!F93&gt;0,CONCATENATE("TERM-",Master!L93,Master!B93),IF(Master!F93&lt;0,CONCATENATE("TERM-",Master!L93,IF(Master!B93="-T","-1","-2")),""))</f>
        <v>TERM-2-28C-B</v>
      </c>
      <c r="G75" s="10" t="str">
        <f>IF(H75="","",Master!$I$4)</f>
        <v>Bldn 1700A</v>
      </c>
      <c r="H75" s="10">
        <f>IF(Master!F93&lt;&gt;"",CHOOSE(INT(Master!E93/100)+1,Master!$I$7,Master!$I$8,Master!$I$9),"")</f>
        <v>110</v>
      </c>
      <c r="I75" s="10" t="str">
        <f>IF(H75="","",Master!$I$10)</f>
        <v>GY</v>
      </c>
      <c r="K75" s="10" t="str">
        <f>IF(H75="","",Master!$I$11)</f>
        <v>1RR15D-B</v>
      </c>
      <c r="M75" s="10" t="str">
        <f>IF(H75="","",Master!$I$12)</f>
        <v>RJ-45</v>
      </c>
      <c r="N75" s="10" t="str">
        <f>IF(H75="","",CONCATENATE(Master!A93,Master!B93))</f>
        <v>2RR28C-B</v>
      </c>
      <c r="P75" s="10" t="str">
        <f>IF(H75="","",Master!$I$14)</f>
        <v>RJ-45</v>
      </c>
    </row>
    <row r="76" spans="2:16" s="10" customFormat="1" ht="15.75">
      <c r="B76" s="10" t="str">
        <f>IF(H76="","",Master!$I$3)</f>
        <v>DAQ</v>
      </c>
      <c r="C76" s="20" t="str">
        <f>IF(H76="","",Master!$I$5)</f>
        <v> </v>
      </c>
      <c r="D76" s="20" t="str">
        <f>IF(H76="","",Master!$I$6)</f>
        <v> </v>
      </c>
      <c r="E76" s="10" t="str">
        <f>IF(Master!F94&gt;0,CONCATENATE("TERM-",Master!L94,Master!B94),IF(Master!F94&lt;0,CONCATENATE("TERM-",Master!L94,IF(Master!B94="-T","-1","-2")),""))</f>
        <v>TERM-2-29C-T</v>
      </c>
      <c r="G76" s="10" t="str">
        <f>IF(H76="","",Master!$I$4)</f>
        <v>Bldn 1700A</v>
      </c>
      <c r="H76" s="10">
        <f>IF(Master!F94&lt;&gt;"",CHOOSE(INT(Master!E94/100)+1,Master!$I$7,Master!$I$8,Master!$I$9),"")</f>
        <v>110</v>
      </c>
      <c r="I76" s="10" t="str">
        <f>IF(H76="","",Master!$I$10)</f>
        <v>GY</v>
      </c>
      <c r="K76" s="10" t="str">
        <f>IF(H76="","",Master!$I$11)</f>
        <v>1RR15D-B</v>
      </c>
      <c r="M76" s="10" t="str">
        <f>IF(H76="","",Master!$I$12)</f>
        <v>RJ-45</v>
      </c>
      <c r="N76" s="10" t="str">
        <f>IF(H76="","",CONCATENATE(Master!A94,Master!B94))</f>
        <v>2RR29C-T</v>
      </c>
      <c r="P76" s="10" t="str">
        <f>IF(H76="","",Master!$I$14)</f>
        <v>RJ-45</v>
      </c>
    </row>
    <row r="77" spans="2:16" s="10" customFormat="1" ht="15.75" hidden="1">
      <c r="B77" s="10">
        <f>IF(H77="","",Master!$I$3)</f>
      </c>
      <c r="C77" s="20">
        <f>IF(H77="","",Master!$I$5)</f>
      </c>
      <c r="D77" s="20">
        <f>IF(H77="","",Master!$I$6)</f>
      </c>
      <c r="E77" s="10">
        <f>IF(Master!F95&gt;0,CONCATENATE("TERM-",Master!L95,Master!B95),IF(Master!F95&lt;0,CONCATENATE("TERM-",Master!L95,IF(Master!B95="-T","-1","-2")),""))</f>
      </c>
      <c r="G77" s="10">
        <f>IF(H77="","",Master!$I$4)</f>
      </c>
      <c r="H77" s="10">
        <f>IF(Master!F95&lt;&gt;"",CHOOSE(INT(Master!E95/100)+1,Master!$I$7,Master!$I$8,Master!$I$9),"")</f>
      </c>
      <c r="I77" s="10">
        <f>IF(H77="","",Master!$I$10)</f>
      </c>
      <c r="K77" s="10">
        <f>IF(H77="","",Master!$I$11)</f>
      </c>
      <c r="M77" s="10">
        <f>IF(H77="","",Master!$I$12)</f>
      </c>
      <c r="N77" s="10">
        <f>IF(H77="","",CONCATENATE(Master!A95,Master!B95))</f>
      </c>
      <c r="P77" s="10">
        <f>IF(H77="","",Master!$I$14)</f>
      </c>
    </row>
    <row r="78" spans="2:16" s="10" customFormat="1" ht="15.75">
      <c r="B78" s="10" t="str">
        <f>IF(H78="","",Master!$I$3)</f>
        <v>DAQ</v>
      </c>
      <c r="C78" s="20" t="str">
        <f>IF(H78="","",Master!$I$5)</f>
        <v> </v>
      </c>
      <c r="D78" s="20" t="str">
        <f>IF(H78="","",Master!$I$6)</f>
        <v> </v>
      </c>
      <c r="E78" s="10" t="str">
        <f>IF(Master!F96&gt;0,CONCATENATE("TERM-",Master!L96,Master!B96),IF(Master!F96&lt;0,CONCATENATE("TERM-",Master!L96,IF(Master!B96="-T","-1","-2")),""))</f>
        <v>TERM-2-30C-T</v>
      </c>
      <c r="G78" s="10" t="str">
        <f>IF(H78="","",Master!$I$4)</f>
        <v>Bldn 1700A</v>
      </c>
      <c r="H78" s="10">
        <f>IF(Master!F96&lt;&gt;"",CHOOSE(INT(Master!E96/100)+1,Master!$I$7,Master!$I$8,Master!$I$9),"")</f>
        <v>110</v>
      </c>
      <c r="I78" s="10" t="str">
        <f>IF(H78="","",Master!$I$10)</f>
        <v>GY</v>
      </c>
      <c r="K78" s="10" t="str">
        <f>IF(H78="","",Master!$I$11)</f>
        <v>1RR15D-B</v>
      </c>
      <c r="M78" s="10" t="str">
        <f>IF(H78="","",Master!$I$12)</f>
        <v>RJ-45</v>
      </c>
      <c r="N78" s="10" t="str">
        <f>IF(H78="","",CONCATENATE(Master!A96,Master!B96))</f>
        <v>2RR30C-T</v>
      </c>
      <c r="P78" s="10" t="str">
        <f>IF(H78="","",Master!$I$14)</f>
        <v>RJ-45</v>
      </c>
    </row>
    <row r="79" spans="2:16" s="10" customFormat="1" ht="15.75">
      <c r="B79" s="10" t="str">
        <f>IF(H79="","",Master!$I$3)</f>
        <v>DAQ</v>
      </c>
      <c r="C79" s="20" t="str">
        <f>IF(H79="","",Master!$I$5)</f>
        <v> </v>
      </c>
      <c r="D79" s="20" t="str">
        <f>IF(H79="","",Master!$I$6)</f>
        <v> </v>
      </c>
      <c r="E79" s="10" t="str">
        <f>IF(Master!F97&gt;0,CONCATENATE("TERM-",Master!L97,Master!B97),IF(Master!F97&lt;0,CONCATENATE("TERM-",Master!L97,IF(Master!B97="-T","-1","-2")),""))</f>
        <v>TERM-2-30C-B</v>
      </c>
      <c r="G79" s="10" t="str">
        <f>IF(H79="","",Master!$I$4)</f>
        <v>Bldn 1700A</v>
      </c>
      <c r="H79" s="10">
        <f>IF(Master!F97&lt;&gt;"",CHOOSE(INT(Master!E97/100)+1,Master!$I$7,Master!$I$8,Master!$I$9),"")</f>
        <v>110</v>
      </c>
      <c r="I79" s="10" t="str">
        <f>IF(H79="","",Master!$I$10)</f>
        <v>GY</v>
      </c>
      <c r="K79" s="10" t="str">
        <f>IF(H79="","",Master!$I$11)</f>
        <v>1RR15D-B</v>
      </c>
      <c r="M79" s="10" t="str">
        <f>IF(H79="","",Master!$I$12)</f>
        <v>RJ-45</v>
      </c>
      <c r="N79" s="10" t="str">
        <f>IF(H79="","",CONCATENATE(Master!A97,Master!B97))</f>
        <v>2RR30C-B</v>
      </c>
      <c r="P79" s="10" t="str">
        <f>IF(H79="","",Master!$I$14)</f>
        <v>RJ-45</v>
      </c>
    </row>
    <row r="80" spans="2:16" s="10" customFormat="1" ht="15.75" hidden="1">
      <c r="B80" s="10">
        <f>IF(H80="","",Master!$I$3)</f>
      </c>
      <c r="C80" s="20">
        <f>IF(H80="","",Master!$I$5)</f>
      </c>
      <c r="D80" s="20">
        <f>IF(H80="","",Master!$I$6)</f>
      </c>
      <c r="E80" s="10">
        <f>IF(Master!F98&gt;0,CONCATENATE("TERM-",Master!L98,Master!B98),IF(Master!F98&lt;0,CONCATENATE("TERM-",Master!L98,IF(Master!B98="-T","-1","-2")),""))</f>
      </c>
      <c r="G80" s="10">
        <f>IF(H80="","",Master!$I$4)</f>
      </c>
      <c r="H80" s="10">
        <f>IF(Master!F98&lt;&gt;"",CHOOSE(INT(Master!E98/100)+1,Master!$I$7,Master!$I$8,Master!$I$9),"")</f>
      </c>
      <c r="I80" s="10">
        <f>IF(H80="","",Master!$I$10)</f>
      </c>
      <c r="K80" s="10">
        <f>IF(H80="","",Master!$I$11)</f>
      </c>
      <c r="M80" s="10">
        <f>IF(H80="","",Master!$I$12)</f>
      </c>
      <c r="N80" s="10">
        <f>IF(H80="","",CONCATENATE(Master!A98,Master!B98))</f>
      </c>
      <c r="P80" s="10">
        <f>IF(H80="","",Master!$I$14)</f>
      </c>
    </row>
    <row r="81" spans="2:16" s="10" customFormat="1" ht="15.75" hidden="1">
      <c r="B81" s="10">
        <f>IF(H81="","",Master!$I$3)</f>
      </c>
      <c r="C81" s="20">
        <f>IF(H81="","",Master!$I$5)</f>
      </c>
      <c r="D81" s="20">
        <f>IF(H81="","",Master!$I$6)</f>
      </c>
      <c r="E81" s="10">
        <f>IF(Master!F99&gt;0,CONCATENATE("TERM-",Master!L99,Master!B99),IF(Master!F99&lt;0,CONCATENATE("TERM-",Master!L99,IF(Master!B99="-T","-1","-2")),""))</f>
      </c>
      <c r="G81" s="10">
        <f>IF(H81="","",Master!$I$4)</f>
      </c>
      <c r="H81" s="10">
        <f>IF(Master!F99&lt;&gt;"",CHOOSE(INT(Master!E99/100)+1,Master!$I$7,Master!$I$8,Master!$I$9),"")</f>
      </c>
      <c r="I81" s="10">
        <f>IF(H81="","",Master!$I$10)</f>
      </c>
      <c r="K81" s="10">
        <f>IF(H81="","",Master!$I$11)</f>
      </c>
      <c r="M81" s="10">
        <f>IF(H81="","",Master!$I$12)</f>
      </c>
      <c r="N81" s="10">
        <f>IF(H81="","",CONCATENATE(Master!A99,Master!B99))</f>
      </c>
      <c r="P81" s="10">
        <f>IF(H81="","",Master!$I$14)</f>
      </c>
    </row>
    <row r="82" spans="2:16" s="10" customFormat="1" ht="15.75" hidden="1">
      <c r="B82" s="10">
        <f>IF(H82="","",Master!$I$3)</f>
      </c>
      <c r="C82" s="20">
        <f>IF(H82="","",Master!$I$5)</f>
      </c>
      <c r="D82" s="20">
        <f>IF(H82="","",Master!$I$6)</f>
      </c>
      <c r="E82" s="10">
        <f>IF(Master!F100&gt;0,CONCATENATE("TERM-",Master!L100,Master!B100),IF(Master!F100&lt;0,CONCATENATE("TERM-",Master!L100,IF(Master!B100="-T","-1","-2")),""))</f>
      </c>
      <c r="G82" s="10">
        <f>IF(H82="","",Master!$I$4)</f>
      </c>
      <c r="H82" s="10">
        <f>IF(Master!F100&lt;&gt;"",CHOOSE(INT(Master!E100/100)+1,Master!$I$7,Master!$I$8,Master!$I$9),"")</f>
      </c>
      <c r="I82" s="10">
        <f>IF(H82="","",Master!$I$10)</f>
      </c>
      <c r="K82" s="10">
        <f>IF(H82="","",Master!$I$11)</f>
      </c>
      <c r="M82" s="10">
        <f>IF(H82="","",Master!$I$12)</f>
      </c>
      <c r="N82" s="10">
        <f>IF(H82="","",CONCATENATE(Master!A100,Master!B100))</f>
      </c>
      <c r="P82" s="10">
        <f>IF(H82="","",Master!$I$14)</f>
      </c>
    </row>
    <row r="83" spans="2:16" s="10" customFormat="1" ht="15.75" hidden="1">
      <c r="B83" s="10">
        <f>IF(H83="","",Master!$I$3)</f>
      </c>
      <c r="C83" s="20">
        <f>IF(H83="","",Master!$I$5)</f>
      </c>
      <c r="D83" s="20">
        <f>IF(H83="","",Master!$I$6)</f>
      </c>
      <c r="E83" s="10">
        <f>IF(Master!F101&gt;0,CONCATENATE("TERM-",Master!L101,Master!B101),IF(Master!F101&lt;0,CONCATENATE("TERM-",Master!L101,IF(Master!B101="-T","-1","-2")),""))</f>
      </c>
      <c r="G83" s="10">
        <f>IF(H83="","",Master!$I$4)</f>
      </c>
      <c r="H83" s="10">
        <f>IF(Master!F101&lt;&gt;"",CHOOSE(INT(Master!E101/100)+1,Master!$I$7,Master!$I$8,Master!$I$9),"")</f>
      </c>
      <c r="I83" s="10">
        <f>IF(H83="","",Master!$I$10)</f>
      </c>
      <c r="K83" s="10">
        <f>IF(H83="","",Master!$I$11)</f>
      </c>
      <c r="M83" s="10">
        <f>IF(H83="","",Master!$I$12)</f>
      </c>
      <c r="N83" s="10">
        <f>IF(H83="","",CONCATENATE(Master!A101,Master!B101))</f>
      </c>
      <c r="P83" s="10">
        <f>IF(H83="","",Master!$I$14)</f>
      </c>
    </row>
    <row r="84" spans="2:16" s="10" customFormat="1" ht="15.75" hidden="1">
      <c r="B84" s="10">
        <f>IF(H84="","",Master!$I$3)</f>
      </c>
      <c r="C84" s="20">
        <f>IF(H84="","",Master!$I$5)</f>
      </c>
      <c r="D84" s="20">
        <f>IF(H84="","",Master!$I$6)</f>
      </c>
      <c r="E84" s="10">
        <f>IF(Master!F102&gt;0,CONCATENATE("TERM-",Master!L102,Master!B102),IF(Master!F102&lt;0,CONCATENATE("TERM-",Master!L102,IF(Master!B102="-T","-1","-2")),""))</f>
      </c>
      <c r="G84" s="10">
        <f>IF(H84="","",Master!$I$4)</f>
      </c>
      <c r="H84" s="10">
        <f>IF(Master!F102&lt;&gt;"",CHOOSE(INT(Master!E102/100)+1,Master!$I$7,Master!$I$8,Master!$I$9),"")</f>
      </c>
      <c r="I84" s="10">
        <f>IF(H84="","",Master!$I$10)</f>
      </c>
      <c r="K84" s="10">
        <f>IF(H84="","",Master!$I$11)</f>
      </c>
      <c r="M84" s="10">
        <f>IF(H84="","",Master!$I$12)</f>
      </c>
      <c r="N84" s="10">
        <f>IF(H84="","",CONCATENATE(Master!A102,Master!B102))</f>
      </c>
      <c r="P84" s="10">
        <f>IF(H84="","",Master!$I$14)</f>
      </c>
    </row>
    <row r="85" spans="2:16" s="10" customFormat="1" ht="15.75" hidden="1">
      <c r="B85" s="10">
        <f>IF(H85="","",Master!$I$3)</f>
      </c>
      <c r="C85" s="20">
        <f>IF(H85="","",Master!$I$5)</f>
      </c>
      <c r="D85" s="20">
        <f>IF(H85="","",Master!$I$6)</f>
      </c>
      <c r="E85" s="10">
        <f>IF(Master!F103&gt;0,CONCATENATE("TERM-",Master!L103,Master!B103),IF(Master!F103&lt;0,CONCATENATE("TERM-",Master!L103,IF(Master!B103="-T","-1","-2")),""))</f>
      </c>
      <c r="G85" s="10">
        <f>IF(H85="","",Master!$I$4)</f>
      </c>
      <c r="H85" s="10">
        <f>IF(Master!F103&lt;&gt;"",CHOOSE(INT(Master!E103/100)+1,Master!$I$7,Master!$I$8,Master!$I$9),"")</f>
      </c>
      <c r="I85" s="10">
        <f>IF(H85="","",Master!$I$10)</f>
      </c>
      <c r="K85" s="10">
        <f>IF(H85="","",Master!$I$11)</f>
      </c>
      <c r="M85" s="10">
        <f>IF(H85="","",Master!$I$12)</f>
      </c>
      <c r="N85" s="10">
        <f>IF(H85="","",CONCATENATE(Master!A103,Master!B103))</f>
      </c>
      <c r="P85" s="10">
        <f>IF(H85="","",Master!$I$14)</f>
      </c>
    </row>
    <row r="86" spans="2:16" s="10" customFormat="1" ht="15.75" hidden="1">
      <c r="B86" s="10">
        <f>IF(H86="","",Master!$I$3)</f>
      </c>
      <c r="C86" s="20">
        <f>IF(H86="","",Master!$I$5)</f>
      </c>
      <c r="D86" s="20">
        <f>IF(H86="","",Master!$I$6)</f>
      </c>
      <c r="E86" s="10">
        <f>IF(Master!F104&gt;0,CONCATENATE("TERM-",Master!L104,Master!B104),IF(Master!F104&lt;0,CONCATENATE("TERM-",Master!L104,IF(Master!B104="-T","-1","-2")),""))</f>
      </c>
      <c r="G86" s="10">
        <f>IF(H86="","",Master!$I$4)</f>
      </c>
      <c r="H86" s="10">
        <f>IF(Master!F104&lt;&gt;"",CHOOSE(INT(Master!E104/100)+1,Master!$I$7,Master!$I$8,Master!$I$9),"")</f>
      </c>
      <c r="I86" s="10">
        <f>IF(H86="","",Master!$I$10)</f>
      </c>
      <c r="K86" s="10">
        <f>IF(H86="","",Master!$I$11)</f>
      </c>
      <c r="M86" s="10">
        <f>IF(H86="","",Master!$I$12)</f>
      </c>
      <c r="N86" s="10">
        <f>IF(H86="","",CONCATENATE(Master!A104,Master!B104))</f>
      </c>
      <c r="P86" s="10">
        <f>IF(H86="","",Master!$I$14)</f>
      </c>
    </row>
    <row r="87" spans="2:16" s="10" customFormat="1" ht="15.75" hidden="1">
      <c r="B87" s="10">
        <f>IF(H87="","",Master!$I$3)</f>
      </c>
      <c r="C87" s="20">
        <f>IF(H87="","",Master!$I$5)</f>
      </c>
      <c r="D87" s="20">
        <f>IF(H87="","",Master!$I$6)</f>
      </c>
      <c r="E87" s="10">
        <f>IF(Master!F105&gt;0,CONCATENATE("TERM-",Master!L105,Master!B105),IF(Master!F105&lt;0,CONCATENATE("TERM-",Master!L105,IF(Master!B105="-T","-1","-2")),""))</f>
      </c>
      <c r="G87" s="10">
        <f>IF(H87="","",Master!$I$4)</f>
      </c>
      <c r="H87" s="10">
        <f>IF(Master!F105&lt;&gt;"",CHOOSE(INT(Master!E105/100)+1,Master!$I$7,Master!$I$8,Master!$I$9),"")</f>
      </c>
      <c r="I87" s="10">
        <f>IF(H87="","",Master!$I$10)</f>
      </c>
      <c r="K87" s="10">
        <f>IF(H87="","",Master!$I$11)</f>
      </c>
      <c r="M87" s="10">
        <f>IF(H87="","",Master!$I$12)</f>
      </c>
      <c r="N87" s="10">
        <f>IF(H87="","",CONCATENATE(Master!A105,Master!B105))</f>
      </c>
      <c r="P87" s="10">
        <f>IF(H87="","",Master!$I$14)</f>
      </c>
    </row>
    <row r="88" spans="2:16" s="10" customFormat="1" ht="15.75" hidden="1">
      <c r="B88" s="10">
        <f>IF(H88="","",Master!$I$3)</f>
      </c>
      <c r="C88" s="20">
        <f>IF(H88="","",Master!$I$5)</f>
      </c>
      <c r="D88" s="20">
        <f>IF(H88="","",Master!$I$6)</f>
      </c>
      <c r="E88" s="10">
        <f>IF(Master!F106&gt;0,CONCATENATE("TERM-",Master!L106,Master!B106),IF(Master!F106&lt;0,CONCATENATE("TERM-",Master!L106,IF(Master!B106="-T","-1","-2")),""))</f>
      </c>
      <c r="G88" s="10">
        <f>IF(H88="","",Master!$I$4)</f>
      </c>
      <c r="H88" s="10">
        <f>IF(Master!F106&lt;&gt;"",CHOOSE(INT(Master!E106/100)+1,Master!$I$7,Master!$I$8,Master!$I$9),"")</f>
      </c>
      <c r="I88" s="10">
        <f>IF(H88="","",Master!$I$10)</f>
      </c>
      <c r="K88" s="10">
        <f>IF(H88="","",Master!$I$11)</f>
      </c>
      <c r="M88" s="10">
        <f>IF(H88="","",Master!$I$12)</f>
      </c>
      <c r="N88" s="10">
        <f>IF(H88="","",CONCATENATE(Master!A106,Master!B106))</f>
      </c>
      <c r="P88" s="10">
        <f>IF(H88="","",Master!$I$14)</f>
      </c>
    </row>
    <row r="89" spans="2:16" s="10" customFormat="1" ht="15.75" hidden="1">
      <c r="B89" s="10">
        <f>IF(H89="","",Master!$I$3)</f>
      </c>
      <c r="C89" s="20">
        <f>IF(H89="","",Master!$I$5)</f>
      </c>
      <c r="D89" s="20">
        <f>IF(H89="","",Master!$I$6)</f>
      </c>
      <c r="E89" s="10">
        <f>IF(Master!F107&gt;0,CONCATENATE("TERM-",Master!L107,Master!B107),IF(Master!F107&lt;0,CONCATENATE("TERM-",Master!L107,IF(Master!B107="-T","-1","-2")),""))</f>
      </c>
      <c r="G89" s="10">
        <f>IF(H89="","",Master!$I$4)</f>
      </c>
      <c r="H89" s="10">
        <f>IF(Master!F107&lt;&gt;"",CHOOSE(INT(Master!E107/100)+1,Master!$I$7,Master!$I$8,Master!$I$9),"")</f>
      </c>
      <c r="I89" s="10">
        <f>IF(H89="","",Master!$I$10)</f>
      </c>
      <c r="K89" s="10">
        <f>IF(H89="","",Master!$I$11)</f>
      </c>
      <c r="M89" s="10">
        <f>IF(H89="","",Master!$I$12)</f>
      </c>
      <c r="N89" s="10">
        <f>IF(H89="","",CONCATENATE(Master!A107,Master!B107))</f>
      </c>
      <c r="P89" s="10">
        <f>IF(H89="","",Master!$I$14)</f>
      </c>
    </row>
    <row r="90" spans="2:16" s="10" customFormat="1" ht="15.75">
      <c r="B90" s="10" t="str">
        <f>IF(H90="","",Master!$I$3)</f>
        <v>DAQ</v>
      </c>
      <c r="C90" s="20" t="str">
        <f>IF(H90="","",Master!$I$5)</f>
        <v> </v>
      </c>
      <c r="D90" s="20" t="str">
        <f>IF(H90="","",Master!$I$6)</f>
        <v> </v>
      </c>
      <c r="E90" s="10" t="str">
        <f>IF(Master!F108&gt;0,CONCATENATE("TERM-",Master!L108,Master!B108),IF(Master!F108&lt;0,CONCATENATE("TERM-",Master!L108,IF(Master!B108="-T","-1","-2")),""))</f>
        <v>TERM-2-35F-T</v>
      </c>
      <c r="G90" s="10" t="str">
        <f>IF(H90="","",Master!$I$4)</f>
        <v>Bldn 1700A</v>
      </c>
      <c r="H90" s="10">
        <f>IF(Master!F108&lt;&gt;"",CHOOSE(INT(Master!E108/100)+1,Master!$I$7,Master!$I$8,Master!$I$9),"")</f>
        <v>110</v>
      </c>
      <c r="I90" s="10" t="str">
        <f>IF(H90="","",Master!$I$10)</f>
        <v>GY</v>
      </c>
      <c r="K90" s="10" t="str">
        <f>IF(H90="","",Master!$I$11)</f>
        <v>1RR15D-B</v>
      </c>
      <c r="M90" s="10" t="str">
        <f>IF(H90="","",Master!$I$12)</f>
        <v>RJ-45</v>
      </c>
      <c r="N90" s="10" t="str">
        <f>IF(H90="","",CONCATENATE(Master!A108,Master!B108))</f>
        <v>2RR35F-T</v>
      </c>
      <c r="P90" s="10" t="str">
        <f>IF(H90="","",Master!$I$14)</f>
        <v>RJ-45</v>
      </c>
    </row>
    <row r="91" spans="2:16" s="10" customFormat="1" ht="15.75">
      <c r="B91" s="10" t="str">
        <f>IF(H91="","",Master!$I$3)</f>
        <v>DAQ</v>
      </c>
      <c r="C91" s="20" t="str">
        <f>IF(H91="","",Master!$I$5)</f>
        <v> </v>
      </c>
      <c r="D91" s="20" t="str">
        <f>IF(H91="","",Master!$I$6)</f>
        <v> </v>
      </c>
      <c r="E91" s="10" t="str">
        <f>IF(Master!F109&gt;0,CONCATENATE("TERM-",Master!L109,Master!B109),IF(Master!F109&lt;0,CONCATENATE("TERM-",Master!L109,IF(Master!B109="-T","-1","-2")),""))</f>
        <v>TERM-2-35F-B</v>
      </c>
      <c r="G91" s="10" t="str">
        <f>IF(H91="","",Master!$I$4)</f>
        <v>Bldn 1700A</v>
      </c>
      <c r="H91" s="10">
        <f>IF(Master!F109&lt;&gt;"",CHOOSE(INT(Master!E109/100)+1,Master!$I$7,Master!$I$8,Master!$I$9),"")</f>
        <v>110</v>
      </c>
      <c r="I91" s="10" t="str">
        <f>IF(H91="","",Master!$I$10)</f>
        <v>GY</v>
      </c>
      <c r="K91" s="10" t="str">
        <f>IF(H91="","",Master!$I$11)</f>
        <v>1RR15D-B</v>
      </c>
      <c r="M91" s="10" t="str">
        <f>IF(H91="","",Master!$I$12)</f>
        <v>RJ-45</v>
      </c>
      <c r="N91" s="10" t="str">
        <f>IF(H91="","",CONCATENATE(Master!A109,Master!B109))</f>
        <v>2RR35F-B</v>
      </c>
      <c r="P91" s="10" t="str">
        <f>IF(H91="","",Master!$I$14)</f>
        <v>RJ-45</v>
      </c>
    </row>
    <row r="92" spans="2:16" s="10" customFormat="1" ht="15.75">
      <c r="B92" s="10" t="str">
        <f>IF(H92="","",Master!$I$3)</f>
        <v>DAQ</v>
      </c>
      <c r="C92" s="20" t="str">
        <f>IF(H92="","",Master!$I$5)</f>
        <v> </v>
      </c>
      <c r="D92" s="20" t="str">
        <f>IF(H92="","",Master!$I$6)</f>
        <v> </v>
      </c>
      <c r="E92" s="10" t="str">
        <f>IF(Master!F110&gt;0,CONCATENATE("TERM-",Master!L110,Master!B110),IF(Master!F110&lt;0,CONCATENATE("TERM-",Master!L110,IF(Master!B110="-T","-1","-2")),""))</f>
        <v>TERM-2-35G-T</v>
      </c>
      <c r="G92" s="10" t="str">
        <f>IF(H92="","",Master!$I$4)</f>
        <v>Bldn 1700A</v>
      </c>
      <c r="H92" s="10">
        <f>IF(Master!F110&lt;&gt;"",CHOOSE(INT(Master!E110/100)+1,Master!$I$7,Master!$I$8,Master!$I$9),"")</f>
        <v>110</v>
      </c>
      <c r="I92" s="10" t="str">
        <f>IF(H92="","",Master!$I$10)</f>
        <v>GY</v>
      </c>
      <c r="K92" s="10" t="str">
        <f>IF(H92="","",Master!$I$11)</f>
        <v>1RR15D-B</v>
      </c>
      <c r="M92" s="10" t="str">
        <f>IF(H92="","",Master!$I$12)</f>
        <v>RJ-45</v>
      </c>
      <c r="N92" s="10" t="str">
        <f>IF(H92="","",CONCATENATE(Master!A110,Master!B110))</f>
        <v>2RR35G-T</v>
      </c>
      <c r="P92" s="10" t="str">
        <f>IF(H92="","",Master!$I$14)</f>
        <v>RJ-45</v>
      </c>
    </row>
    <row r="93" spans="2:16" s="10" customFormat="1" ht="15.75">
      <c r="B93" s="10" t="str">
        <f>IF(H93="","",Master!$I$3)</f>
        <v>DAQ</v>
      </c>
      <c r="C93" s="20" t="str">
        <f>IF(H93="","",Master!$I$5)</f>
        <v> </v>
      </c>
      <c r="D93" s="20" t="str">
        <f>IF(H93="","",Master!$I$6)</f>
        <v> </v>
      </c>
      <c r="E93" s="10" t="str">
        <f>IF(Master!F111&gt;0,CONCATENATE("TERM-",Master!L111,Master!B111),IF(Master!F111&lt;0,CONCATENATE("TERM-",Master!L111,IF(Master!B111="-T","-1","-2")),""))</f>
        <v>TERM-2-35G-B</v>
      </c>
      <c r="G93" s="10" t="str">
        <f>IF(H93="","",Master!$I$4)</f>
        <v>Bldn 1700A</v>
      </c>
      <c r="H93" s="10">
        <f>IF(Master!F111&lt;&gt;"",CHOOSE(INT(Master!E111/100)+1,Master!$I$7,Master!$I$8,Master!$I$9),"")</f>
        <v>110</v>
      </c>
      <c r="I93" s="10" t="str">
        <f>IF(H93="","",Master!$I$10)</f>
        <v>GY</v>
      </c>
      <c r="K93" s="10" t="str">
        <f>IF(H93="","",Master!$I$11)</f>
        <v>1RR15D-B</v>
      </c>
      <c r="M93" s="10" t="str">
        <f>IF(H93="","",Master!$I$12)</f>
        <v>RJ-45</v>
      </c>
      <c r="N93" s="10" t="str">
        <f>IF(H93="","",CONCATENATE(Master!A111,Master!B111))</f>
        <v>2RR35G-B</v>
      </c>
      <c r="P93" s="10" t="str">
        <f>IF(H93="","",Master!$I$14)</f>
        <v>RJ-45</v>
      </c>
    </row>
    <row r="94" spans="2:16" s="10" customFormat="1" ht="15.75">
      <c r="B94" s="10" t="str">
        <f>IF(H94="","",Master!$I$3)</f>
        <v>DAQ</v>
      </c>
      <c r="C94" s="20" t="str">
        <f>IF(H94="","",Master!$I$5)</f>
        <v> </v>
      </c>
      <c r="D94" s="20" t="str">
        <f>IF(H94="","",Master!$I$6)</f>
        <v> </v>
      </c>
      <c r="E94" s="10" t="str">
        <f>IF(Master!F112&gt;0,CONCATENATE("TERM-",Master!L112,Master!B112),IF(Master!F112&lt;0,CONCATENATE("TERM-",Master!L112,IF(Master!B112="-T","-1","-2")),""))</f>
        <v>TERM-2-35H-T</v>
      </c>
      <c r="G94" s="10" t="str">
        <f>IF(H94="","",Master!$I$4)</f>
        <v>Bldn 1700A</v>
      </c>
      <c r="H94" s="10">
        <f>IF(Master!F112&lt;&gt;"",CHOOSE(INT(Master!E112/100)+1,Master!$I$7,Master!$I$8,Master!$I$9),"")</f>
        <v>110</v>
      </c>
      <c r="I94" s="10" t="str">
        <f>IF(H94="","",Master!$I$10)</f>
        <v>GY</v>
      </c>
      <c r="K94" s="10" t="str">
        <f>IF(H94="","",Master!$I$11)</f>
        <v>1RR15D-B</v>
      </c>
      <c r="M94" s="10" t="str">
        <f>IF(H94="","",Master!$I$12)</f>
        <v>RJ-45</v>
      </c>
      <c r="N94" s="10" t="str">
        <f>IF(H94="","",CONCATENATE(Master!A112,Master!B112))</f>
        <v>2RR35H-T</v>
      </c>
      <c r="P94" s="10" t="str">
        <f>IF(H94="","",Master!$I$14)</f>
        <v>RJ-45</v>
      </c>
    </row>
    <row r="95" spans="2:16" s="10" customFormat="1" ht="15.75">
      <c r="B95" s="10" t="str">
        <f>IF(H95="","",Master!$I$3)</f>
        <v>DAQ</v>
      </c>
      <c r="C95" s="20" t="str">
        <f>IF(H95="","",Master!$I$5)</f>
        <v> </v>
      </c>
      <c r="D95" s="20" t="str">
        <f>IF(H95="","",Master!$I$6)</f>
        <v> </v>
      </c>
      <c r="E95" s="10" t="str">
        <f>IF(Master!F113&gt;0,CONCATENATE("TERM-",Master!L113,Master!B113),IF(Master!F113&lt;0,CONCATENATE("TERM-",Master!L113,IF(Master!B113="-T","-1","-2")),""))</f>
        <v>TERM-2-35H-B</v>
      </c>
      <c r="G95" s="10" t="str">
        <f>IF(H95="","",Master!$I$4)</f>
        <v>Bldn 1700A</v>
      </c>
      <c r="H95" s="10">
        <f>IF(Master!F113&lt;&gt;"",CHOOSE(INT(Master!E113/100)+1,Master!$I$7,Master!$I$8,Master!$I$9),"")</f>
        <v>110</v>
      </c>
      <c r="I95" s="10" t="str">
        <f>IF(H95="","",Master!$I$10)</f>
        <v>GY</v>
      </c>
      <c r="K95" s="10" t="str">
        <f>IF(H95="","",Master!$I$11)</f>
        <v>1RR15D-B</v>
      </c>
      <c r="M95" s="10" t="str">
        <f>IF(H95="","",Master!$I$12)</f>
        <v>RJ-45</v>
      </c>
      <c r="N95" s="10" t="str">
        <f>IF(H95="","",CONCATENATE(Master!A113,Master!B113))</f>
        <v>2RR35H-B</v>
      </c>
      <c r="P95" s="10" t="str">
        <f>IF(H95="","",Master!$I$14)</f>
        <v>RJ-45</v>
      </c>
    </row>
    <row r="96" spans="2:16" s="10" customFormat="1" ht="15.75">
      <c r="B96" s="10" t="str">
        <f>IF(H96="","",Master!$I$3)</f>
        <v>DAQ</v>
      </c>
      <c r="C96" s="20" t="str">
        <f>IF(H96="","",Master!$I$5)</f>
        <v> </v>
      </c>
      <c r="D96" s="20" t="str">
        <f>IF(H96="","",Master!$I$6)</f>
        <v> </v>
      </c>
      <c r="E96" s="10" t="str">
        <f>IF(Master!F114&gt;0,CONCATENATE("TERM-",Master!L114,Master!B114),IF(Master!F114&lt;0,CONCATENATE("TERM-",Master!L114,IF(Master!B114="-T","-1","-2")),""))</f>
        <v>TERM-2-35I-T</v>
      </c>
      <c r="G96" s="10" t="str">
        <f>IF(H96="","",Master!$I$4)</f>
        <v>Bldn 1700A</v>
      </c>
      <c r="H96" s="10">
        <f>IF(Master!F114&lt;&gt;"",CHOOSE(INT(Master!E114/100)+1,Master!$I$7,Master!$I$8,Master!$I$9),"")</f>
        <v>110</v>
      </c>
      <c r="I96" s="10" t="str">
        <f>IF(H96="","",Master!$I$10)</f>
        <v>GY</v>
      </c>
      <c r="K96" s="10" t="str">
        <f>IF(H96="","",Master!$I$11)</f>
        <v>1RR15D-B</v>
      </c>
      <c r="M96" s="10" t="str">
        <f>IF(H96="","",Master!$I$12)</f>
        <v>RJ-45</v>
      </c>
      <c r="N96" s="10" t="str">
        <f>IF(H96="","",CONCATENATE(Master!A114,Master!B114))</f>
        <v>2RR35I-T</v>
      </c>
      <c r="P96" s="10" t="str">
        <f>IF(H96="","",Master!$I$14)</f>
        <v>RJ-45</v>
      </c>
    </row>
    <row r="97" spans="2:16" s="10" customFormat="1" ht="15.75">
      <c r="B97" s="10" t="str">
        <f>IF(H97="","",Master!$I$3)</f>
        <v>DAQ</v>
      </c>
      <c r="C97" s="20" t="str">
        <f>IF(H97="","",Master!$I$5)</f>
        <v> </v>
      </c>
      <c r="D97" s="20" t="str">
        <f>IF(H97="","",Master!$I$6)</f>
        <v> </v>
      </c>
      <c r="E97" s="10" t="str">
        <f>IF(Master!F115&gt;0,CONCATENATE("TERM-",Master!L115,Master!B115),IF(Master!F115&lt;0,CONCATENATE("TERM-",Master!L115,IF(Master!B115="-T","-1","-2")),""))</f>
        <v>TERM-2-35I-B</v>
      </c>
      <c r="G97" s="10" t="str">
        <f>IF(H97="","",Master!$I$4)</f>
        <v>Bldn 1700A</v>
      </c>
      <c r="H97" s="10">
        <f>IF(Master!F115&lt;&gt;"",CHOOSE(INT(Master!E115/100)+1,Master!$I$7,Master!$I$8,Master!$I$9),"")</f>
        <v>110</v>
      </c>
      <c r="I97" s="10" t="str">
        <f>IF(H97="","",Master!$I$10)</f>
        <v>GY</v>
      </c>
      <c r="K97" s="10" t="str">
        <f>IF(H97="","",Master!$I$11)</f>
        <v>1RR15D-B</v>
      </c>
      <c r="M97" s="10" t="str">
        <f>IF(H97="","",Master!$I$12)</f>
        <v>RJ-45</v>
      </c>
      <c r="N97" s="10" t="str">
        <f>IF(H97="","",CONCATENATE(Master!A115,Master!B115))</f>
        <v>2RR35I-B</v>
      </c>
      <c r="P97" s="10" t="str">
        <f>IF(H97="","",Master!$I$14)</f>
        <v>RJ-45</v>
      </c>
    </row>
    <row r="98" spans="2:16" s="10" customFormat="1" ht="15.75" hidden="1">
      <c r="B98" s="10">
        <f>IF(H98="","",Master!$I$3)</f>
      </c>
      <c r="C98" s="20">
        <f>IF(H98="","",Master!$I$5)</f>
      </c>
      <c r="D98" s="20">
        <f>IF(H98="","",Master!$I$6)</f>
      </c>
      <c r="E98" s="10">
        <f>IF(Master!F116&gt;0,CONCATENATE("TERM-",Master!L116,Master!B116),IF(Master!F116&lt;0,CONCATENATE("TERM-",Master!L116,IF(Master!B116="-T","-1","-2")),""))</f>
      </c>
      <c r="G98" s="10">
        <f>IF(H98="","",Master!$I$4)</f>
      </c>
      <c r="H98" s="10">
        <f>IF(Master!F116&lt;&gt;"",CHOOSE(INT(Master!E116/100)+1,Master!$I$7,Master!$I$8,Master!$I$9),"")</f>
      </c>
      <c r="I98" s="10">
        <f>IF(H98="","",Master!$I$10)</f>
      </c>
      <c r="K98" s="10">
        <f>IF(H98="","",Master!$I$11)</f>
      </c>
      <c r="M98" s="10">
        <f>IF(H98="","",Master!$I$12)</f>
      </c>
      <c r="N98" s="10">
        <f>IF(H98="","",CONCATENATE(Master!A116,Master!B116))</f>
      </c>
      <c r="P98" s="10">
        <f>IF(H98="","",Master!$I$14)</f>
      </c>
    </row>
    <row r="99" spans="2:16" s="10" customFormat="1" ht="15.75">
      <c r="B99" s="10" t="str">
        <f>IF(H99="","",Master!$I$3)</f>
        <v>DAQ</v>
      </c>
      <c r="C99" s="20" t="str">
        <f>IF(H99="","",Master!$I$5)</f>
        <v> </v>
      </c>
      <c r="D99" s="20" t="str">
        <f>IF(H99="","",Master!$I$6)</f>
        <v> </v>
      </c>
      <c r="E99" s="10" t="str">
        <f>IF(Master!F117&gt;0,CONCATENATE("TERM-",Master!L117,Master!B117),IF(Master!F117&lt;0,CONCATENATE("TERM-",Master!L117,IF(Master!B117="-T","-1","-2")),""))</f>
        <v>TERM-CONWT-3</v>
      </c>
      <c r="G99" s="10" t="str">
        <f>IF(H99="","",Master!$I$4)</f>
        <v>Bldn 1700A</v>
      </c>
      <c r="H99" s="10">
        <f>IF(Master!F117&lt;&gt;"",CHOOSE(INT(Master!E117/100)+1,Master!$I$7,Master!$I$8,Master!$I$9),"")</f>
        <v>220</v>
      </c>
      <c r="I99" s="10" t="str">
        <f>IF(H99="","",Master!$I$10)</f>
        <v>GY</v>
      </c>
      <c r="K99" s="10" t="str">
        <f>IF(H99="","",Master!$I$11)</f>
        <v>1RR15D-B</v>
      </c>
      <c r="M99" s="10" t="str">
        <f>IF(H99="","",Master!$I$12)</f>
        <v>RJ-45</v>
      </c>
      <c r="N99" s="10" t="str">
        <f>IF(H99="","",CONCATENATE(Master!A117,Master!B117))</f>
        <v>CONWT-3</v>
      </c>
      <c r="P99" s="10" t="str">
        <f>IF(H99="","",Master!$I$14)</f>
        <v>RJ-45</v>
      </c>
    </row>
    <row r="100" spans="2:16" s="10" customFormat="1" ht="15.75">
      <c r="B100" s="10" t="str">
        <f>IF(H100="","",Master!$I$3)</f>
        <v>DAQ</v>
      </c>
      <c r="C100" s="20" t="str">
        <f>IF(H100="","",Master!$I$5)</f>
        <v> </v>
      </c>
      <c r="D100" s="20" t="str">
        <f>IF(H100="","",Master!$I$6)</f>
        <v> </v>
      </c>
      <c r="E100" s="10" t="str">
        <f>IF(Master!F118&gt;0,CONCATENATE("TERM-",Master!L118,Master!B118),IF(Master!F118&lt;0,CONCATENATE("TERM-",Master!L118,IF(Master!B118="-T","-1","-2")),""))</f>
        <v>TERM-CONWT-2</v>
      </c>
      <c r="G100" s="10" t="str">
        <f>IF(H100="","",Master!$I$4)</f>
        <v>Bldn 1700A</v>
      </c>
      <c r="H100" s="10">
        <f>IF(Master!F118&lt;&gt;"",CHOOSE(INT(Master!E118/100)+1,Master!$I$7,Master!$I$8,Master!$I$9),"")</f>
        <v>220</v>
      </c>
      <c r="I100" s="10" t="str">
        <f>IF(H100="","",Master!$I$10)</f>
        <v>GY</v>
      </c>
      <c r="K100" s="10" t="str">
        <f>IF(H100="","",Master!$I$11)</f>
        <v>1RR15D-B</v>
      </c>
      <c r="M100" s="10" t="str">
        <f>IF(H100="","",Master!$I$12)</f>
        <v>RJ-45</v>
      </c>
      <c r="N100" s="10" t="str">
        <f>IF(H100="","",CONCATENATE(Master!A118,Master!B118))</f>
        <v>CONWT-2</v>
      </c>
      <c r="P100" s="10" t="str">
        <f>IF(H100="","",Master!$I$14)</f>
        <v>RJ-45</v>
      </c>
    </row>
    <row r="101" spans="2:16" s="10" customFormat="1" ht="15.75">
      <c r="B101" s="10" t="str">
        <f>IF(H101="","",Master!$I$3)</f>
        <v>DAQ</v>
      </c>
      <c r="C101" s="20" t="str">
        <f>IF(H101="","",Master!$I$5)</f>
        <v> </v>
      </c>
      <c r="D101" s="20" t="str">
        <f>IF(H101="","",Master!$I$6)</f>
        <v> </v>
      </c>
      <c r="E101" s="10" t="str">
        <f>IF(Master!F119&gt;0,CONCATENATE("TERM-",Master!L119,Master!B119),IF(Master!F119&lt;0,CONCATENATE("TERM-",Master!L119,IF(Master!B119="-T","-1","-2")),""))</f>
        <v>TERM-CONWT-1</v>
      </c>
      <c r="G101" s="10" t="str">
        <f>IF(H101="","",Master!$I$4)</f>
        <v>Bldn 1700A</v>
      </c>
      <c r="H101" s="10">
        <f>IF(Master!F119&lt;&gt;"",CHOOSE(INT(Master!E119/100)+1,Master!$I$7,Master!$I$8,Master!$I$9),"")</f>
        <v>220</v>
      </c>
      <c r="I101" s="10" t="str">
        <f>IF(H101="","",Master!$I$10)</f>
        <v>GY</v>
      </c>
      <c r="K101" s="10" t="str">
        <f>IF(H101="","",Master!$I$11)</f>
        <v>1RR15D-B</v>
      </c>
      <c r="M101" s="10" t="str">
        <f>IF(H101="","",Master!$I$12)</f>
        <v>RJ-45</v>
      </c>
      <c r="N101" s="10" t="str">
        <f>IF(H101="","",CONCATENATE(Master!A119,Master!B119))</f>
        <v>CONWT-1</v>
      </c>
      <c r="P101" s="10" t="str">
        <f>IF(H101="","",Master!$I$14)</f>
        <v>RJ-45</v>
      </c>
    </row>
    <row r="102" spans="2:16" s="10" customFormat="1" ht="15.75">
      <c r="B102" s="10" t="str">
        <f>IF(H102="","",Master!$I$3)</f>
        <v>DAQ</v>
      </c>
      <c r="C102" s="20" t="str">
        <f>IF(H102="","",Master!$I$5)</f>
        <v> </v>
      </c>
      <c r="D102" s="20" t="str">
        <f>IF(H102="","",Master!$I$6)</f>
        <v> </v>
      </c>
      <c r="E102" s="10" t="str">
        <f>IF(Master!F120&gt;0,CONCATENATE("TERM-",Master!L120,Master!B120),IF(Master!F120&lt;0,CONCATENATE("TERM-",Master!L120,IF(Master!B120="-T","-1","-2")),""))</f>
        <v>TERM-COSWT-1</v>
      </c>
      <c r="G102" s="10" t="str">
        <f>IF(H102="","",Master!$I$4)</f>
        <v>Bldn 1700A</v>
      </c>
      <c r="H102" s="10">
        <f>IF(Master!F120&lt;&gt;"",CHOOSE(INT(Master!E120/100)+1,Master!$I$7,Master!$I$8,Master!$I$9),"")</f>
        <v>220</v>
      </c>
      <c r="I102" s="10" t="str">
        <f>IF(H102="","",Master!$I$10)</f>
        <v>GY</v>
      </c>
      <c r="K102" s="10" t="str">
        <f>IF(H102="","",Master!$I$11)</f>
        <v>1RR15D-B</v>
      </c>
      <c r="M102" s="10" t="str">
        <f>IF(H102="","",Master!$I$12)</f>
        <v>RJ-45</v>
      </c>
      <c r="N102" s="10" t="str">
        <f>IF(H102="","",CONCATENATE(Master!A120,Master!B120))</f>
        <v>COSWT-1</v>
      </c>
      <c r="P102" s="10" t="str">
        <f>IF(H102="","",Master!$I$14)</f>
        <v>RJ-45</v>
      </c>
    </row>
    <row r="103" spans="2:16" s="10" customFormat="1" ht="15.75">
      <c r="B103" s="10" t="str">
        <f>IF(H103="","",Master!$I$3)</f>
        <v>DAQ</v>
      </c>
      <c r="C103" s="20" t="str">
        <f>IF(H103="","",Master!$I$5)</f>
        <v> </v>
      </c>
      <c r="D103" s="20" t="str">
        <f>IF(H103="","",Master!$I$6)</f>
        <v> </v>
      </c>
      <c r="E103" s="10" t="str">
        <f>IF(Master!F121&gt;0,CONCATENATE("TERM-",Master!L121,Master!B121),IF(Master!F121&lt;0,CONCATENATE("TERM-",Master!L121,IF(Master!B121="-T","-1","-2")),""))</f>
        <v>TERM-COSWT-2</v>
      </c>
      <c r="G103" s="10" t="str">
        <f>IF(H103="","",Master!$I$4)</f>
        <v>Bldn 1700A</v>
      </c>
      <c r="H103" s="10">
        <f>IF(Master!F121&lt;&gt;"",CHOOSE(INT(Master!E121/100)+1,Master!$I$7,Master!$I$8,Master!$I$9),"")</f>
        <v>220</v>
      </c>
      <c r="I103" s="10" t="str">
        <f>IF(H103="","",Master!$I$10)</f>
        <v>GY</v>
      </c>
      <c r="K103" s="10" t="str">
        <f>IF(H103="","",Master!$I$11)</f>
        <v>1RR15D-B</v>
      </c>
      <c r="M103" s="10" t="str">
        <f>IF(H103="","",Master!$I$12)</f>
        <v>RJ-45</v>
      </c>
      <c r="N103" s="10" t="str">
        <f>IF(H103="","",CONCATENATE(Master!A121,Master!B121))</f>
        <v>COSWT-2</v>
      </c>
      <c r="P103" s="10" t="str">
        <f>IF(H103="","",Master!$I$14)</f>
        <v>RJ-45</v>
      </c>
    </row>
    <row r="104" spans="2:16" s="10" customFormat="1" ht="15.75">
      <c r="B104" s="10" t="str">
        <f>IF(H104="","",Master!$I$3)</f>
        <v>DAQ</v>
      </c>
      <c r="C104" s="20" t="str">
        <f>IF(H104="","",Master!$I$5)</f>
        <v> </v>
      </c>
      <c r="D104" s="20" t="str">
        <f>IF(H104="","",Master!$I$6)</f>
        <v> </v>
      </c>
      <c r="E104" s="10" t="str">
        <f>IF(Master!F122&gt;0,CONCATENATE("TERM-",Master!L122,Master!B122),IF(Master!F122&lt;0,CONCATENATE("TERM-",Master!L122,IF(Master!B122="-T","-1","-2")),""))</f>
        <v>TERM-COSWT-3</v>
      </c>
      <c r="G104" s="10" t="str">
        <f>IF(H104="","",Master!$I$4)</f>
        <v>Bldn 1700A</v>
      </c>
      <c r="H104" s="10">
        <f>IF(Master!F122&lt;&gt;"",CHOOSE(INT(Master!E122/100)+1,Master!$I$7,Master!$I$8,Master!$I$9),"")</f>
        <v>220</v>
      </c>
      <c r="I104" s="10" t="str">
        <f>IF(H104="","",Master!$I$10)</f>
        <v>GY</v>
      </c>
      <c r="K104" s="10" t="str">
        <f>IF(H104="","",Master!$I$11)</f>
        <v>1RR15D-B</v>
      </c>
      <c r="M104" s="10" t="str">
        <f>IF(H104="","",Master!$I$12)</f>
        <v>RJ-45</v>
      </c>
      <c r="N104" s="10" t="str">
        <f>IF(H104="","",CONCATENATE(Master!A122,Master!B122))</f>
        <v>COSWT-3</v>
      </c>
      <c r="P104" s="10" t="str">
        <f>IF(H104="","",Master!$I$14)</f>
        <v>RJ-45</v>
      </c>
    </row>
    <row r="105" spans="2:16" s="10" customFormat="1" ht="15.75">
      <c r="B105" s="10" t="str">
        <f>IF(H105="","",Master!$I$3)</f>
        <v>DAQ</v>
      </c>
      <c r="C105" s="20" t="str">
        <f>IF(H105="","",Master!$I$5)</f>
        <v> </v>
      </c>
      <c r="D105" s="20" t="str">
        <f>IF(H105="","",Master!$I$6)</f>
        <v> </v>
      </c>
      <c r="E105" s="10" t="str">
        <f>IF(Master!F123&gt;0,CONCATENATE("TERM-",Master!L123,Master!B123),IF(Master!F123&lt;0,CONCATENATE("TERM-",Master!L123,IF(Master!B123="-T","-1","-2")),""))</f>
        <v>TERM-COSWB-1</v>
      </c>
      <c r="G105" s="10" t="str">
        <f>IF(H105="","",Master!$I$4)</f>
        <v>Bldn 1700A</v>
      </c>
      <c r="H105" s="10">
        <f>IF(Master!F123&lt;&gt;"",CHOOSE(INT(Master!E123/100)+1,Master!$I$7,Master!$I$8,Master!$I$9),"")</f>
        <v>220</v>
      </c>
      <c r="I105" s="10" t="str">
        <f>IF(H105="","",Master!$I$10)</f>
        <v>GY</v>
      </c>
      <c r="K105" s="10" t="str">
        <f>IF(H105="","",Master!$I$11)</f>
        <v>1RR15D-B</v>
      </c>
      <c r="M105" s="10" t="str">
        <f>IF(H105="","",Master!$I$12)</f>
        <v>RJ-45</v>
      </c>
      <c r="N105" s="10" t="str">
        <f>IF(H105="","",CONCATENATE(Master!A123,Master!B123))</f>
        <v>COSWB-1</v>
      </c>
      <c r="P105" s="10" t="str">
        <f>IF(H105="","",Master!$I$14)</f>
        <v>RJ-45</v>
      </c>
    </row>
    <row r="106" spans="2:16" s="10" customFormat="1" ht="15.75">
      <c r="B106" s="10" t="str">
        <f>IF(H106="","",Master!$I$3)</f>
        <v>DAQ</v>
      </c>
      <c r="C106" s="20" t="str">
        <f>IF(H106="","",Master!$I$5)</f>
        <v> </v>
      </c>
      <c r="D106" s="20" t="str">
        <f>IF(H106="","",Master!$I$6)</f>
        <v> </v>
      </c>
      <c r="E106" s="10" t="str">
        <f>IF(Master!F124&gt;0,CONCATENATE("TERM-",Master!L124,Master!B124),IF(Master!F124&lt;0,CONCATENATE("TERM-",Master!L124,IF(Master!B124="-T","-1","-2")),""))</f>
        <v>TERM-COSWB-2</v>
      </c>
      <c r="G106" s="10" t="str">
        <f>IF(H106="","",Master!$I$4)</f>
        <v>Bldn 1700A</v>
      </c>
      <c r="H106" s="10">
        <f>IF(Master!F124&lt;&gt;"",CHOOSE(INT(Master!E124/100)+1,Master!$I$7,Master!$I$8,Master!$I$9),"")</f>
        <v>220</v>
      </c>
      <c r="I106" s="10" t="str">
        <f>IF(H106="","",Master!$I$10)</f>
        <v>GY</v>
      </c>
      <c r="K106" s="10" t="str">
        <f>IF(H106="","",Master!$I$11)</f>
        <v>1RR15D-B</v>
      </c>
      <c r="M106" s="10" t="str">
        <f>IF(H106="","",Master!$I$12)</f>
        <v>RJ-45</v>
      </c>
      <c r="N106" s="10" t="str">
        <f>IF(H106="","",CONCATENATE(Master!A124,Master!B124))</f>
        <v>COSWB-2</v>
      </c>
      <c r="P106" s="10" t="str">
        <f>IF(H106="","",Master!$I$14)</f>
        <v>RJ-45</v>
      </c>
    </row>
    <row r="107" spans="2:16" s="10" customFormat="1" ht="15.75">
      <c r="B107" s="10" t="str">
        <f>IF(H107="","",Master!$I$3)</f>
        <v>DAQ</v>
      </c>
      <c r="C107" s="20" t="str">
        <f>IF(H107="","",Master!$I$5)</f>
        <v> </v>
      </c>
      <c r="D107" s="20" t="str">
        <f>IF(H107="","",Master!$I$6)</f>
        <v> </v>
      </c>
      <c r="E107" s="10" t="str">
        <f>IF(Master!F125&gt;0,CONCATENATE("TERM-",Master!L125,Master!B125),IF(Master!F125&lt;0,CONCATENATE("TERM-",Master!L125,IF(Master!B125="-T","-1","-2")),""))</f>
        <v>TERM-CONWB-2</v>
      </c>
      <c r="G107" s="10" t="str">
        <f>IF(H107="","",Master!$I$4)</f>
        <v>Bldn 1700A</v>
      </c>
      <c r="H107" s="10">
        <f>IF(Master!F125&lt;&gt;"",CHOOSE(INT(Master!E125/100)+1,Master!$I$7,Master!$I$8,Master!$I$9),"")</f>
        <v>220</v>
      </c>
      <c r="I107" s="10" t="str">
        <f>IF(H107="","",Master!$I$10)</f>
        <v>GY</v>
      </c>
      <c r="K107" s="10" t="str">
        <f>IF(H107="","",Master!$I$11)</f>
        <v>1RR15D-B</v>
      </c>
      <c r="M107" s="10" t="str">
        <f>IF(H107="","",Master!$I$12)</f>
        <v>RJ-45</v>
      </c>
      <c r="N107" s="10" t="str">
        <f>IF(H107="","",CONCATENATE(Master!A125,Master!B125))</f>
        <v>CONWB-2</v>
      </c>
      <c r="P107" s="10" t="str">
        <f>IF(H107="","",Master!$I$14)</f>
        <v>RJ-45</v>
      </c>
    </row>
    <row r="108" spans="2:16" s="10" customFormat="1" ht="15.75">
      <c r="B108" s="10" t="str">
        <f>IF(H108="","",Master!$I$3)</f>
        <v>DAQ</v>
      </c>
      <c r="C108" s="20" t="str">
        <f>IF(H108="","",Master!$I$5)</f>
        <v> </v>
      </c>
      <c r="D108" s="20" t="str">
        <f>IF(H108="","",Master!$I$6)</f>
        <v> </v>
      </c>
      <c r="E108" s="10" t="str">
        <f>IF(Master!F126&gt;0,CONCATENATE("TERM-",Master!L126,Master!B126),IF(Master!F126&lt;0,CONCATENATE("TERM-",Master!L126,IF(Master!B126="-T","-1","-2")),""))</f>
        <v>TERM-CONWB-1</v>
      </c>
      <c r="G108" s="10" t="str">
        <f>IF(H108="","",Master!$I$4)</f>
        <v>Bldn 1700A</v>
      </c>
      <c r="H108" s="10">
        <f>IF(Master!F126&lt;&gt;"",CHOOSE(INT(Master!E126/100)+1,Master!$I$7,Master!$I$8,Master!$I$9),"")</f>
        <v>220</v>
      </c>
      <c r="I108" s="10" t="str">
        <f>IF(H108="","",Master!$I$10)</f>
        <v>GY</v>
      </c>
      <c r="K108" s="10" t="str">
        <f>IF(H108="","",Master!$I$11)</f>
        <v>1RR15D-B</v>
      </c>
      <c r="M108" s="10" t="str">
        <f>IF(H108="","",Master!$I$12)</f>
        <v>RJ-45</v>
      </c>
      <c r="N108" s="10" t="str">
        <f>IF(H108="","",CONCATENATE(Master!A126,Master!B126))</f>
        <v>CONWB-1</v>
      </c>
      <c r="P108" s="10" t="str">
        <f>IF(H108="","",Master!$I$14)</f>
        <v>RJ-45</v>
      </c>
    </row>
    <row r="109" spans="2:16" s="10" customFormat="1" ht="15.75">
      <c r="B109" s="10" t="str">
        <f>IF(H109="","",Master!$I$3)</f>
        <v>DAQ</v>
      </c>
      <c r="C109" s="20" t="str">
        <f>IF(H109="","",Master!$I$5)</f>
        <v> </v>
      </c>
      <c r="D109" s="20" t="str">
        <f>IF(H109="","",Master!$I$6)</f>
        <v> </v>
      </c>
      <c r="E109" s="10" t="str">
        <f>IF(Master!F127&gt;0,CONCATENATE("TERM-",Master!L127,Master!B127),IF(Master!F127&lt;0,CONCATENATE("TERM-",Master!L127,IF(Master!B127="-T","-1","-2")),""))</f>
        <v>TERM-CONET-3</v>
      </c>
      <c r="G109" s="10" t="str">
        <f>IF(H109="","",Master!$I$4)</f>
        <v>Bldn 1700A</v>
      </c>
      <c r="H109" s="10">
        <f>IF(Master!F127&lt;&gt;"",CHOOSE(INT(Master!E127/100)+1,Master!$I$7,Master!$I$8,Master!$I$9),"")</f>
        <v>220</v>
      </c>
      <c r="I109" s="10" t="str">
        <f>IF(H109="","",Master!$I$10)</f>
        <v>GY</v>
      </c>
      <c r="K109" s="10" t="str">
        <f>IF(H109="","",Master!$I$11)</f>
        <v>1RR15D-B</v>
      </c>
      <c r="M109" s="10" t="str">
        <f>IF(H109="","",Master!$I$12)</f>
        <v>RJ-45</v>
      </c>
      <c r="N109" s="10" t="str">
        <f>IF(H109="","",CONCATENATE(Master!A127,Master!B127))</f>
        <v>CONET-3</v>
      </c>
      <c r="P109" s="10" t="str">
        <f>IF(H109="","",Master!$I$14)</f>
        <v>RJ-45</v>
      </c>
    </row>
    <row r="110" spans="2:16" s="10" customFormat="1" ht="15.75">
      <c r="B110" s="10" t="str">
        <f>IF(H110="","",Master!$I$3)</f>
        <v>DAQ</v>
      </c>
      <c r="C110" s="20" t="str">
        <f>IF(H110="","",Master!$I$5)</f>
        <v> </v>
      </c>
      <c r="D110" s="20" t="str">
        <f>IF(H110="","",Master!$I$6)</f>
        <v> </v>
      </c>
      <c r="E110" s="10" t="str">
        <f>IF(Master!F128&gt;0,CONCATENATE("TERM-",Master!L128,Master!B128),IF(Master!F128&lt;0,CONCATENATE("TERM-",Master!L128,IF(Master!B128="-T","-1","-2")),""))</f>
        <v>TERM-CONET-2</v>
      </c>
      <c r="G110" s="10" t="str">
        <f>IF(H110="","",Master!$I$4)</f>
        <v>Bldn 1700A</v>
      </c>
      <c r="H110" s="10">
        <f>IF(Master!F128&lt;&gt;"",CHOOSE(INT(Master!E128/100)+1,Master!$I$7,Master!$I$8,Master!$I$9),"")</f>
        <v>220</v>
      </c>
      <c r="I110" s="10" t="str">
        <f>IF(H110="","",Master!$I$10)</f>
        <v>GY</v>
      </c>
      <c r="K110" s="10" t="str">
        <f>IF(H110="","",Master!$I$11)</f>
        <v>1RR15D-B</v>
      </c>
      <c r="M110" s="10" t="str">
        <f>IF(H110="","",Master!$I$12)</f>
        <v>RJ-45</v>
      </c>
      <c r="N110" s="10" t="str">
        <f>IF(H110="","",CONCATENATE(Master!A128,Master!B128))</f>
        <v>CONET-2</v>
      </c>
      <c r="P110" s="10" t="str">
        <f>IF(H110="","",Master!$I$14)</f>
        <v>RJ-45</v>
      </c>
    </row>
    <row r="111" spans="2:16" s="10" customFormat="1" ht="15.75">
      <c r="B111" s="10" t="str">
        <f>IF(H111="","",Master!$I$3)</f>
        <v>DAQ</v>
      </c>
      <c r="C111" s="20" t="str">
        <f>IF(H111="","",Master!$I$5)</f>
        <v> </v>
      </c>
      <c r="D111" s="20" t="str">
        <f>IF(H111="","",Master!$I$6)</f>
        <v> </v>
      </c>
      <c r="E111" s="10" t="str">
        <f>IF(Master!F129&gt;0,CONCATENATE("TERM-",Master!L129,Master!B129),IF(Master!F129&lt;0,CONCATENATE("TERM-",Master!L129,IF(Master!B129="-T","-1","-2")),""))</f>
        <v>TERM-CONET-1</v>
      </c>
      <c r="G111" s="10" t="str">
        <f>IF(H111="","",Master!$I$4)</f>
        <v>Bldn 1700A</v>
      </c>
      <c r="H111" s="10">
        <f>IF(Master!F129&lt;&gt;"",CHOOSE(INT(Master!E129/100)+1,Master!$I$7,Master!$I$8,Master!$I$9),"")</f>
        <v>220</v>
      </c>
      <c r="I111" s="10" t="str">
        <f>IF(H111="","",Master!$I$10)</f>
        <v>GY</v>
      </c>
      <c r="K111" s="10" t="str">
        <f>IF(H111="","",Master!$I$11)</f>
        <v>1RR15D-B</v>
      </c>
      <c r="M111" s="10" t="str">
        <f>IF(H111="","",Master!$I$12)</f>
        <v>RJ-45</v>
      </c>
      <c r="N111" s="10" t="str">
        <f>IF(H111="","",CONCATENATE(Master!A129,Master!B129))</f>
        <v>CONET-1</v>
      </c>
      <c r="P111" s="10" t="str">
        <f>IF(H111="","",Master!$I$14)</f>
        <v>RJ-45</v>
      </c>
    </row>
    <row r="112" spans="2:16" s="10" customFormat="1" ht="15.75">
      <c r="B112" s="10" t="str">
        <f>IF(H112="","",Master!$I$3)</f>
        <v>DAQ</v>
      </c>
      <c r="C112" s="20" t="str">
        <f>IF(H112="","",Master!$I$5)</f>
        <v> </v>
      </c>
      <c r="D112" s="20" t="str">
        <f>IF(H112="","",Master!$I$6)</f>
        <v> </v>
      </c>
      <c r="E112" s="10" t="str">
        <f>IF(Master!F130&gt;0,CONCATENATE("TERM-",Master!L130,Master!B130),IF(Master!F130&lt;0,CONCATENATE("TERM-",Master!L130,IF(Master!B130="-T","-1","-2")),""))</f>
        <v>TERM-COSET-1</v>
      </c>
      <c r="G112" s="10" t="str">
        <f>IF(H112="","",Master!$I$4)</f>
        <v>Bldn 1700A</v>
      </c>
      <c r="H112" s="10">
        <f>IF(Master!F130&lt;&gt;"",CHOOSE(INT(Master!E130/100)+1,Master!$I$7,Master!$I$8,Master!$I$9),"")</f>
        <v>220</v>
      </c>
      <c r="I112" s="10" t="str">
        <f>IF(H112="","",Master!$I$10)</f>
        <v>GY</v>
      </c>
      <c r="K112" s="10" t="str">
        <f>IF(H112="","",Master!$I$11)</f>
        <v>1RR15D-B</v>
      </c>
      <c r="M112" s="10" t="str">
        <f>IF(H112="","",Master!$I$12)</f>
        <v>RJ-45</v>
      </c>
      <c r="N112" s="10" t="str">
        <f>IF(H112="","",CONCATENATE(Master!A130,Master!B130))</f>
        <v>COSET-1</v>
      </c>
      <c r="P112" s="10" t="str">
        <f>IF(H112="","",Master!$I$14)</f>
        <v>RJ-45</v>
      </c>
    </row>
    <row r="113" spans="2:16" s="10" customFormat="1" ht="15.75">
      <c r="B113" s="10" t="str">
        <f>IF(H113="","",Master!$I$3)</f>
        <v>DAQ</v>
      </c>
      <c r="C113" s="20" t="str">
        <f>IF(H113="","",Master!$I$5)</f>
        <v> </v>
      </c>
      <c r="D113" s="20" t="str">
        <f>IF(H113="","",Master!$I$6)</f>
        <v> </v>
      </c>
      <c r="E113" s="10" t="str">
        <f>IF(Master!F131&gt;0,CONCATENATE("TERM-",Master!L131,Master!B131),IF(Master!F131&lt;0,CONCATENATE("TERM-",Master!L131,IF(Master!B131="-T","-1","-2")),""))</f>
        <v>TERM-COSET-2</v>
      </c>
      <c r="G113" s="10" t="str">
        <f>IF(H113="","",Master!$I$4)</f>
        <v>Bldn 1700A</v>
      </c>
      <c r="H113" s="10">
        <f>IF(Master!F131&lt;&gt;"",CHOOSE(INT(Master!E131/100)+1,Master!$I$7,Master!$I$8,Master!$I$9),"")</f>
        <v>220</v>
      </c>
      <c r="I113" s="10" t="str">
        <f>IF(H113="","",Master!$I$10)</f>
        <v>GY</v>
      </c>
      <c r="K113" s="10" t="str">
        <f>IF(H113="","",Master!$I$11)</f>
        <v>1RR15D-B</v>
      </c>
      <c r="M113" s="10" t="str">
        <f>IF(H113="","",Master!$I$12)</f>
        <v>RJ-45</v>
      </c>
      <c r="N113" s="10" t="str">
        <f>IF(H113="","",CONCATENATE(Master!A131,Master!B131))</f>
        <v>COSET-2</v>
      </c>
      <c r="P113" s="10" t="str">
        <f>IF(H113="","",Master!$I$14)</f>
        <v>RJ-45</v>
      </c>
    </row>
    <row r="114" spans="2:16" s="10" customFormat="1" ht="15.75">
      <c r="B114" s="10" t="str">
        <f>IF(H114="","",Master!$I$3)</f>
        <v>DAQ</v>
      </c>
      <c r="C114" s="20" t="str">
        <f>IF(H114="","",Master!$I$5)</f>
        <v> </v>
      </c>
      <c r="D114" s="20" t="str">
        <f>IF(H114="","",Master!$I$6)</f>
        <v> </v>
      </c>
      <c r="E114" s="10" t="str">
        <f>IF(Master!F132&gt;0,CONCATENATE("TERM-",Master!L132,Master!B132),IF(Master!F132&lt;0,CONCATENATE("TERM-",Master!L132,IF(Master!B132="-T","-1","-2")),""))</f>
        <v>TERM-COSET-3</v>
      </c>
      <c r="G114" s="10" t="str">
        <f>IF(H114="","",Master!$I$4)</f>
        <v>Bldn 1700A</v>
      </c>
      <c r="H114" s="10">
        <f>IF(Master!F132&lt;&gt;"",CHOOSE(INT(Master!E132/100)+1,Master!$I$7,Master!$I$8,Master!$I$9),"")</f>
        <v>220</v>
      </c>
      <c r="I114" s="10" t="str">
        <f>IF(H114="","",Master!$I$10)</f>
        <v>GY</v>
      </c>
      <c r="K114" s="10" t="str">
        <f>IF(H114="","",Master!$I$11)</f>
        <v>1RR15D-B</v>
      </c>
      <c r="M114" s="10" t="str">
        <f>IF(H114="","",Master!$I$12)</f>
        <v>RJ-45</v>
      </c>
      <c r="N114" s="10" t="str">
        <f>IF(H114="","",CONCATENATE(Master!A132,Master!B132))</f>
        <v>COSET-3</v>
      </c>
      <c r="P114" s="10" t="str">
        <f>IF(H114="","",Master!$I$14)</f>
        <v>RJ-45</v>
      </c>
    </row>
    <row r="115" spans="2:16" s="10" customFormat="1" ht="15.75">
      <c r="B115" s="10" t="str">
        <f>IF(H115="","",Master!$I$3)</f>
        <v>DAQ</v>
      </c>
      <c r="C115" s="20" t="str">
        <f>IF(H115="","",Master!$I$5)</f>
        <v> </v>
      </c>
      <c r="D115" s="20" t="str">
        <f>IF(H115="","",Master!$I$6)</f>
        <v> </v>
      </c>
      <c r="E115" s="10" t="str">
        <f>IF(Master!F133&gt;0,CONCATENATE("TERM-",Master!L133,Master!B133),IF(Master!F133&lt;0,CONCATENATE("TERM-",Master!L133,IF(Master!B133="-T","-1","-2")),""))</f>
        <v>TERM-COSEB-1</v>
      </c>
      <c r="G115" s="10" t="str">
        <f>IF(H115="","",Master!$I$4)</f>
        <v>Bldn 1700A</v>
      </c>
      <c r="H115" s="10">
        <f>IF(Master!F133&lt;&gt;"",CHOOSE(INT(Master!E133/100)+1,Master!$I$7,Master!$I$8,Master!$I$9),"")</f>
        <v>220</v>
      </c>
      <c r="I115" s="10" t="str">
        <f>IF(H115="","",Master!$I$10)</f>
        <v>GY</v>
      </c>
      <c r="K115" s="10" t="str">
        <f>IF(H115="","",Master!$I$11)</f>
        <v>1RR15D-B</v>
      </c>
      <c r="M115" s="10" t="str">
        <f>IF(H115="","",Master!$I$12)</f>
        <v>RJ-45</v>
      </c>
      <c r="N115" s="10" t="str">
        <f>IF(H115="","",CONCATENATE(Master!A133,Master!B133))</f>
        <v>COSEB-1</v>
      </c>
      <c r="P115" s="10" t="str">
        <f>IF(H115="","",Master!$I$14)</f>
        <v>RJ-45</v>
      </c>
    </row>
    <row r="116" spans="2:16" s="10" customFormat="1" ht="15.75">
      <c r="B116" s="10" t="str">
        <f>IF(H116="","",Master!$I$3)</f>
        <v>DAQ</v>
      </c>
      <c r="C116" s="20" t="str">
        <f>IF(H116="","",Master!$I$5)</f>
        <v> </v>
      </c>
      <c r="D116" s="20" t="str">
        <f>IF(H116="","",Master!$I$6)</f>
        <v> </v>
      </c>
      <c r="E116" s="10" t="str">
        <f>IF(Master!F134&gt;0,CONCATENATE("TERM-",Master!L134,Master!B134),IF(Master!F134&lt;0,CONCATENATE("TERM-",Master!L134,IF(Master!B134="-T","-1","-2")),""))</f>
        <v>TERM-COSEB-2</v>
      </c>
      <c r="G116" s="10" t="str">
        <f>IF(H116="","",Master!$I$4)</f>
        <v>Bldn 1700A</v>
      </c>
      <c r="H116" s="10">
        <f>IF(Master!F134&lt;&gt;"",CHOOSE(INT(Master!E134/100)+1,Master!$I$7,Master!$I$8,Master!$I$9),"")</f>
        <v>220</v>
      </c>
      <c r="I116" s="10" t="str">
        <f>IF(H116="","",Master!$I$10)</f>
        <v>GY</v>
      </c>
      <c r="K116" s="10" t="str">
        <f>IF(H116="","",Master!$I$11)</f>
        <v>1RR15D-B</v>
      </c>
      <c r="M116" s="10" t="str">
        <f>IF(H116="","",Master!$I$12)</f>
        <v>RJ-45</v>
      </c>
      <c r="N116" s="10" t="str">
        <f>IF(H116="","",CONCATENATE(Master!A134,Master!B134))</f>
        <v>COSEB-2</v>
      </c>
      <c r="P116" s="10" t="str">
        <f>IF(H116="","",Master!$I$14)</f>
        <v>RJ-45</v>
      </c>
    </row>
    <row r="117" spans="2:16" s="10" customFormat="1" ht="15.75">
      <c r="B117" s="10" t="str">
        <f>IF(H117="","",Master!$I$3)</f>
        <v>DAQ</v>
      </c>
      <c r="C117" s="20" t="str">
        <f>IF(H117="","",Master!$I$5)</f>
        <v> </v>
      </c>
      <c r="D117" s="20" t="str">
        <f>IF(H117="","",Master!$I$6)</f>
        <v> </v>
      </c>
      <c r="E117" s="10" t="str">
        <f>IF(Master!F135&gt;0,CONCATENATE("TERM-",Master!L135,Master!B135),IF(Master!F135&lt;0,CONCATENATE("TERM-",Master!L135,IF(Master!B135="-T","-1","-2")),""))</f>
        <v>TERM-CONEB-2</v>
      </c>
      <c r="G117" s="10" t="str">
        <f>IF(H117="","",Master!$I$4)</f>
        <v>Bldn 1700A</v>
      </c>
      <c r="H117" s="10">
        <f>IF(Master!F135&lt;&gt;"",CHOOSE(INT(Master!E135/100)+1,Master!$I$7,Master!$I$8,Master!$I$9),"")</f>
        <v>220</v>
      </c>
      <c r="I117" s="10" t="str">
        <f>IF(H117="","",Master!$I$10)</f>
        <v>GY</v>
      </c>
      <c r="K117" s="10" t="str">
        <f>IF(H117="","",Master!$I$11)</f>
        <v>1RR15D-B</v>
      </c>
      <c r="M117" s="10" t="str">
        <f>IF(H117="","",Master!$I$12)</f>
        <v>RJ-45</v>
      </c>
      <c r="N117" s="10" t="str">
        <f>IF(H117="","",CONCATENATE(Master!A135,Master!B135))</f>
        <v>CONEB-2</v>
      </c>
      <c r="P117" s="10" t="str">
        <f>IF(H117="","",Master!$I$14)</f>
        <v>RJ-45</v>
      </c>
    </row>
    <row r="118" spans="2:16" s="10" customFormat="1" ht="15.75">
      <c r="B118" s="10" t="str">
        <f>IF(H118="","",Master!$I$3)</f>
        <v>DAQ</v>
      </c>
      <c r="C118" s="20" t="str">
        <f>IF(H118="","",Master!$I$5)</f>
        <v> </v>
      </c>
      <c r="D118" s="20" t="str">
        <f>IF(H118="","",Master!$I$6)</f>
        <v> </v>
      </c>
      <c r="E118" s="10" t="str">
        <f>IF(Master!F136&gt;0,CONCATENATE("TERM-",Master!L136,Master!B136),IF(Master!F136&lt;0,CONCATENATE("TERM-",Master!L136,IF(Master!B136="-T","-1","-2")),""))</f>
        <v>TERM-CONEB-1</v>
      </c>
      <c r="G118" s="10" t="str">
        <f>IF(H118="","",Master!$I$4)</f>
        <v>Bldn 1700A</v>
      </c>
      <c r="H118" s="10">
        <f>IF(Master!F136&lt;&gt;"",CHOOSE(INT(Master!E136/100)+1,Master!$I$7,Master!$I$8,Master!$I$9),"")</f>
        <v>220</v>
      </c>
      <c r="I118" s="10" t="str">
        <f>IF(H118="","",Master!$I$10)</f>
        <v>GY</v>
      </c>
      <c r="K118" s="10" t="str">
        <f>IF(H118="","",Master!$I$11)</f>
        <v>1RR15D-B</v>
      </c>
      <c r="M118" s="10" t="str">
        <f>IF(H118="","",Master!$I$12)</f>
        <v>RJ-45</v>
      </c>
      <c r="N118" s="10" t="str">
        <f>IF(H118="","",CONCATENATE(Master!A136,Master!B136))</f>
        <v>CONEB-1</v>
      </c>
      <c r="P118" s="10" t="str">
        <f>IF(H118="","",Master!$I$14)</f>
        <v>RJ-45</v>
      </c>
    </row>
    <row r="119" spans="2:16" s="10" customFormat="1" ht="15.75">
      <c r="B119" s="10" t="str">
        <f>IF(H119="","",Master!$I$3)</f>
        <v>DAQ</v>
      </c>
      <c r="C119" s="20" t="str">
        <f>IF(H119="","",Master!$I$5)</f>
        <v> </v>
      </c>
      <c r="D119" s="20" t="str">
        <f>IF(H119="","",Master!$I$6)</f>
        <v> </v>
      </c>
      <c r="E119" s="10" t="str">
        <f>IF(Master!F137&gt;0,CONCATENATE("TERM-",Master!L137,Master!B137),IF(Master!F137&lt;0,CONCATENATE("TERM-",Master!L137,IF(Master!B137="-T","-1","-2")),""))</f>
        <v>TERM-CANWT-2</v>
      </c>
      <c r="G119" s="10" t="str">
        <f>IF(H119="","",Master!$I$4)</f>
        <v>Bldn 1700A</v>
      </c>
      <c r="H119" s="10">
        <f>IF(Master!F137&lt;&gt;"",CHOOSE(INT(Master!E137/100)+1,Master!$I$7,Master!$I$8,Master!$I$9),"")</f>
        <v>220</v>
      </c>
      <c r="I119" s="10" t="str">
        <f>IF(H119="","",Master!$I$10)</f>
        <v>GY</v>
      </c>
      <c r="K119" s="10" t="str">
        <f>IF(H119="","",Master!$I$11)</f>
        <v>1RR15D-B</v>
      </c>
      <c r="M119" s="10" t="str">
        <f>IF(H119="","",Master!$I$12)</f>
        <v>RJ-45</v>
      </c>
      <c r="N119" s="10" t="str">
        <f>IF(H119="","",CONCATENATE(Master!A137,Master!B137))</f>
        <v>CANWT-2</v>
      </c>
      <c r="P119" s="10" t="str">
        <f>IF(H119="","",Master!$I$14)</f>
        <v>RJ-45</v>
      </c>
    </row>
    <row r="120" spans="2:16" s="10" customFormat="1" ht="15.75">
      <c r="B120" s="10" t="str">
        <f>IF(H120="","",Master!$I$3)</f>
        <v>DAQ</v>
      </c>
      <c r="C120" s="20" t="str">
        <f>IF(H120="","",Master!$I$5)</f>
        <v> </v>
      </c>
      <c r="D120" s="20" t="str">
        <f>IF(H120="","",Master!$I$6)</f>
        <v> </v>
      </c>
      <c r="E120" s="10" t="str">
        <f>IF(Master!F138&gt;0,CONCATENATE("TERM-",Master!L138,Master!B138),IF(Master!F138&lt;0,CONCATENATE("TERM-",Master!L138,IF(Master!B138="-T","-1","-2")),""))</f>
        <v>TERM-CANWT-1</v>
      </c>
      <c r="G120" s="10" t="str">
        <f>IF(H120="","",Master!$I$4)</f>
        <v>Bldn 1700A</v>
      </c>
      <c r="H120" s="10">
        <f>IF(Master!F138&lt;&gt;"",CHOOSE(INT(Master!E138/100)+1,Master!$I$7,Master!$I$8,Master!$I$9),"")</f>
        <v>220</v>
      </c>
      <c r="I120" s="10" t="str">
        <f>IF(H120="","",Master!$I$10)</f>
        <v>GY</v>
      </c>
      <c r="K120" s="10" t="str">
        <f>IF(H120="","",Master!$I$11)</f>
        <v>1RR15D-B</v>
      </c>
      <c r="M120" s="10" t="str">
        <f>IF(H120="","",Master!$I$12)</f>
        <v>RJ-45</v>
      </c>
      <c r="N120" s="10" t="str">
        <f>IF(H120="","",CONCATENATE(Master!A138,Master!B138))</f>
        <v>CANWT-1</v>
      </c>
      <c r="P120" s="10" t="str">
        <f>IF(H120="","",Master!$I$14)</f>
        <v>RJ-45</v>
      </c>
    </row>
    <row r="121" spans="2:16" s="10" customFormat="1" ht="15.75">
      <c r="B121" s="10" t="str">
        <f>IF(H121="","",Master!$I$3)</f>
        <v>DAQ</v>
      </c>
      <c r="C121" s="20" t="str">
        <f>IF(H121="","",Master!$I$5)</f>
        <v> </v>
      </c>
      <c r="D121" s="20" t="str">
        <f>IF(H121="","",Master!$I$6)</f>
        <v> </v>
      </c>
      <c r="E121" s="10" t="str">
        <f>IF(Master!F139&gt;0,CONCATENATE("TERM-",Master!L139,Master!B139),IF(Master!F139&lt;0,CONCATENATE("TERM-",Master!L139,IF(Master!B139="-T","-1","-2")),""))</f>
        <v>TERM-CASWT-1</v>
      </c>
      <c r="G121" s="10" t="str">
        <f>IF(H121="","",Master!$I$4)</f>
        <v>Bldn 1700A</v>
      </c>
      <c r="H121" s="10">
        <f>IF(Master!F139&lt;&gt;"",CHOOSE(INT(Master!E139/100)+1,Master!$I$7,Master!$I$8,Master!$I$9),"")</f>
        <v>220</v>
      </c>
      <c r="I121" s="10" t="str">
        <f>IF(H121="","",Master!$I$10)</f>
        <v>GY</v>
      </c>
      <c r="K121" s="10" t="str">
        <f>IF(H121="","",Master!$I$11)</f>
        <v>1RR15D-B</v>
      </c>
      <c r="M121" s="10" t="str">
        <f>IF(H121="","",Master!$I$12)</f>
        <v>RJ-45</v>
      </c>
      <c r="N121" s="10" t="str">
        <f>IF(H121="","",CONCATENATE(Master!A139,Master!B139))</f>
        <v>CASWT-1</v>
      </c>
      <c r="P121" s="10" t="str">
        <f>IF(H121="","",Master!$I$14)</f>
        <v>RJ-45</v>
      </c>
    </row>
    <row r="122" spans="2:16" s="10" customFormat="1" ht="15.75">
      <c r="B122" s="10" t="str">
        <f>IF(H122="","",Master!$I$3)</f>
        <v>DAQ</v>
      </c>
      <c r="C122" s="20" t="str">
        <f>IF(H122="","",Master!$I$5)</f>
        <v> </v>
      </c>
      <c r="D122" s="20" t="str">
        <f>IF(H122="","",Master!$I$6)</f>
        <v> </v>
      </c>
      <c r="E122" s="10" t="str">
        <f>IF(Master!F140&gt;0,CONCATENATE("TERM-",Master!L140,Master!B140),IF(Master!F140&lt;0,CONCATENATE("TERM-",Master!L140,IF(Master!B140="-T","-1","-2")),""))</f>
        <v>TERM-CASWT-2</v>
      </c>
      <c r="G122" s="10" t="str">
        <f>IF(H122="","",Master!$I$4)</f>
        <v>Bldn 1700A</v>
      </c>
      <c r="H122" s="10">
        <f>IF(Master!F140&lt;&gt;"",CHOOSE(INT(Master!E140/100)+1,Master!$I$7,Master!$I$8,Master!$I$9),"")</f>
        <v>220</v>
      </c>
      <c r="I122" s="10" t="str">
        <f>IF(H122="","",Master!$I$10)</f>
        <v>GY</v>
      </c>
      <c r="K122" s="10" t="str">
        <f>IF(H122="","",Master!$I$11)</f>
        <v>1RR15D-B</v>
      </c>
      <c r="M122" s="10" t="str">
        <f>IF(H122="","",Master!$I$12)</f>
        <v>RJ-45</v>
      </c>
      <c r="N122" s="10" t="str">
        <f>IF(H122="","",CONCATENATE(Master!A140,Master!B140))</f>
        <v>CASWT-2</v>
      </c>
      <c r="P122" s="10" t="str">
        <f>IF(H122="","",Master!$I$14)</f>
        <v>RJ-45</v>
      </c>
    </row>
    <row r="123" spans="2:16" s="10" customFormat="1" ht="15.75">
      <c r="B123" s="10" t="str">
        <f>IF(H123="","",Master!$I$3)</f>
        <v>DAQ</v>
      </c>
      <c r="C123" s="20" t="str">
        <f>IF(H123="","",Master!$I$5)</f>
        <v> </v>
      </c>
      <c r="D123" s="20" t="str">
        <f>IF(H123="","",Master!$I$6)</f>
        <v> </v>
      </c>
      <c r="E123" s="10" t="str">
        <f>IF(Master!F141&gt;0,CONCATENATE("TERM-",Master!L141,Master!B141),IF(Master!F141&lt;0,CONCATENATE("TERM-",Master!L141,IF(Master!B141="-T","-1","-2")),""))</f>
        <v>TERM-CASWB-1</v>
      </c>
      <c r="G123" s="10" t="str">
        <f>IF(H123="","",Master!$I$4)</f>
        <v>Bldn 1700A</v>
      </c>
      <c r="H123" s="10">
        <f>IF(Master!F141&lt;&gt;"",CHOOSE(INT(Master!E141/100)+1,Master!$I$7,Master!$I$8,Master!$I$9),"")</f>
        <v>220</v>
      </c>
      <c r="I123" s="10" t="str">
        <f>IF(H123="","",Master!$I$10)</f>
        <v>GY</v>
      </c>
      <c r="K123" s="10" t="str">
        <f>IF(H123="","",Master!$I$11)</f>
        <v>1RR15D-B</v>
      </c>
      <c r="M123" s="10" t="str">
        <f>IF(H123="","",Master!$I$12)</f>
        <v>RJ-45</v>
      </c>
      <c r="N123" s="10" t="str">
        <f>IF(H123="","",CONCATENATE(Master!A141,Master!B141))</f>
        <v>CASWB-1</v>
      </c>
      <c r="P123" s="10" t="str">
        <f>IF(H123="","",Master!$I$14)</f>
        <v>RJ-45</v>
      </c>
    </row>
    <row r="124" spans="2:16" s="10" customFormat="1" ht="15.75">
      <c r="B124" s="10" t="str">
        <f>IF(H124="","",Master!$I$3)</f>
        <v>DAQ</v>
      </c>
      <c r="C124" s="20" t="str">
        <f>IF(H124="","",Master!$I$5)</f>
        <v> </v>
      </c>
      <c r="D124" s="20" t="str">
        <f>IF(H124="","",Master!$I$6)</f>
        <v> </v>
      </c>
      <c r="E124" s="10" t="str">
        <f>IF(Master!F142&gt;0,CONCATENATE("TERM-",Master!L142,Master!B142),IF(Master!F142&lt;0,CONCATENATE("TERM-",Master!L142,IF(Master!B142="-T","-1","-2")),""))</f>
        <v>TERM-CASWB-2</v>
      </c>
      <c r="G124" s="10" t="str">
        <f>IF(H124="","",Master!$I$4)</f>
        <v>Bldn 1700A</v>
      </c>
      <c r="H124" s="10">
        <f>IF(Master!F142&lt;&gt;"",CHOOSE(INT(Master!E142/100)+1,Master!$I$7,Master!$I$8,Master!$I$9),"")</f>
        <v>220</v>
      </c>
      <c r="I124" s="10" t="str">
        <f>IF(H124="","",Master!$I$10)</f>
        <v>GY</v>
      </c>
      <c r="K124" s="10" t="str">
        <f>IF(H124="","",Master!$I$11)</f>
        <v>1RR15D-B</v>
      </c>
      <c r="M124" s="10" t="str">
        <f>IF(H124="","",Master!$I$12)</f>
        <v>RJ-45</v>
      </c>
      <c r="N124" s="10" t="str">
        <f>IF(H124="","",CONCATENATE(Master!A142,Master!B142))</f>
        <v>CASWB-2</v>
      </c>
      <c r="P124" s="10" t="str">
        <f>IF(H124="","",Master!$I$14)</f>
        <v>RJ-45</v>
      </c>
    </row>
    <row r="125" spans="2:16" s="10" customFormat="1" ht="15.75">
      <c r="B125" s="10" t="str">
        <f>IF(H125="","",Master!$I$3)</f>
        <v>DAQ</v>
      </c>
      <c r="C125" s="20" t="str">
        <f>IF(H125="","",Master!$I$5)</f>
        <v> </v>
      </c>
      <c r="D125" s="20" t="str">
        <f>IF(H125="","",Master!$I$6)</f>
        <v> </v>
      </c>
      <c r="E125" s="10" t="str">
        <f>IF(Master!F143&gt;0,CONCATENATE("TERM-",Master!L143,Master!B143),IF(Master!F143&lt;0,CONCATENATE("TERM-",Master!L143,IF(Master!B143="-T","-1","-2")),""))</f>
        <v>TERM-CANWB-2</v>
      </c>
      <c r="G125" s="10" t="str">
        <f>IF(H125="","",Master!$I$4)</f>
        <v>Bldn 1700A</v>
      </c>
      <c r="H125" s="10">
        <f>IF(Master!F143&lt;&gt;"",CHOOSE(INT(Master!E143/100)+1,Master!$I$7,Master!$I$8,Master!$I$9),"")</f>
        <v>220</v>
      </c>
      <c r="I125" s="10" t="str">
        <f>IF(H125="","",Master!$I$10)</f>
        <v>GY</v>
      </c>
      <c r="K125" s="10" t="str">
        <f>IF(H125="","",Master!$I$11)</f>
        <v>1RR15D-B</v>
      </c>
      <c r="M125" s="10" t="str">
        <f>IF(H125="","",Master!$I$12)</f>
        <v>RJ-45</v>
      </c>
      <c r="N125" s="10" t="str">
        <f>IF(H125="","",CONCATENATE(Master!A143,Master!B143))</f>
        <v>CANWB-2</v>
      </c>
      <c r="P125" s="10" t="str">
        <f>IF(H125="","",Master!$I$14)</f>
        <v>RJ-45</v>
      </c>
    </row>
    <row r="126" spans="2:16" s="10" customFormat="1" ht="15.75">
      <c r="B126" s="10" t="str">
        <f>IF(H126="","",Master!$I$3)</f>
        <v>DAQ</v>
      </c>
      <c r="C126" s="20" t="str">
        <f>IF(H126="","",Master!$I$5)</f>
        <v> </v>
      </c>
      <c r="D126" s="20" t="str">
        <f>IF(H126="","",Master!$I$6)</f>
        <v> </v>
      </c>
      <c r="E126" s="10" t="str">
        <f>IF(Master!F144&gt;0,CONCATENATE("TERM-",Master!L144,Master!B144),IF(Master!F144&lt;0,CONCATENATE("TERM-",Master!L144,IF(Master!B144="-T","-1","-2")),""))</f>
        <v>TERM-CANWB-1</v>
      </c>
      <c r="G126" s="10" t="str">
        <f>IF(H126="","",Master!$I$4)</f>
        <v>Bldn 1700A</v>
      </c>
      <c r="H126" s="10">
        <f>IF(Master!F144&lt;&gt;"",CHOOSE(INT(Master!E144/100)+1,Master!$I$7,Master!$I$8,Master!$I$9),"")</f>
        <v>220</v>
      </c>
      <c r="I126" s="10" t="str">
        <f>IF(H126="","",Master!$I$10)</f>
        <v>GY</v>
      </c>
      <c r="K126" s="10" t="str">
        <f>IF(H126="","",Master!$I$11)</f>
        <v>1RR15D-B</v>
      </c>
      <c r="M126" s="10" t="str">
        <f>IF(H126="","",Master!$I$12)</f>
        <v>RJ-45</v>
      </c>
      <c r="N126" s="10" t="str">
        <f>IF(H126="","",CONCATENATE(Master!A144,Master!B144))</f>
        <v>CANWB-1</v>
      </c>
      <c r="P126" s="10" t="str">
        <f>IF(H126="","",Master!$I$14)</f>
        <v>RJ-45</v>
      </c>
    </row>
    <row r="127" spans="2:16" s="10" customFormat="1" ht="15.75">
      <c r="B127" s="10" t="str">
        <f>IF(H127="","",Master!$I$3)</f>
        <v>DAQ</v>
      </c>
      <c r="C127" s="20" t="str">
        <f>IF(H127="","",Master!$I$5)</f>
        <v> </v>
      </c>
      <c r="D127" s="20" t="str">
        <f>IF(H127="","",Master!$I$6)</f>
        <v> </v>
      </c>
      <c r="E127" s="10" t="str">
        <f>IF(Master!F145&gt;0,CONCATENATE("TERM-",Master!L145,Master!B145),IF(Master!F145&lt;0,CONCATENATE("TERM-",Master!L145,IF(Master!B145="-T","-1","-2")),""))</f>
        <v>TERM-CANET-2</v>
      </c>
      <c r="G127" s="10" t="str">
        <f>IF(H127="","",Master!$I$4)</f>
        <v>Bldn 1700A</v>
      </c>
      <c r="H127" s="10">
        <f>IF(Master!F145&lt;&gt;"",CHOOSE(INT(Master!E145/100)+1,Master!$I$7,Master!$I$8,Master!$I$9),"")</f>
        <v>220</v>
      </c>
      <c r="I127" s="10" t="str">
        <f>IF(H127="","",Master!$I$10)</f>
        <v>GY</v>
      </c>
      <c r="K127" s="10" t="str">
        <f>IF(H127="","",Master!$I$11)</f>
        <v>1RR15D-B</v>
      </c>
      <c r="M127" s="10" t="str">
        <f>IF(H127="","",Master!$I$12)</f>
        <v>RJ-45</v>
      </c>
      <c r="N127" s="10" t="str">
        <f>IF(H127="","",CONCATENATE(Master!A145,Master!B145))</f>
        <v>CANET-2</v>
      </c>
      <c r="P127" s="10" t="str">
        <f>IF(H127="","",Master!$I$14)</f>
        <v>RJ-45</v>
      </c>
    </row>
    <row r="128" spans="2:16" s="10" customFormat="1" ht="15.75">
      <c r="B128" s="10" t="str">
        <f>IF(H128="","",Master!$I$3)</f>
        <v>DAQ</v>
      </c>
      <c r="C128" s="20" t="str">
        <f>IF(H128="","",Master!$I$5)</f>
        <v> </v>
      </c>
      <c r="D128" s="20" t="str">
        <f>IF(H128="","",Master!$I$6)</f>
        <v> </v>
      </c>
      <c r="E128" s="10" t="str">
        <f>IF(Master!F146&gt;0,CONCATENATE("TERM-",Master!L146,Master!B146),IF(Master!F146&lt;0,CONCATENATE("TERM-",Master!L146,IF(Master!B146="-T","-1","-2")),""))</f>
        <v>TERM-CANET-1</v>
      </c>
      <c r="G128" s="10" t="str">
        <f>IF(H128="","",Master!$I$4)</f>
        <v>Bldn 1700A</v>
      </c>
      <c r="H128" s="10">
        <f>IF(Master!F146&lt;&gt;"",CHOOSE(INT(Master!E146/100)+1,Master!$I$7,Master!$I$8,Master!$I$9),"")</f>
        <v>220</v>
      </c>
      <c r="I128" s="10" t="str">
        <f>IF(H128="","",Master!$I$10)</f>
        <v>GY</v>
      </c>
      <c r="K128" s="10" t="str">
        <f>IF(H128="","",Master!$I$11)</f>
        <v>1RR15D-B</v>
      </c>
      <c r="M128" s="10" t="str">
        <f>IF(H128="","",Master!$I$12)</f>
        <v>RJ-45</v>
      </c>
      <c r="N128" s="10" t="str">
        <f>IF(H128="","",CONCATENATE(Master!A146,Master!B146))</f>
        <v>CANET-1</v>
      </c>
      <c r="P128" s="10" t="str">
        <f>IF(H128="","",Master!$I$14)</f>
        <v>RJ-45</v>
      </c>
    </row>
    <row r="129" spans="2:16" s="10" customFormat="1" ht="15.75">
      <c r="B129" s="10" t="str">
        <f>IF(H129="","",Master!$I$3)</f>
        <v>DAQ</v>
      </c>
      <c r="C129" s="20" t="str">
        <f>IF(H129="","",Master!$I$5)</f>
        <v> </v>
      </c>
      <c r="D129" s="20" t="str">
        <f>IF(H129="","",Master!$I$6)</f>
        <v> </v>
      </c>
      <c r="E129" s="10" t="str">
        <f>IF(Master!F147&gt;0,CONCATENATE("TERM-",Master!L147,Master!B147),IF(Master!F147&lt;0,CONCATENATE("TERM-",Master!L147,IF(Master!B147="-T","-1","-2")),""))</f>
        <v>TERM-CASET-1</v>
      </c>
      <c r="G129" s="10" t="str">
        <f>IF(H129="","",Master!$I$4)</f>
        <v>Bldn 1700A</v>
      </c>
      <c r="H129" s="10">
        <f>IF(Master!F147&lt;&gt;"",CHOOSE(INT(Master!E147/100)+1,Master!$I$7,Master!$I$8,Master!$I$9),"")</f>
        <v>220</v>
      </c>
      <c r="I129" s="10" t="str">
        <f>IF(H129="","",Master!$I$10)</f>
        <v>GY</v>
      </c>
      <c r="K129" s="10" t="str">
        <f>IF(H129="","",Master!$I$11)</f>
        <v>1RR15D-B</v>
      </c>
      <c r="M129" s="10" t="str">
        <f>IF(H129="","",Master!$I$12)</f>
        <v>RJ-45</v>
      </c>
      <c r="N129" s="10" t="str">
        <f>IF(H129="","",CONCATENATE(Master!A147,Master!B147))</f>
        <v>CASET-1</v>
      </c>
      <c r="P129" s="10" t="str">
        <f>IF(H129="","",Master!$I$14)</f>
        <v>RJ-45</v>
      </c>
    </row>
    <row r="130" spans="2:16" s="10" customFormat="1" ht="15.75">
      <c r="B130" s="10" t="str">
        <f>IF(H130="","",Master!$I$3)</f>
        <v>DAQ</v>
      </c>
      <c r="C130" s="20" t="str">
        <f>IF(H130="","",Master!$I$5)</f>
        <v> </v>
      </c>
      <c r="D130" s="20" t="str">
        <f>IF(H130="","",Master!$I$6)</f>
        <v> </v>
      </c>
      <c r="E130" s="10" t="str">
        <f>IF(Master!F148&gt;0,CONCATENATE("TERM-",Master!L148,Master!B148),IF(Master!F148&lt;0,CONCATENATE("TERM-",Master!L148,IF(Master!B148="-T","-1","-2")),""))</f>
        <v>TERM-CASET-2</v>
      </c>
      <c r="G130" s="10" t="str">
        <f>IF(H130="","",Master!$I$4)</f>
        <v>Bldn 1700A</v>
      </c>
      <c r="H130" s="10">
        <f>IF(Master!F148&lt;&gt;"",CHOOSE(INT(Master!E148/100)+1,Master!$I$7,Master!$I$8,Master!$I$9),"")</f>
        <v>220</v>
      </c>
      <c r="I130" s="10" t="str">
        <f>IF(H130="","",Master!$I$10)</f>
        <v>GY</v>
      </c>
      <c r="K130" s="10" t="str">
        <f>IF(H130="","",Master!$I$11)</f>
        <v>1RR15D-B</v>
      </c>
      <c r="M130" s="10" t="str">
        <f>IF(H130="","",Master!$I$12)</f>
        <v>RJ-45</v>
      </c>
      <c r="N130" s="10" t="str">
        <f>IF(H130="","",CONCATENATE(Master!A148,Master!B148))</f>
        <v>CASET-2</v>
      </c>
      <c r="P130" s="10" t="str">
        <f>IF(H130="","",Master!$I$14)</f>
        <v>RJ-45</v>
      </c>
    </row>
    <row r="131" spans="2:16" s="10" customFormat="1" ht="15.75">
      <c r="B131" s="10" t="str">
        <f>IF(H131="","",Master!$I$3)</f>
        <v>DAQ</v>
      </c>
      <c r="C131" s="20" t="str">
        <f>IF(H131="","",Master!$I$5)</f>
        <v> </v>
      </c>
      <c r="D131" s="20" t="str">
        <f>IF(H131="","",Master!$I$6)</f>
        <v> </v>
      </c>
      <c r="E131" s="10" t="str">
        <f>IF(Master!F149&gt;0,CONCATENATE("TERM-",Master!L149,Master!B149),IF(Master!F149&lt;0,CONCATENATE("TERM-",Master!L149,IF(Master!B149="-T","-1","-2")),""))</f>
        <v>TERM-CASEB-1</v>
      </c>
      <c r="G131" s="10" t="str">
        <f>IF(H131="","",Master!$I$4)</f>
        <v>Bldn 1700A</v>
      </c>
      <c r="H131" s="10">
        <f>IF(Master!F149&lt;&gt;"",CHOOSE(INT(Master!E149/100)+1,Master!$I$7,Master!$I$8,Master!$I$9),"")</f>
        <v>220</v>
      </c>
      <c r="I131" s="10" t="str">
        <f>IF(H131="","",Master!$I$10)</f>
        <v>GY</v>
      </c>
      <c r="K131" s="10" t="str">
        <f>IF(H131="","",Master!$I$11)</f>
        <v>1RR15D-B</v>
      </c>
      <c r="M131" s="10" t="str">
        <f>IF(H131="","",Master!$I$12)</f>
        <v>RJ-45</v>
      </c>
      <c r="N131" s="10" t="str">
        <f>IF(H131="","",CONCATENATE(Master!A149,Master!B149))</f>
        <v>CASEB-1</v>
      </c>
      <c r="P131" s="10" t="str">
        <f>IF(H131="","",Master!$I$14)</f>
        <v>RJ-45</v>
      </c>
    </row>
    <row r="132" spans="2:16" s="10" customFormat="1" ht="15.75">
      <c r="B132" s="10" t="str">
        <f>IF(H132="","",Master!$I$3)</f>
        <v>DAQ</v>
      </c>
      <c r="C132" s="20" t="str">
        <f>IF(H132="","",Master!$I$5)</f>
        <v> </v>
      </c>
      <c r="D132" s="20" t="str">
        <f>IF(H132="","",Master!$I$6)</f>
        <v> </v>
      </c>
      <c r="E132" s="10" t="str">
        <f>IF(Master!F150&gt;0,CONCATENATE("TERM-",Master!L150,Master!B150),IF(Master!F150&lt;0,CONCATENATE("TERM-",Master!L150,IF(Master!B150="-T","-1","-2")),""))</f>
        <v>TERM-CASEB-2</v>
      </c>
      <c r="G132" s="10" t="str">
        <f>IF(H132="","",Master!$I$4)</f>
        <v>Bldn 1700A</v>
      </c>
      <c r="H132" s="10">
        <f>IF(Master!F150&lt;&gt;"",CHOOSE(INT(Master!E150/100)+1,Master!$I$7,Master!$I$8,Master!$I$9),"")</f>
        <v>220</v>
      </c>
      <c r="I132" s="10" t="str">
        <f>IF(H132="","",Master!$I$10)</f>
        <v>GY</v>
      </c>
      <c r="K132" s="10" t="str">
        <f>IF(H132="","",Master!$I$11)</f>
        <v>1RR15D-B</v>
      </c>
      <c r="M132" s="10" t="str">
        <f>IF(H132="","",Master!$I$12)</f>
        <v>RJ-45</v>
      </c>
      <c r="N132" s="10" t="str">
        <f>IF(H132="","",CONCATENATE(Master!A150,Master!B150))</f>
        <v>CASEB-2</v>
      </c>
      <c r="P132" s="10" t="str">
        <f>IF(H132="","",Master!$I$14)</f>
        <v>RJ-45</v>
      </c>
    </row>
    <row r="133" spans="2:16" s="10" customFormat="1" ht="15.75">
      <c r="B133" s="10" t="str">
        <f>IF(H133="","",Master!$I$3)</f>
        <v>DAQ</v>
      </c>
      <c r="C133" s="20" t="str">
        <f>IF(H133="","",Master!$I$5)</f>
        <v> </v>
      </c>
      <c r="D133" s="20" t="str">
        <f>IF(H133="","",Master!$I$6)</f>
        <v> </v>
      </c>
      <c r="E133" s="10" t="str">
        <f>IF(Master!F151&gt;0,CONCATENATE("TERM-",Master!L151,Master!B151),IF(Master!F151&lt;0,CONCATENATE("TERM-",Master!L151,IF(Master!B151="-T","-1","-2")),""))</f>
        <v>TERM-CANEB-2</v>
      </c>
      <c r="G133" s="10" t="str">
        <f>IF(H133="","",Master!$I$4)</f>
        <v>Bldn 1700A</v>
      </c>
      <c r="H133" s="10">
        <f>IF(Master!F151&lt;&gt;"",CHOOSE(INT(Master!E151/100)+1,Master!$I$7,Master!$I$8,Master!$I$9),"")</f>
        <v>220</v>
      </c>
      <c r="I133" s="10" t="str">
        <f>IF(H133="","",Master!$I$10)</f>
        <v>GY</v>
      </c>
      <c r="K133" s="10" t="str">
        <f>IF(H133="","",Master!$I$11)</f>
        <v>1RR15D-B</v>
      </c>
      <c r="M133" s="10" t="str">
        <f>IF(H133="","",Master!$I$12)</f>
        <v>RJ-45</v>
      </c>
      <c r="N133" s="10" t="str">
        <f>IF(H133="","",CONCATENATE(Master!A151,Master!B151))</f>
        <v>CANEB-2</v>
      </c>
      <c r="P133" s="10" t="str">
        <f>IF(H133="","",Master!$I$14)</f>
        <v>RJ-45</v>
      </c>
    </row>
    <row r="134" spans="2:16" s="10" customFormat="1" ht="15.75">
      <c r="B134" s="10" t="str">
        <f>IF(H134="","",Master!$I$3)</f>
        <v>DAQ</v>
      </c>
      <c r="C134" s="20" t="str">
        <f>IF(H134="","",Master!$I$5)</f>
        <v> </v>
      </c>
      <c r="D134" s="20" t="str">
        <f>IF(H134="","",Master!$I$6)</f>
        <v> </v>
      </c>
      <c r="E134" s="10" t="str">
        <f>IF(Master!F152&gt;0,CONCATENATE("TERM-",Master!L152,Master!B152),IF(Master!F152&lt;0,CONCATENATE("TERM-",Master!L152,IF(Master!B152="-T","-1","-2")),""))</f>
        <v>TERM-CANEB-1</v>
      </c>
      <c r="G134" s="10" t="str">
        <f>IF(H134="","",Master!$I$4)</f>
        <v>Bldn 1700A</v>
      </c>
      <c r="H134" s="10">
        <f>IF(Master!F152&lt;&gt;"",CHOOSE(INT(Master!E152/100)+1,Master!$I$7,Master!$I$8,Master!$I$9),"")</f>
        <v>220</v>
      </c>
      <c r="I134" s="10" t="str">
        <f>IF(H134="","",Master!$I$10)</f>
        <v>GY</v>
      </c>
      <c r="K134" s="10" t="str">
        <f>IF(H134="","",Master!$I$11)</f>
        <v>1RR15D-B</v>
      </c>
      <c r="M134" s="10" t="str">
        <f>IF(H134="","",Master!$I$12)</f>
        <v>RJ-45</v>
      </c>
      <c r="N134" s="10" t="str">
        <f>IF(H134="","",CONCATENATE(Master!A152,Master!B152))</f>
        <v>CANEB-1</v>
      </c>
      <c r="P134" s="10" t="str">
        <f>IF(H134="","",Master!$I$14)</f>
        <v>RJ-45</v>
      </c>
    </row>
    <row r="135" spans="2:16" s="10" customFormat="1" ht="15.75">
      <c r="B135" s="10" t="str">
        <f>IF(H135="","",Master!$I$3)</f>
        <v>DAQ</v>
      </c>
      <c r="C135" s="20" t="str">
        <f>IF(H135="","",Master!$I$5)</f>
        <v> </v>
      </c>
      <c r="D135" s="20" t="str">
        <f>IF(H135="","",Master!$I$6)</f>
        <v> </v>
      </c>
      <c r="E135" s="10" t="str">
        <f>IF(Master!F153&gt;0,CONCATENATE("TERM-",Master!L153,Master!B153),IF(Master!F153&lt;0,CONCATENATE("TERM-",Master!L153,IF(Master!B153="-T","-1","-2")),""))</f>
        <v>TERM-EPNW-2</v>
      </c>
      <c r="G135" s="10" t="str">
        <f>IF(H135="","",Master!$I$4)</f>
        <v>Bldn 1700A</v>
      </c>
      <c r="H135" s="10">
        <f>IF(Master!F153&lt;&gt;"",CHOOSE(INT(Master!E153/100)+1,Master!$I$7,Master!$I$8,Master!$I$9),"")</f>
        <v>220</v>
      </c>
      <c r="I135" s="10" t="str">
        <f>IF(H135="","",Master!$I$10)</f>
        <v>GY</v>
      </c>
      <c r="K135" s="10" t="str">
        <f>IF(H135="","",Master!$I$11)</f>
        <v>1RR15D-B</v>
      </c>
      <c r="M135" s="10" t="str">
        <f>IF(H135="","",Master!$I$12)</f>
        <v>RJ-45</v>
      </c>
      <c r="N135" s="10" t="str">
        <f>IF(H135="","",CONCATENATE(Master!A153,Master!B153))</f>
        <v>EPNW-2</v>
      </c>
      <c r="P135" s="10" t="str">
        <f>IF(H135="","",Master!$I$14)</f>
        <v>RJ-45</v>
      </c>
    </row>
    <row r="136" spans="2:16" s="10" customFormat="1" ht="15.75">
      <c r="B136" s="10" t="str">
        <f>IF(H136="","",Master!$I$3)</f>
        <v>DAQ</v>
      </c>
      <c r="C136" s="20" t="str">
        <f>IF(H136="","",Master!$I$5)</f>
        <v> </v>
      </c>
      <c r="D136" s="20" t="str">
        <f>IF(H136="","",Master!$I$6)</f>
        <v> </v>
      </c>
      <c r="E136" s="10" t="str">
        <f>IF(Master!F154&gt;0,CONCATENATE("TERM-",Master!L154,Master!B154),IF(Master!F154&lt;0,CONCATENATE("TERM-",Master!L154,IF(Master!B154="-T","-1","-2")),""))</f>
        <v>TERM-EPNW-1</v>
      </c>
      <c r="G136" s="10" t="str">
        <f>IF(H136="","",Master!$I$4)</f>
        <v>Bldn 1700A</v>
      </c>
      <c r="H136" s="10">
        <f>IF(Master!F154&lt;&gt;"",CHOOSE(INT(Master!E154/100)+1,Master!$I$7,Master!$I$8,Master!$I$9),"")</f>
        <v>220</v>
      </c>
      <c r="I136" s="10" t="str">
        <f>IF(H136="","",Master!$I$10)</f>
        <v>GY</v>
      </c>
      <c r="K136" s="10" t="str">
        <f>IF(H136="","",Master!$I$11)</f>
        <v>1RR15D-B</v>
      </c>
      <c r="M136" s="10" t="str">
        <f>IF(H136="","",Master!$I$12)</f>
        <v>RJ-45</v>
      </c>
      <c r="N136" s="10" t="str">
        <f>IF(H136="","",CONCATENATE(Master!A154,Master!B154))</f>
        <v>EPNW-1</v>
      </c>
      <c r="P136" s="10" t="str">
        <f>IF(H136="","",Master!$I$14)</f>
        <v>RJ-45</v>
      </c>
    </row>
    <row r="137" spans="2:16" s="10" customFormat="1" ht="15.75">
      <c r="B137" s="10" t="str">
        <f>IF(H137="","",Master!$I$3)</f>
        <v>DAQ</v>
      </c>
      <c r="C137" s="20" t="str">
        <f>IF(H137="","",Master!$I$5)</f>
        <v> </v>
      </c>
      <c r="D137" s="20" t="str">
        <f>IF(H137="","",Master!$I$6)</f>
        <v> </v>
      </c>
      <c r="E137" s="10" t="str">
        <f>IF(Master!F155&gt;0,CONCATENATE("TERM-",Master!L155,Master!B155),IF(Master!F155&lt;0,CONCATENATE("TERM-",Master!L155,IF(Master!B155="-T","-1","-2")),""))</f>
        <v>TERM-EPSW-1</v>
      </c>
      <c r="G137" s="10" t="str">
        <f>IF(H137="","",Master!$I$4)</f>
        <v>Bldn 1700A</v>
      </c>
      <c r="H137" s="10">
        <f>IF(Master!F155&lt;&gt;"",CHOOSE(INT(Master!E155/100)+1,Master!$I$7,Master!$I$8,Master!$I$9),"")</f>
        <v>220</v>
      </c>
      <c r="I137" s="10" t="str">
        <f>IF(H137="","",Master!$I$10)</f>
        <v>GY</v>
      </c>
      <c r="K137" s="10" t="str">
        <f>IF(H137="","",Master!$I$11)</f>
        <v>1RR15D-B</v>
      </c>
      <c r="M137" s="10" t="str">
        <f>IF(H137="","",Master!$I$12)</f>
        <v>RJ-45</v>
      </c>
      <c r="N137" s="10" t="str">
        <f>IF(H137="","",CONCATENATE(Master!A155,Master!B155))</f>
        <v>EPSW-1</v>
      </c>
      <c r="P137" s="10" t="str">
        <f>IF(H137="","",Master!$I$14)</f>
        <v>RJ-45</v>
      </c>
    </row>
    <row r="138" spans="2:16" s="10" customFormat="1" ht="15.75">
      <c r="B138" s="10" t="str">
        <f>IF(H138="","",Master!$I$3)</f>
        <v>DAQ</v>
      </c>
      <c r="C138" s="20" t="str">
        <f>IF(H138="","",Master!$I$5)</f>
        <v> </v>
      </c>
      <c r="D138" s="20" t="str">
        <f>IF(H138="","",Master!$I$6)</f>
        <v> </v>
      </c>
      <c r="E138" s="10" t="str">
        <f>IF(Master!F156&gt;0,CONCATENATE("TERM-",Master!L156,Master!B156),IF(Master!F156&lt;0,CONCATENATE("TERM-",Master!L156,IF(Master!B156="-T","-1","-2")),""))</f>
        <v>TERM-EPSW-2</v>
      </c>
      <c r="G138" s="10" t="str">
        <f>IF(H138="","",Master!$I$4)</f>
        <v>Bldn 1700A</v>
      </c>
      <c r="H138" s="10">
        <f>IF(Master!F156&lt;&gt;"",CHOOSE(INT(Master!E156/100)+1,Master!$I$7,Master!$I$8,Master!$I$9),"")</f>
        <v>220</v>
      </c>
      <c r="I138" s="10" t="str">
        <f>IF(H138="","",Master!$I$10)</f>
        <v>GY</v>
      </c>
      <c r="K138" s="10" t="str">
        <f>IF(H138="","",Master!$I$11)</f>
        <v>1RR15D-B</v>
      </c>
      <c r="M138" s="10" t="str">
        <f>IF(H138="","",Master!$I$12)</f>
        <v>RJ-45</v>
      </c>
      <c r="N138" s="10" t="str">
        <f>IF(H138="","",CONCATENATE(Master!A156,Master!B156))</f>
        <v>EPSW-2</v>
      </c>
      <c r="P138" s="10" t="str">
        <f>IF(H138="","",Master!$I$14)</f>
        <v>RJ-45</v>
      </c>
    </row>
    <row r="139" spans="2:16" s="10" customFormat="1" ht="15.75">
      <c r="B139" s="10" t="str">
        <f>IF(H139="","",Master!$I$3)</f>
        <v>DAQ</v>
      </c>
      <c r="C139" s="20" t="str">
        <f>IF(H139="","",Master!$I$5)</f>
        <v> </v>
      </c>
      <c r="D139" s="20" t="str">
        <f>IF(H139="","",Master!$I$6)</f>
        <v> </v>
      </c>
      <c r="E139" s="10" t="str">
        <f>IF(Master!F157&gt;0,CONCATENATE("TERM-",Master!L157,Master!B157),IF(Master!F157&lt;0,CONCATENATE("TERM-",Master!L157,IF(Master!B157="-T","-1","-2")),""))</f>
        <v>TERM-EPSW-3</v>
      </c>
      <c r="G139" s="10" t="str">
        <f>IF(H139="","",Master!$I$4)</f>
        <v>Bldn 1700A</v>
      </c>
      <c r="H139" s="10">
        <f>IF(Master!F157&lt;&gt;"",CHOOSE(INT(Master!E157/100)+1,Master!$I$7,Master!$I$8,Master!$I$9),"")</f>
        <v>220</v>
      </c>
      <c r="I139" s="10" t="str">
        <f>IF(H139="","",Master!$I$10)</f>
        <v>GY</v>
      </c>
      <c r="K139" s="10" t="str">
        <f>IF(H139="","",Master!$I$11)</f>
        <v>1RR15D-B</v>
      </c>
      <c r="M139" s="10" t="str">
        <f>IF(H139="","",Master!$I$12)</f>
        <v>RJ-45</v>
      </c>
      <c r="N139" s="10" t="str">
        <f>IF(H139="","",CONCATENATE(Master!A157,Master!B157))</f>
        <v>EPSW-3</v>
      </c>
      <c r="P139" s="10" t="str">
        <f>IF(H139="","",Master!$I$14)</f>
        <v>RJ-45</v>
      </c>
    </row>
    <row r="140" spans="2:16" s="10" customFormat="1" ht="15.75">
      <c r="B140" s="10" t="str">
        <f>IF(H140="","",Master!$I$3)</f>
        <v>DAQ</v>
      </c>
      <c r="C140" s="20" t="str">
        <f>IF(H140="","",Master!$I$5)</f>
        <v> </v>
      </c>
      <c r="D140" s="20" t="str">
        <f>IF(H140="","",Master!$I$6)</f>
        <v> </v>
      </c>
      <c r="E140" s="10" t="str">
        <f>IF(Master!F158&gt;0,CONCATENATE("TERM-",Master!L158,Master!B158),IF(Master!F158&lt;0,CONCATENATE("TERM-",Master!L158,IF(Master!B158="-T","-1","-2")),""))</f>
        <v>TERM-EPNW-3</v>
      </c>
      <c r="G140" s="10" t="str">
        <f>IF(H140="","",Master!$I$4)</f>
        <v>Bldn 1700A</v>
      </c>
      <c r="H140" s="10">
        <f>IF(Master!F158&lt;&gt;"",CHOOSE(INT(Master!E158/100)+1,Master!$I$7,Master!$I$8,Master!$I$9),"")</f>
        <v>220</v>
      </c>
      <c r="I140" s="10" t="str">
        <f>IF(H140="","",Master!$I$10)</f>
        <v>GY</v>
      </c>
      <c r="K140" s="10" t="str">
        <f>IF(H140="","",Master!$I$11)</f>
        <v>1RR15D-B</v>
      </c>
      <c r="M140" s="10" t="str">
        <f>IF(H140="","",Master!$I$12)</f>
        <v>RJ-45</v>
      </c>
      <c r="N140" s="10" t="str">
        <f>IF(H140="","",CONCATENATE(Master!A158,Master!B158))</f>
        <v>EPNW-3</v>
      </c>
      <c r="P140" s="10" t="str">
        <f>IF(H140="","",Master!$I$14)</f>
        <v>RJ-45</v>
      </c>
    </row>
    <row r="141" spans="2:16" s="10" customFormat="1" ht="15.75">
      <c r="B141" s="10" t="str">
        <f>IF(H141="","",Master!$I$3)</f>
        <v>DAQ</v>
      </c>
      <c r="C141" s="20" t="str">
        <f>IF(H141="","",Master!$I$5)</f>
        <v> </v>
      </c>
      <c r="D141" s="20" t="str">
        <f>IF(H141="","",Master!$I$6)</f>
        <v> </v>
      </c>
      <c r="E141" s="10" t="str">
        <f>IF(Master!F159&gt;0,CONCATENATE("TERM-",Master!L159,Master!B159),IF(Master!F159&lt;0,CONCATENATE("TERM-",Master!L159,IF(Master!B159="-T","-1","-2")),""))</f>
        <v>TERM-EPNE-2</v>
      </c>
      <c r="G141" s="10" t="str">
        <f>IF(H141="","",Master!$I$4)</f>
        <v>Bldn 1700A</v>
      </c>
      <c r="H141" s="10">
        <f>IF(Master!F159&lt;&gt;"",CHOOSE(INT(Master!E159/100)+1,Master!$I$7,Master!$I$8,Master!$I$9),"")</f>
        <v>220</v>
      </c>
      <c r="I141" s="10" t="str">
        <f>IF(H141="","",Master!$I$10)</f>
        <v>GY</v>
      </c>
      <c r="K141" s="10" t="str">
        <f>IF(H141="","",Master!$I$11)</f>
        <v>1RR15D-B</v>
      </c>
      <c r="M141" s="10" t="str">
        <f>IF(H141="","",Master!$I$12)</f>
        <v>RJ-45</v>
      </c>
      <c r="N141" s="10" t="str">
        <f>IF(H141="","",CONCATENATE(Master!A159,Master!B159))</f>
        <v>EPNE-2</v>
      </c>
      <c r="P141" s="10" t="str">
        <f>IF(H141="","",Master!$I$14)</f>
        <v>RJ-45</v>
      </c>
    </row>
    <row r="142" spans="2:16" s="10" customFormat="1" ht="15.75">
      <c r="B142" s="10" t="str">
        <f>IF(H142="","",Master!$I$3)</f>
        <v>DAQ</v>
      </c>
      <c r="C142" s="20" t="str">
        <f>IF(H142="","",Master!$I$5)</f>
        <v> </v>
      </c>
      <c r="D142" s="20" t="str">
        <f>IF(H142="","",Master!$I$6)</f>
        <v> </v>
      </c>
      <c r="E142" s="10" t="str">
        <f>IF(Master!F160&gt;0,CONCATENATE("TERM-",Master!L160,Master!B160),IF(Master!F160&lt;0,CONCATENATE("TERM-",Master!L160,IF(Master!B160="-T","-1","-2")),""))</f>
        <v>TERM-EPNE-1</v>
      </c>
      <c r="G142" s="10" t="str">
        <f>IF(H142="","",Master!$I$4)</f>
        <v>Bldn 1700A</v>
      </c>
      <c r="H142" s="10">
        <f>IF(Master!F160&lt;&gt;"",CHOOSE(INT(Master!E160/100)+1,Master!$I$7,Master!$I$8,Master!$I$9),"")</f>
        <v>220</v>
      </c>
      <c r="I142" s="10" t="str">
        <f>IF(H142="","",Master!$I$10)</f>
        <v>GY</v>
      </c>
      <c r="K142" s="10" t="str">
        <f>IF(H142="","",Master!$I$11)</f>
        <v>1RR15D-B</v>
      </c>
      <c r="M142" s="10" t="str">
        <f>IF(H142="","",Master!$I$12)</f>
        <v>RJ-45</v>
      </c>
      <c r="N142" s="10" t="str">
        <f>IF(H142="","",CONCATENATE(Master!A160,Master!B160))</f>
        <v>EPNE-1</v>
      </c>
      <c r="P142" s="10" t="str">
        <f>IF(H142="","",Master!$I$14)</f>
        <v>RJ-45</v>
      </c>
    </row>
    <row r="143" spans="2:16" s="10" customFormat="1" ht="15.75">
      <c r="B143" s="10" t="str">
        <f>IF(H143="","",Master!$I$3)</f>
        <v>DAQ</v>
      </c>
      <c r="C143" s="20" t="str">
        <f>IF(H143="","",Master!$I$5)</f>
        <v> </v>
      </c>
      <c r="D143" s="20" t="str">
        <f>IF(H143="","",Master!$I$6)</f>
        <v> </v>
      </c>
      <c r="E143" s="10" t="str">
        <f>IF(Master!F161&gt;0,CONCATENATE("TERM-",Master!L161,Master!B161),IF(Master!F161&lt;0,CONCATENATE("TERM-",Master!L161,IF(Master!B161="-T","-1","-2")),""))</f>
        <v>TERM-EPSE-1</v>
      </c>
      <c r="G143" s="10" t="str">
        <f>IF(H143="","",Master!$I$4)</f>
        <v>Bldn 1700A</v>
      </c>
      <c r="H143" s="10">
        <f>IF(Master!F161&lt;&gt;"",CHOOSE(INT(Master!E161/100)+1,Master!$I$7,Master!$I$8,Master!$I$9),"")</f>
        <v>220</v>
      </c>
      <c r="I143" s="10" t="str">
        <f>IF(H143="","",Master!$I$10)</f>
        <v>GY</v>
      </c>
      <c r="K143" s="10" t="str">
        <f>IF(H143="","",Master!$I$11)</f>
        <v>1RR15D-B</v>
      </c>
      <c r="M143" s="10" t="str">
        <f>IF(H143="","",Master!$I$12)</f>
        <v>RJ-45</v>
      </c>
      <c r="N143" s="10" t="str">
        <f>IF(H143="","",CONCATENATE(Master!A161,Master!B161))</f>
        <v>EPSE-1</v>
      </c>
      <c r="P143" s="10" t="str">
        <f>IF(H143="","",Master!$I$14)</f>
        <v>RJ-45</v>
      </c>
    </row>
    <row r="144" spans="2:16" s="10" customFormat="1" ht="15.75">
      <c r="B144" s="10" t="str">
        <f>IF(H144="","",Master!$I$3)</f>
        <v>DAQ</v>
      </c>
      <c r="C144" s="20" t="str">
        <f>IF(H144="","",Master!$I$5)</f>
        <v> </v>
      </c>
      <c r="D144" s="20" t="str">
        <f>IF(H144="","",Master!$I$6)</f>
        <v> </v>
      </c>
      <c r="E144" s="10" t="str">
        <f>IF(Master!F162&gt;0,CONCATENATE("TERM-",Master!L162,Master!B162),IF(Master!F162&lt;0,CONCATENATE("TERM-",Master!L162,IF(Master!B162="-T","-1","-2")),""))</f>
        <v>TERM-EPSE-2</v>
      </c>
      <c r="G144" s="10" t="str">
        <f>IF(H144="","",Master!$I$4)</f>
        <v>Bldn 1700A</v>
      </c>
      <c r="H144" s="10">
        <f>IF(Master!F162&lt;&gt;"",CHOOSE(INT(Master!E162/100)+1,Master!$I$7,Master!$I$8,Master!$I$9),"")</f>
        <v>220</v>
      </c>
      <c r="I144" s="10" t="str">
        <f>IF(H144="","",Master!$I$10)</f>
        <v>GY</v>
      </c>
      <c r="K144" s="10" t="str">
        <f>IF(H144="","",Master!$I$11)</f>
        <v>1RR15D-B</v>
      </c>
      <c r="M144" s="10" t="str">
        <f>IF(H144="","",Master!$I$12)</f>
        <v>RJ-45</v>
      </c>
      <c r="N144" s="10" t="str">
        <f>IF(H144="","",CONCATENATE(Master!A162,Master!B162))</f>
        <v>EPSE-2</v>
      </c>
      <c r="P144" s="10" t="str">
        <f>IF(H144="","",Master!$I$14)</f>
        <v>RJ-45</v>
      </c>
    </row>
    <row r="145" spans="2:16" s="10" customFormat="1" ht="15.75">
      <c r="B145" s="10" t="str">
        <f>IF(H145="","",Master!$I$3)</f>
        <v>DAQ</v>
      </c>
      <c r="C145" s="20" t="str">
        <f>IF(H145="","",Master!$I$5)</f>
        <v> </v>
      </c>
      <c r="D145" s="20" t="str">
        <f>IF(H145="","",Master!$I$6)</f>
        <v> </v>
      </c>
      <c r="E145" s="10" t="str">
        <f>IF(Master!F163&gt;0,CONCATENATE("TERM-",Master!L163,Master!B163),IF(Master!F163&lt;0,CONCATENATE("TERM-",Master!L163,IF(Master!B163="-T","-1","-2")),""))</f>
        <v>TERM-EPSE-3</v>
      </c>
      <c r="G145" s="10" t="str">
        <f>IF(H145="","",Master!$I$4)</f>
        <v>Bldn 1700A</v>
      </c>
      <c r="H145" s="10">
        <f>IF(Master!F163&lt;&gt;"",CHOOSE(INT(Master!E163/100)+1,Master!$I$7,Master!$I$8,Master!$I$9),"")</f>
        <v>220</v>
      </c>
      <c r="I145" s="10" t="str">
        <f>IF(H145="","",Master!$I$10)</f>
        <v>GY</v>
      </c>
      <c r="K145" s="10" t="str">
        <f>IF(H145="","",Master!$I$11)</f>
        <v>1RR15D-B</v>
      </c>
      <c r="M145" s="10" t="str">
        <f>IF(H145="","",Master!$I$12)</f>
        <v>RJ-45</v>
      </c>
      <c r="N145" s="10" t="str">
        <f>IF(H145="","",CONCATENATE(Master!A163,Master!B163))</f>
        <v>EPSE-3</v>
      </c>
      <c r="P145" s="10" t="str">
        <f>IF(H145="","",Master!$I$14)</f>
        <v>RJ-45</v>
      </c>
    </row>
    <row r="146" spans="2:16" s="10" customFormat="1" ht="15.75">
      <c r="B146" s="10" t="str">
        <f>IF(H146="","",Master!$I$3)</f>
        <v>DAQ</v>
      </c>
      <c r="C146" s="20" t="str">
        <f>IF(H146="","",Master!$I$5)</f>
        <v> </v>
      </c>
      <c r="D146" s="20" t="str">
        <f>IF(H146="","",Master!$I$6)</f>
        <v> </v>
      </c>
      <c r="E146" s="10" t="str">
        <f>IF(Master!F164&gt;0,CONCATENATE("TERM-",Master!L164,Master!B164),IF(Master!F164&lt;0,CONCATENATE("TERM-",Master!L164,IF(Master!B164="-T","-1","-2")),""))</f>
        <v>TERM-EPNE-3</v>
      </c>
      <c r="G146" s="10" t="str">
        <f>IF(H146="","",Master!$I$4)</f>
        <v>Bldn 1700A</v>
      </c>
      <c r="H146" s="10">
        <f>IF(Master!F164&lt;&gt;"",CHOOSE(INT(Master!E164/100)+1,Master!$I$7,Master!$I$8,Master!$I$9),"")</f>
        <v>220</v>
      </c>
      <c r="I146" s="10" t="str">
        <f>IF(H146="","",Master!$I$10)</f>
        <v>GY</v>
      </c>
      <c r="K146" s="10" t="str">
        <f>IF(H146="","",Master!$I$11)</f>
        <v>1RR15D-B</v>
      </c>
      <c r="M146" s="10" t="str">
        <f>IF(H146="","",Master!$I$12)</f>
        <v>RJ-45</v>
      </c>
      <c r="N146" s="10" t="str">
        <f>IF(H146="","",CONCATENATE(Master!A164,Master!B164))</f>
        <v>EPNE-3</v>
      </c>
      <c r="P146" s="10" t="str">
        <f>IF(H146="","",Master!$I$14)</f>
        <v>RJ-45</v>
      </c>
    </row>
    <row r="147" spans="2:16" s="10" customFormat="1" ht="15.75">
      <c r="B147" s="10" t="str">
        <f>IF(H147="","",Master!$I$3)</f>
        <v>DAQ</v>
      </c>
      <c r="C147" s="20" t="str">
        <f>IF(H147="","",Master!$I$5)</f>
        <v> </v>
      </c>
      <c r="D147" s="20" t="str">
        <f>IF(H147="","",Master!$I$6)</f>
        <v> </v>
      </c>
      <c r="E147" s="10" t="str">
        <f>IF(Master!F165&gt;0,CONCATENATE("TERM-",Master!L165,Master!B165),IF(Master!F165&lt;0,CONCATENATE("TERM-",Master!L165,IF(Master!B165="-T","-1","-2")),""))</f>
        <v>TERM-CONWT-4</v>
      </c>
      <c r="G147" s="10" t="str">
        <f>IF(H147="","",Master!$I$4)</f>
        <v>Bldn 1700A</v>
      </c>
      <c r="H147" s="10">
        <f>IF(Master!F165&lt;&gt;"",CHOOSE(INT(Master!E165/100)+1,Master!$I$7,Master!$I$8,Master!$I$9),"")</f>
        <v>220</v>
      </c>
      <c r="I147" s="10" t="str">
        <f>IF(H147="","",Master!$I$10)</f>
        <v>GY</v>
      </c>
      <c r="K147" s="10" t="str">
        <f>IF(H147="","",Master!$I$11)</f>
        <v>1RR15D-B</v>
      </c>
      <c r="M147" s="10" t="str">
        <f>IF(H147="","",Master!$I$12)</f>
        <v>RJ-45</v>
      </c>
      <c r="N147" s="10" t="str">
        <f>IF(H147="","",CONCATENATE(Master!A165,Master!B165))</f>
        <v>CONWT-4</v>
      </c>
      <c r="P147" s="10" t="str">
        <f>IF(H147="","",Master!$I$14)</f>
        <v>RJ-45</v>
      </c>
    </row>
    <row r="148" spans="2:16" s="10" customFormat="1" ht="15.75">
      <c r="B148" s="10" t="str">
        <f>IF(H148="","",Master!$I$3)</f>
        <v>DAQ</v>
      </c>
      <c r="C148" s="20" t="str">
        <f>IF(H148="","",Master!$I$5)</f>
        <v> </v>
      </c>
      <c r="D148" s="20" t="str">
        <f>IF(H148="","",Master!$I$6)</f>
        <v> </v>
      </c>
      <c r="E148" s="10" t="str">
        <f>IF(Master!F166&gt;0,CONCATENATE("TERM-",Master!L166,Master!B166),IF(Master!F166&lt;0,CONCATENATE("TERM-",Master!L166,IF(Master!B166="-T","-1","-2")),""))</f>
        <v>TERM-COSWT-4</v>
      </c>
      <c r="G148" s="10" t="str">
        <f>IF(H148="","",Master!$I$4)</f>
        <v>Bldn 1700A</v>
      </c>
      <c r="H148" s="10">
        <f>IF(Master!F166&lt;&gt;"",CHOOSE(INT(Master!E166/100)+1,Master!$I$7,Master!$I$8,Master!$I$9),"")</f>
        <v>220</v>
      </c>
      <c r="I148" s="10" t="str">
        <f>IF(H148="","",Master!$I$10)</f>
        <v>GY</v>
      </c>
      <c r="K148" s="10" t="str">
        <f>IF(H148="","",Master!$I$11)</f>
        <v>1RR15D-B</v>
      </c>
      <c r="M148" s="10" t="str">
        <f>IF(H148="","",Master!$I$12)</f>
        <v>RJ-45</v>
      </c>
      <c r="N148" s="10" t="str">
        <f>IF(H148="","",CONCATENATE(Master!A166,Master!B166))</f>
        <v>COSWT-4</v>
      </c>
      <c r="P148" s="10" t="str">
        <f>IF(H148="","",Master!$I$14)</f>
        <v>RJ-45</v>
      </c>
    </row>
    <row r="149" spans="2:16" s="10" customFormat="1" ht="15.75">
      <c r="B149" s="10" t="str">
        <f>IF(H149="","",Master!$I$3)</f>
        <v>DAQ</v>
      </c>
      <c r="C149" s="20" t="str">
        <f>IF(H149="","",Master!$I$5)</f>
        <v> </v>
      </c>
      <c r="D149" s="20" t="str">
        <f>IF(H149="","",Master!$I$6)</f>
        <v> </v>
      </c>
      <c r="E149" s="10" t="str">
        <f>IF(Master!F167&gt;0,CONCATENATE("TERM-",Master!L167,Master!B167),IF(Master!F167&lt;0,CONCATENATE("TERM-",Master!L167,IF(Master!B167="-T","-1","-2")),""))</f>
        <v>TERM-COSWB-3</v>
      </c>
      <c r="G149" s="10" t="str">
        <f>IF(H149="","",Master!$I$4)</f>
        <v>Bldn 1700A</v>
      </c>
      <c r="H149" s="10">
        <f>IF(Master!F167&lt;&gt;"",CHOOSE(INT(Master!E167/100)+1,Master!$I$7,Master!$I$8,Master!$I$9),"")</f>
        <v>220</v>
      </c>
      <c r="I149" s="10" t="str">
        <f>IF(H149="","",Master!$I$10)</f>
        <v>GY</v>
      </c>
      <c r="K149" s="10" t="str">
        <f>IF(H149="","",Master!$I$11)</f>
        <v>1RR15D-B</v>
      </c>
      <c r="M149" s="10" t="str">
        <f>IF(H149="","",Master!$I$12)</f>
        <v>RJ-45</v>
      </c>
      <c r="N149" s="10" t="str">
        <f>IF(H149="","",CONCATENATE(Master!A167,Master!B167))</f>
        <v>COSWB-3</v>
      </c>
      <c r="P149" s="10" t="str">
        <f>IF(H149="","",Master!$I$14)</f>
        <v>RJ-45</v>
      </c>
    </row>
    <row r="150" spans="2:16" s="10" customFormat="1" ht="15.75">
      <c r="B150" s="10" t="str">
        <f>IF(H150="","",Master!$I$3)</f>
        <v>DAQ</v>
      </c>
      <c r="C150" s="20" t="str">
        <f>IF(H150="","",Master!$I$5)</f>
        <v> </v>
      </c>
      <c r="D150" s="20" t="str">
        <f>IF(H150="","",Master!$I$6)</f>
        <v> </v>
      </c>
      <c r="E150" s="10" t="str">
        <f>IF(Master!F168&gt;0,CONCATENATE("TERM-",Master!L168,Master!B168),IF(Master!F168&lt;0,CONCATENATE("TERM-",Master!L168,IF(Master!B168="-T","-1","-2")),""))</f>
        <v>TERM-CONWB-3</v>
      </c>
      <c r="G150" s="10" t="str">
        <f>IF(H150="","",Master!$I$4)</f>
        <v>Bldn 1700A</v>
      </c>
      <c r="H150" s="10">
        <f>IF(Master!F168&lt;&gt;"",CHOOSE(INT(Master!E168/100)+1,Master!$I$7,Master!$I$8,Master!$I$9),"")</f>
        <v>220</v>
      </c>
      <c r="I150" s="10" t="str">
        <f>IF(H150="","",Master!$I$10)</f>
        <v>GY</v>
      </c>
      <c r="K150" s="10" t="str">
        <f>IF(H150="","",Master!$I$11)</f>
        <v>1RR15D-B</v>
      </c>
      <c r="M150" s="10" t="str">
        <f>IF(H150="","",Master!$I$12)</f>
        <v>RJ-45</v>
      </c>
      <c r="N150" s="10" t="str">
        <f>IF(H150="","",CONCATENATE(Master!A168,Master!B168))</f>
        <v>CONWB-3</v>
      </c>
      <c r="P150" s="10" t="str">
        <f>IF(H150="","",Master!$I$14)</f>
        <v>RJ-45</v>
      </c>
    </row>
    <row r="151" spans="2:16" s="10" customFormat="1" ht="15.75">
      <c r="B151" s="10" t="str">
        <f>IF(H151="","",Master!$I$3)</f>
        <v>DAQ</v>
      </c>
      <c r="C151" s="20" t="str">
        <f>IF(H151="","",Master!$I$5)</f>
        <v> </v>
      </c>
      <c r="D151" s="20" t="str">
        <f>IF(H151="","",Master!$I$6)</f>
        <v> </v>
      </c>
      <c r="E151" s="10" t="str">
        <f>IF(Master!F169&gt;0,CONCATENATE("TERM-",Master!L169,Master!B169),IF(Master!F169&lt;0,CONCATENATE("TERM-",Master!L169,IF(Master!B169="-T","-1","-2")),""))</f>
        <v>TERM-CONET-4</v>
      </c>
      <c r="G151" s="10" t="str">
        <f>IF(H151="","",Master!$I$4)</f>
        <v>Bldn 1700A</v>
      </c>
      <c r="H151" s="10">
        <f>IF(Master!F169&lt;&gt;"",CHOOSE(INT(Master!E169/100)+1,Master!$I$7,Master!$I$8,Master!$I$9),"")</f>
        <v>220</v>
      </c>
      <c r="I151" s="10" t="str">
        <f>IF(H151="","",Master!$I$10)</f>
        <v>GY</v>
      </c>
      <c r="K151" s="10" t="str">
        <f>IF(H151="","",Master!$I$11)</f>
        <v>1RR15D-B</v>
      </c>
      <c r="M151" s="10" t="str">
        <f>IF(H151="","",Master!$I$12)</f>
        <v>RJ-45</v>
      </c>
      <c r="N151" s="10" t="str">
        <f>IF(H151="","",CONCATENATE(Master!A169,Master!B169))</f>
        <v>CONET-4</v>
      </c>
      <c r="P151" s="10" t="str">
        <f>IF(H151="","",Master!$I$14)</f>
        <v>RJ-45</v>
      </c>
    </row>
    <row r="152" spans="2:16" s="10" customFormat="1" ht="15.75">
      <c r="B152" s="10" t="str">
        <f>IF(H152="","",Master!$I$3)</f>
        <v>DAQ</v>
      </c>
      <c r="C152" s="20" t="str">
        <f>IF(H152="","",Master!$I$5)</f>
        <v> </v>
      </c>
      <c r="D152" s="20" t="str">
        <f>IF(H152="","",Master!$I$6)</f>
        <v> </v>
      </c>
      <c r="E152" s="10" t="str">
        <f>IF(Master!F170&gt;0,CONCATENATE("TERM-",Master!L170,Master!B170),IF(Master!F170&lt;0,CONCATENATE("TERM-",Master!L170,IF(Master!B170="-T","-1","-2")),""))</f>
        <v>TERM-COSET-4</v>
      </c>
      <c r="G152" s="10" t="str">
        <f>IF(H152="","",Master!$I$4)</f>
        <v>Bldn 1700A</v>
      </c>
      <c r="H152" s="10">
        <f>IF(Master!F170&lt;&gt;"",CHOOSE(INT(Master!E170/100)+1,Master!$I$7,Master!$I$8,Master!$I$9),"")</f>
        <v>220</v>
      </c>
      <c r="I152" s="10" t="str">
        <f>IF(H152="","",Master!$I$10)</f>
        <v>GY</v>
      </c>
      <c r="K152" s="10" t="str">
        <f>IF(H152="","",Master!$I$11)</f>
        <v>1RR15D-B</v>
      </c>
      <c r="M152" s="10" t="str">
        <f>IF(H152="","",Master!$I$12)</f>
        <v>RJ-45</v>
      </c>
      <c r="N152" s="10" t="str">
        <f>IF(H152="","",CONCATENATE(Master!A170,Master!B170))</f>
        <v>COSET-4</v>
      </c>
      <c r="P152" s="10" t="str">
        <f>IF(H152="","",Master!$I$14)</f>
        <v>RJ-45</v>
      </c>
    </row>
    <row r="153" spans="2:16" s="10" customFormat="1" ht="15.75">
      <c r="B153" s="10" t="str">
        <f>IF(H153="","",Master!$I$3)</f>
        <v>DAQ</v>
      </c>
      <c r="C153" s="20" t="str">
        <f>IF(H153="","",Master!$I$5)</f>
        <v> </v>
      </c>
      <c r="D153" s="20" t="str">
        <f>IF(H153="","",Master!$I$6)</f>
        <v> </v>
      </c>
      <c r="E153" s="10" t="str">
        <f>IF(Master!F171&gt;0,CONCATENATE("TERM-",Master!L171,Master!B171),IF(Master!F171&lt;0,CONCATENATE("TERM-",Master!L171,IF(Master!B171="-T","-1","-2")),""))</f>
        <v>TERM-COSEB-3</v>
      </c>
      <c r="G153" s="10" t="str">
        <f>IF(H153="","",Master!$I$4)</f>
        <v>Bldn 1700A</v>
      </c>
      <c r="H153" s="10">
        <f>IF(Master!F171&lt;&gt;"",CHOOSE(INT(Master!E171/100)+1,Master!$I$7,Master!$I$8,Master!$I$9),"")</f>
        <v>220</v>
      </c>
      <c r="I153" s="10" t="str">
        <f>IF(H153="","",Master!$I$10)</f>
        <v>GY</v>
      </c>
      <c r="K153" s="10" t="str">
        <f>IF(H153="","",Master!$I$11)</f>
        <v>1RR15D-B</v>
      </c>
      <c r="M153" s="10" t="str">
        <f>IF(H153="","",Master!$I$12)</f>
        <v>RJ-45</v>
      </c>
      <c r="N153" s="10" t="str">
        <f>IF(H153="","",CONCATENATE(Master!A171,Master!B171))</f>
        <v>COSEB-3</v>
      </c>
      <c r="P153" s="10" t="str">
        <f>IF(H153="","",Master!$I$14)</f>
        <v>RJ-45</v>
      </c>
    </row>
    <row r="154" spans="2:16" s="10" customFormat="1" ht="15.75">
      <c r="B154" s="10" t="str">
        <f>IF(H154="","",Master!$I$3)</f>
        <v>DAQ</v>
      </c>
      <c r="C154" s="20" t="str">
        <f>IF(H154="","",Master!$I$5)</f>
        <v> </v>
      </c>
      <c r="D154" s="20" t="str">
        <f>IF(H154="","",Master!$I$6)</f>
        <v> </v>
      </c>
      <c r="E154" s="10" t="str">
        <f>IF(Master!F172&gt;0,CONCATENATE("TERM-",Master!L172,Master!B172),IF(Master!F172&lt;0,CONCATENATE("TERM-",Master!L172,IF(Master!B172="-T","-1","-2")),""))</f>
        <v>TERM-CONEB-3</v>
      </c>
      <c r="G154" s="10" t="str">
        <f>IF(H154="","",Master!$I$4)</f>
        <v>Bldn 1700A</v>
      </c>
      <c r="H154" s="10">
        <f>IF(Master!F172&lt;&gt;"",CHOOSE(INT(Master!E172/100)+1,Master!$I$7,Master!$I$8,Master!$I$9),"")</f>
        <v>220</v>
      </c>
      <c r="I154" s="10" t="str">
        <f>IF(H154="","",Master!$I$10)</f>
        <v>GY</v>
      </c>
      <c r="K154" s="10" t="str">
        <f>IF(H154="","",Master!$I$11)</f>
        <v>1RR15D-B</v>
      </c>
      <c r="M154" s="10" t="str">
        <f>IF(H154="","",Master!$I$12)</f>
        <v>RJ-45</v>
      </c>
      <c r="N154" s="10" t="str">
        <f>IF(H154="","",CONCATENATE(Master!A172,Master!B172))</f>
        <v>CONEB-3</v>
      </c>
      <c r="P154" s="10" t="str">
        <f>IF(H154="","",Master!$I$14)</f>
        <v>RJ-45</v>
      </c>
    </row>
    <row r="155" spans="2:16" s="10" customFormat="1" ht="15.75">
      <c r="B155" s="10" t="str">
        <f>IF(H155="","",Master!$I$3)</f>
        <v>DAQ</v>
      </c>
      <c r="C155" s="20" t="str">
        <f>IF(H155="","",Master!$I$5)</f>
        <v> </v>
      </c>
      <c r="D155" s="20" t="str">
        <f>IF(H155="","",Master!$I$6)</f>
        <v> </v>
      </c>
      <c r="E155" s="10" t="str">
        <f>IF(Master!F173&gt;0,CONCATENATE("TERM-",Master!L173,Master!B173),IF(Master!F173&lt;0,CONCATENATE("TERM-",Master!L173,IF(Master!B173="-T","-1","-2")),""))</f>
        <v>TERM-SVNWT</v>
      </c>
      <c r="G155" s="10" t="str">
        <f>IF(H155="","",Master!$I$4)</f>
        <v>Bldn 1700A</v>
      </c>
      <c r="H155" s="10">
        <f>IF(Master!F173&lt;&gt;"",CHOOSE(INT(Master!E173/100)+1,Master!$I$7,Master!$I$8,Master!$I$9),"")</f>
        <v>220</v>
      </c>
      <c r="I155" s="10" t="str">
        <f>IF(H155="","",Master!$I$10)</f>
        <v>GY</v>
      </c>
      <c r="K155" s="10" t="str">
        <f>IF(H155="","",Master!$I$11)</f>
        <v>1RR15D-B</v>
      </c>
      <c r="M155" s="10" t="str">
        <f>IF(H155="","",Master!$I$12)</f>
        <v>RJ-45</v>
      </c>
      <c r="N155" s="10" t="str">
        <f>IF(H155="","",CONCATENATE(Master!A173,Master!B173))</f>
        <v>SVNWT</v>
      </c>
      <c r="P155" s="10" t="str">
        <f>IF(H155="","",Master!$I$14)</f>
        <v>RJ-45</v>
      </c>
    </row>
    <row r="156" spans="2:16" s="10" customFormat="1" ht="15.75">
      <c r="B156" s="10" t="str">
        <f>IF(H156="","",Master!$I$3)</f>
        <v>DAQ</v>
      </c>
      <c r="C156" s="20" t="str">
        <f>IF(H156="","",Master!$I$5)</f>
        <v> </v>
      </c>
      <c r="D156" s="20" t="str">
        <f>IF(H156="","",Master!$I$6)</f>
        <v> </v>
      </c>
      <c r="E156" s="10" t="str">
        <f>IF(Master!F174&gt;0,CONCATENATE("TERM-",Master!L174,Master!B174),IF(Master!F174&lt;0,CONCATENATE("TERM-",Master!L174,IF(Master!B174="-T","-1","-2")),""))</f>
        <v>TERM-SVSWT</v>
      </c>
      <c r="G156" s="10" t="str">
        <f>IF(H156="","",Master!$I$4)</f>
        <v>Bldn 1700A</v>
      </c>
      <c r="H156" s="10">
        <f>IF(Master!F174&lt;&gt;"",CHOOSE(INT(Master!E174/100)+1,Master!$I$7,Master!$I$8,Master!$I$9),"")</f>
        <v>220</v>
      </c>
      <c r="I156" s="10" t="str">
        <f>IF(H156="","",Master!$I$10)</f>
        <v>GY</v>
      </c>
      <c r="K156" s="10" t="str">
        <f>IF(H156="","",Master!$I$11)</f>
        <v>1RR15D-B</v>
      </c>
      <c r="M156" s="10" t="str">
        <f>IF(H156="","",Master!$I$12)</f>
        <v>RJ-45</v>
      </c>
      <c r="N156" s="10" t="str">
        <f>IF(H156="","",CONCATENATE(Master!A174,Master!B174))</f>
        <v>SVSWT</v>
      </c>
      <c r="P156" s="10" t="str">
        <f>IF(H156="","",Master!$I$14)</f>
        <v>RJ-45</v>
      </c>
    </row>
    <row r="157" spans="2:16" s="10" customFormat="1" ht="15.75">
      <c r="B157" s="10" t="str">
        <f>IF(H157="","",Master!$I$3)</f>
        <v>DAQ</v>
      </c>
      <c r="C157" s="20" t="str">
        <f>IF(H157="","",Master!$I$5)</f>
        <v> </v>
      </c>
      <c r="D157" s="20" t="str">
        <f>IF(H157="","",Master!$I$6)</f>
        <v> </v>
      </c>
      <c r="E157" s="10" t="str">
        <f>IF(Master!F175&gt;0,CONCATENATE("TERM-",Master!L175,Master!B175),IF(Master!F175&lt;0,CONCATENATE("TERM-",Master!L175,IF(Master!B175="-T","-1","-2")),""))</f>
        <v>TERM-SVSWB</v>
      </c>
      <c r="G157" s="10" t="str">
        <f>IF(H157="","",Master!$I$4)</f>
        <v>Bldn 1700A</v>
      </c>
      <c r="H157" s="10">
        <f>IF(Master!F175&lt;&gt;"",CHOOSE(INT(Master!E175/100)+1,Master!$I$7,Master!$I$8,Master!$I$9),"")</f>
        <v>220</v>
      </c>
      <c r="I157" s="10" t="str">
        <f>IF(H157="","",Master!$I$10)</f>
        <v>GY</v>
      </c>
      <c r="K157" s="10" t="str">
        <f>IF(H157="","",Master!$I$11)</f>
        <v>1RR15D-B</v>
      </c>
      <c r="M157" s="10" t="str">
        <f>IF(H157="","",Master!$I$12)</f>
        <v>RJ-45</v>
      </c>
      <c r="N157" s="10" t="str">
        <f>IF(H157="","",CONCATENATE(Master!A175,Master!B175))</f>
        <v>SVSWB</v>
      </c>
      <c r="P157" s="10" t="str">
        <f>IF(H157="","",Master!$I$14)</f>
        <v>RJ-45</v>
      </c>
    </row>
    <row r="158" spans="2:16" s="10" customFormat="1" ht="15.75">
      <c r="B158" s="10" t="str">
        <f>IF(H158="","",Master!$I$3)</f>
        <v>DAQ</v>
      </c>
      <c r="C158" s="20" t="str">
        <f>IF(H158="","",Master!$I$5)</f>
        <v> </v>
      </c>
      <c r="D158" s="20" t="str">
        <f>IF(H158="","",Master!$I$6)</f>
        <v> </v>
      </c>
      <c r="E158" s="10" t="str">
        <f>IF(Master!F176&gt;0,CONCATENATE("TERM-",Master!L176,Master!B176),IF(Master!F176&lt;0,CONCATENATE("TERM-",Master!L176,IF(Master!B176="-T","-1","-2")),""))</f>
        <v>TERM-SVNWB</v>
      </c>
      <c r="G158" s="10" t="str">
        <f>IF(H158="","",Master!$I$4)</f>
        <v>Bldn 1700A</v>
      </c>
      <c r="H158" s="10">
        <f>IF(Master!F176&lt;&gt;"",CHOOSE(INT(Master!E176/100)+1,Master!$I$7,Master!$I$8,Master!$I$9),"")</f>
        <v>220</v>
      </c>
      <c r="I158" s="10" t="str">
        <f>IF(H158="","",Master!$I$10)</f>
        <v>GY</v>
      </c>
      <c r="K158" s="10" t="str">
        <f>IF(H158="","",Master!$I$11)</f>
        <v>1RR15D-B</v>
      </c>
      <c r="M158" s="10" t="str">
        <f>IF(H158="","",Master!$I$12)</f>
        <v>RJ-45</v>
      </c>
      <c r="N158" s="10" t="str">
        <f>IF(H158="","",CONCATENATE(Master!A176,Master!B176))</f>
        <v>SVNWB</v>
      </c>
      <c r="P158" s="10" t="str">
        <f>IF(H158="","",Master!$I$14)</f>
        <v>RJ-45</v>
      </c>
    </row>
    <row r="159" spans="2:16" s="10" customFormat="1" ht="15.75">
      <c r="B159" s="10" t="str">
        <f>IF(H159="","",Master!$I$3)</f>
        <v>DAQ</v>
      </c>
      <c r="C159" s="20" t="str">
        <f>IF(H159="","",Master!$I$5)</f>
        <v> </v>
      </c>
      <c r="D159" s="20" t="str">
        <f>IF(H159="","",Master!$I$6)</f>
        <v> </v>
      </c>
      <c r="E159" s="10" t="str">
        <f>IF(Master!F177&gt;0,CONCATENATE("TERM-",Master!L177,Master!B177),IF(Master!F177&lt;0,CONCATENATE("TERM-",Master!L177,IF(Master!B177="-T","-1","-2")),""))</f>
        <v>TERM-SVNET</v>
      </c>
      <c r="G159" s="10" t="str">
        <f>IF(H159="","",Master!$I$4)</f>
        <v>Bldn 1700A</v>
      </c>
      <c r="H159" s="10">
        <f>IF(Master!F177&lt;&gt;"",CHOOSE(INT(Master!E177/100)+1,Master!$I$7,Master!$I$8,Master!$I$9),"")</f>
        <v>220</v>
      </c>
      <c r="I159" s="10" t="str">
        <f>IF(H159="","",Master!$I$10)</f>
        <v>GY</v>
      </c>
      <c r="K159" s="10" t="str">
        <f>IF(H159="","",Master!$I$11)</f>
        <v>1RR15D-B</v>
      </c>
      <c r="M159" s="10" t="str">
        <f>IF(H159="","",Master!$I$12)</f>
        <v>RJ-45</v>
      </c>
      <c r="N159" s="10" t="str">
        <f>IF(H159="","",CONCATENATE(Master!A177,Master!B177))</f>
        <v>SVNET</v>
      </c>
      <c r="P159" s="10" t="str">
        <f>IF(H159="","",Master!$I$14)</f>
        <v>RJ-45</v>
      </c>
    </row>
    <row r="160" spans="2:16" s="10" customFormat="1" ht="15.75">
      <c r="B160" s="10" t="str">
        <f>IF(H160="","",Master!$I$3)</f>
        <v>DAQ</v>
      </c>
      <c r="C160" s="20" t="str">
        <f>IF(H160="","",Master!$I$5)</f>
        <v> </v>
      </c>
      <c r="D160" s="20" t="str">
        <f>IF(H160="","",Master!$I$6)</f>
        <v> </v>
      </c>
      <c r="E160" s="10" t="str">
        <f>IF(Master!F178&gt;0,CONCATENATE("TERM-",Master!L178,Master!B178),IF(Master!F178&lt;0,CONCATENATE("TERM-",Master!L178,IF(Master!B178="-T","-1","-2")),""))</f>
        <v>TERM-SVSET</v>
      </c>
      <c r="G160" s="10" t="str">
        <f>IF(H160="","",Master!$I$4)</f>
        <v>Bldn 1700A</v>
      </c>
      <c r="H160" s="10">
        <f>IF(Master!F178&lt;&gt;"",CHOOSE(INT(Master!E178/100)+1,Master!$I$7,Master!$I$8,Master!$I$9),"")</f>
        <v>220</v>
      </c>
      <c r="I160" s="10" t="str">
        <f>IF(H160="","",Master!$I$10)</f>
        <v>GY</v>
      </c>
      <c r="K160" s="10" t="str">
        <f>IF(H160="","",Master!$I$11)</f>
        <v>1RR15D-B</v>
      </c>
      <c r="M160" s="10" t="str">
        <f>IF(H160="","",Master!$I$12)</f>
        <v>RJ-45</v>
      </c>
      <c r="N160" s="10" t="str">
        <f>IF(H160="","",CONCATENATE(Master!A178,Master!B178))</f>
        <v>SVSET</v>
      </c>
      <c r="P160" s="10" t="str">
        <f>IF(H160="","",Master!$I$14)</f>
        <v>RJ-45</v>
      </c>
    </row>
    <row r="161" spans="2:16" s="10" customFormat="1" ht="15.75">
      <c r="B161" s="10" t="str">
        <f>IF(H161="","",Master!$I$3)</f>
        <v>DAQ</v>
      </c>
      <c r="C161" s="20" t="str">
        <f>IF(H161="","",Master!$I$5)</f>
        <v> </v>
      </c>
      <c r="D161" s="20" t="str">
        <f>IF(H161="","",Master!$I$6)</f>
        <v> </v>
      </c>
      <c r="E161" s="10" t="str">
        <f>IF(Master!F179&gt;0,CONCATENATE("TERM-",Master!L179,Master!B179),IF(Master!F179&lt;0,CONCATENATE("TERM-",Master!L179,IF(Master!B179="-T","-1","-2")),""))</f>
        <v>TERM-SVSEB</v>
      </c>
      <c r="G161" s="10" t="str">
        <f>IF(H161="","",Master!$I$4)</f>
        <v>Bldn 1700A</v>
      </c>
      <c r="H161" s="10">
        <f>IF(Master!F179&lt;&gt;"",CHOOSE(INT(Master!E179/100)+1,Master!$I$7,Master!$I$8,Master!$I$9),"")</f>
        <v>220</v>
      </c>
      <c r="I161" s="10" t="str">
        <f>IF(H161="","",Master!$I$10)</f>
        <v>GY</v>
      </c>
      <c r="K161" s="10" t="str">
        <f>IF(H161="","",Master!$I$11)</f>
        <v>1RR15D-B</v>
      </c>
      <c r="M161" s="10" t="str">
        <f>IF(H161="","",Master!$I$12)</f>
        <v>RJ-45</v>
      </c>
      <c r="N161" s="10" t="str">
        <f>IF(H161="","",CONCATENATE(Master!A179,Master!B179))</f>
        <v>SVSEB</v>
      </c>
      <c r="P161" s="10" t="str">
        <f>IF(H161="","",Master!$I$14)</f>
        <v>RJ-45</v>
      </c>
    </row>
    <row r="162" spans="2:16" s="10" customFormat="1" ht="15.75">
      <c r="B162" s="10" t="str">
        <f>IF(H162="","",Master!$I$3)</f>
        <v>DAQ</v>
      </c>
      <c r="C162" s="20" t="str">
        <f>IF(H162="","",Master!$I$5)</f>
        <v> </v>
      </c>
      <c r="D162" s="20" t="str">
        <f>IF(H162="","",Master!$I$6)</f>
        <v> </v>
      </c>
      <c r="E162" s="10" t="str">
        <f>IF(Master!F180&gt;0,CONCATENATE("TERM-",Master!L180,Master!B180),IF(Master!F180&lt;0,CONCATENATE("TERM-",Master!L180,IF(Master!B180="-T","-1","-2")),""))</f>
        <v>TERM-SVNEB</v>
      </c>
      <c r="G162" s="10" t="str">
        <f>IF(H162="","",Master!$I$4)</f>
        <v>Bldn 1700A</v>
      </c>
      <c r="H162" s="10">
        <f>IF(Master!F180&lt;&gt;"",CHOOSE(INT(Master!E180/100)+1,Master!$I$7,Master!$I$8,Master!$I$9),"")</f>
        <v>220</v>
      </c>
      <c r="I162" s="10" t="str">
        <f>IF(H162="","",Master!$I$10)</f>
        <v>GY</v>
      </c>
      <c r="K162" s="10" t="str">
        <f>IF(H162="","",Master!$I$11)</f>
        <v>1RR15D-B</v>
      </c>
      <c r="M162" s="10" t="str">
        <f>IF(H162="","",Master!$I$12)</f>
        <v>RJ-45</v>
      </c>
      <c r="N162" s="10" t="str">
        <f>IF(H162="","",CONCATENATE(Master!A180,Master!B180))</f>
        <v>SVNEB</v>
      </c>
      <c r="P162" s="10" t="str">
        <f>IF(H162="","",Master!$I$14)</f>
        <v>RJ-45</v>
      </c>
    </row>
    <row r="163" spans="2:16" s="10" customFormat="1" ht="15.75">
      <c r="B163" s="10" t="str">
        <f>IF(H163="","",Master!$I$3)</f>
        <v>DAQ</v>
      </c>
      <c r="C163" s="20" t="str">
        <f>IF(H163="","",Master!$I$5)</f>
        <v> </v>
      </c>
      <c r="D163" s="20" t="str">
        <f>IF(H163="","",Master!$I$6)</f>
        <v> </v>
      </c>
      <c r="E163" s="10" t="str">
        <f>IF(Master!F181&gt;0,CONCATENATE("TERM-",Master!L181,Master!B181),IF(Master!F181&lt;0,CONCATENATE("TERM-",Master!L181,IF(Master!B181="-T","-1","-2")),""))</f>
        <v>TERM-CONWT-S</v>
      </c>
      <c r="G163" s="10" t="str">
        <f>IF(H163="","",Master!$I$4)</f>
        <v>Bldn 1700A</v>
      </c>
      <c r="H163" s="10">
        <f>IF(Master!F181&lt;&gt;"",CHOOSE(INT(Master!E181/100)+1,Master!$I$7,Master!$I$8,Master!$I$9),"")</f>
        <v>220</v>
      </c>
      <c r="I163" s="10" t="str">
        <f>IF(H163="","",Master!$I$10)</f>
        <v>GY</v>
      </c>
      <c r="K163" s="10" t="str">
        <f>IF(H163="","",Master!$I$11)</f>
        <v>1RR15D-B</v>
      </c>
      <c r="M163" s="10" t="str">
        <f>IF(H163="","",Master!$I$12)</f>
        <v>RJ-45</v>
      </c>
      <c r="N163" s="10" t="str">
        <f>IF(H163="","",CONCATENATE(Master!A181,Master!B181))</f>
        <v>CONWT-S</v>
      </c>
      <c r="P163" s="10" t="str">
        <f>IF(H163="","",Master!$I$14)</f>
        <v>RJ-45</v>
      </c>
    </row>
    <row r="164" spans="2:16" s="10" customFormat="1" ht="15.75">
      <c r="B164" s="10" t="str">
        <f>IF(H164="","",Master!$I$3)</f>
        <v>DAQ</v>
      </c>
      <c r="C164" s="20" t="str">
        <f>IF(H164="","",Master!$I$5)</f>
        <v> </v>
      </c>
      <c r="D164" s="20" t="str">
        <f>IF(H164="","",Master!$I$6)</f>
        <v> </v>
      </c>
      <c r="E164" s="10" t="str">
        <f>IF(Master!F182&gt;0,CONCATENATE("TERM-",Master!L182,Master!B182),IF(Master!F182&lt;0,CONCATENATE("TERM-",Master!L182,IF(Master!B182="-T","-1","-2")),""))</f>
        <v>TERM-COSWT-S</v>
      </c>
      <c r="G164" s="10" t="str">
        <f>IF(H164="","",Master!$I$4)</f>
        <v>Bldn 1700A</v>
      </c>
      <c r="H164" s="10">
        <f>IF(Master!F182&lt;&gt;"",CHOOSE(INT(Master!E182/100)+1,Master!$I$7,Master!$I$8,Master!$I$9),"")</f>
        <v>220</v>
      </c>
      <c r="I164" s="10" t="str">
        <f>IF(H164="","",Master!$I$10)</f>
        <v>GY</v>
      </c>
      <c r="K164" s="10" t="str">
        <f>IF(H164="","",Master!$I$11)</f>
        <v>1RR15D-B</v>
      </c>
      <c r="M164" s="10" t="str">
        <f>IF(H164="","",Master!$I$12)</f>
        <v>RJ-45</v>
      </c>
      <c r="N164" s="10" t="str">
        <f>IF(H164="","",CONCATENATE(Master!A182,Master!B182))</f>
        <v>COSWT-S</v>
      </c>
      <c r="P164" s="10" t="str">
        <f>IF(H164="","",Master!$I$14)</f>
        <v>RJ-45</v>
      </c>
    </row>
    <row r="165" spans="2:16" s="10" customFormat="1" ht="15.75">
      <c r="B165" s="10" t="str">
        <f>IF(H165="","",Master!$I$3)</f>
        <v>DAQ</v>
      </c>
      <c r="C165" s="20" t="str">
        <f>IF(H165="","",Master!$I$5)</f>
        <v> </v>
      </c>
      <c r="D165" s="20" t="str">
        <f>IF(H165="","",Master!$I$6)</f>
        <v> </v>
      </c>
      <c r="E165" s="10" t="str">
        <f>IF(Master!F183&gt;0,CONCATENATE("TERM-",Master!L183,Master!B183),IF(Master!F183&lt;0,CONCATENATE("TERM-",Master!L183,IF(Master!B183="-T","-1","-2")),""))</f>
        <v>TERM-CONET-S</v>
      </c>
      <c r="G165" s="10" t="str">
        <f>IF(H165="","",Master!$I$4)</f>
        <v>Bldn 1700A</v>
      </c>
      <c r="H165" s="10">
        <f>IF(Master!F183&lt;&gt;"",CHOOSE(INT(Master!E183/100)+1,Master!$I$7,Master!$I$8,Master!$I$9),"")</f>
        <v>220</v>
      </c>
      <c r="I165" s="10" t="str">
        <f>IF(H165="","",Master!$I$10)</f>
        <v>GY</v>
      </c>
      <c r="K165" s="10" t="str">
        <f>IF(H165="","",Master!$I$11)</f>
        <v>1RR15D-B</v>
      </c>
      <c r="M165" s="10" t="str">
        <f>IF(H165="","",Master!$I$12)</f>
        <v>RJ-45</v>
      </c>
      <c r="N165" s="10" t="str">
        <f>IF(H165="","",CONCATENATE(Master!A183,Master!B183))</f>
        <v>CONET-S</v>
      </c>
      <c r="P165" s="10" t="str">
        <f>IF(H165="","",Master!$I$14)</f>
        <v>RJ-45</v>
      </c>
    </row>
    <row r="166" spans="2:16" s="10" customFormat="1" ht="15.75">
      <c r="B166" s="10" t="str">
        <f>IF(H166="","",Master!$I$3)</f>
        <v>DAQ</v>
      </c>
      <c r="C166" s="20" t="str">
        <f>IF(H166="","",Master!$I$5)</f>
        <v> </v>
      </c>
      <c r="D166" s="20" t="str">
        <f>IF(H166="","",Master!$I$6)</f>
        <v> </v>
      </c>
      <c r="E166" s="10" t="str">
        <f>IF(Master!F184&gt;0,CONCATENATE("TERM-",Master!L184,Master!B184),IF(Master!F184&lt;0,CONCATENATE("TERM-",Master!L184,IF(Master!B184="-T","-1","-2")),""))</f>
        <v>TERM-COSET-S</v>
      </c>
      <c r="G166" s="10" t="str">
        <f>IF(H166="","",Master!$I$4)</f>
        <v>Bldn 1700A</v>
      </c>
      <c r="H166" s="10">
        <f>IF(Master!F184&lt;&gt;"",CHOOSE(INT(Master!E184/100)+1,Master!$I$7,Master!$I$8,Master!$I$9),"")</f>
        <v>220</v>
      </c>
      <c r="I166" s="10" t="str">
        <f>IF(H166="","",Master!$I$10)</f>
        <v>GY</v>
      </c>
      <c r="K166" s="10" t="str">
        <f>IF(H166="","",Master!$I$11)</f>
        <v>1RR15D-B</v>
      </c>
      <c r="M166" s="10" t="str">
        <f>IF(H166="","",Master!$I$12)</f>
        <v>RJ-45</v>
      </c>
      <c r="N166" s="10" t="str">
        <f>IF(H166="","",CONCATENATE(Master!A184,Master!B184))</f>
        <v>COSET-S</v>
      </c>
      <c r="P166" s="10" t="str">
        <f>IF(H166="","",Master!$I$14)</f>
        <v>RJ-45</v>
      </c>
    </row>
    <row r="167" spans="2:16" s="10" customFormat="1" ht="15.75">
      <c r="B167" s="10" t="str">
        <f>IF(H167="","",Master!$I$3)</f>
        <v>DAQ</v>
      </c>
      <c r="C167" s="20" t="str">
        <f>IF(H167="","",Master!$I$5)</f>
        <v> </v>
      </c>
      <c r="D167" s="20" t="str">
        <f>IF(H167="","",Master!$I$6)</f>
        <v> </v>
      </c>
      <c r="E167" s="10" t="str">
        <f>IF(Master!F185&gt;0,CONCATENATE("TERM-",Master!L185,Master!B185),IF(Master!F185&lt;0,CONCATENATE("TERM-",Master!L185,IF(Master!B185="-T","-1","-2")),""))</f>
        <v>TERM-CANWT-S</v>
      </c>
      <c r="G167" s="10" t="str">
        <f>IF(H167="","",Master!$I$4)</f>
        <v>Bldn 1700A</v>
      </c>
      <c r="H167" s="10">
        <f>IF(Master!F185&lt;&gt;"",CHOOSE(INT(Master!E185/100)+1,Master!$I$7,Master!$I$8,Master!$I$9),"")</f>
        <v>220</v>
      </c>
      <c r="I167" s="10" t="str">
        <f>IF(H167="","",Master!$I$10)</f>
        <v>GY</v>
      </c>
      <c r="K167" s="10" t="str">
        <f>IF(H167="","",Master!$I$11)</f>
        <v>1RR15D-B</v>
      </c>
      <c r="M167" s="10" t="str">
        <f>IF(H167="","",Master!$I$12)</f>
        <v>RJ-45</v>
      </c>
      <c r="N167" s="10" t="str">
        <f>IF(H167="","",CONCATENATE(Master!A185,Master!B185))</f>
        <v>CANWT-S</v>
      </c>
      <c r="P167" s="10" t="str">
        <f>IF(H167="","",Master!$I$14)</f>
        <v>RJ-45</v>
      </c>
    </row>
    <row r="168" spans="2:16" s="10" customFormat="1" ht="15.75">
      <c r="B168" s="10" t="str">
        <f>IF(H168="","",Master!$I$3)</f>
        <v>DAQ</v>
      </c>
      <c r="C168" s="20" t="str">
        <f>IF(H168="","",Master!$I$5)</f>
        <v> </v>
      </c>
      <c r="D168" s="20" t="str">
        <f>IF(H168="","",Master!$I$6)</f>
        <v> </v>
      </c>
      <c r="E168" s="10" t="str">
        <f>IF(Master!F186&gt;0,CONCATENATE("TERM-",Master!L186,Master!B186),IF(Master!F186&lt;0,CONCATENATE("TERM-",Master!L186,IF(Master!B186="-T","-1","-2")),""))</f>
        <v>TERM-CASWT-S</v>
      </c>
      <c r="G168" s="10" t="str">
        <f>IF(H168="","",Master!$I$4)</f>
        <v>Bldn 1700A</v>
      </c>
      <c r="H168" s="10">
        <f>IF(Master!F186&lt;&gt;"",CHOOSE(INT(Master!E186/100)+1,Master!$I$7,Master!$I$8,Master!$I$9),"")</f>
        <v>220</v>
      </c>
      <c r="I168" s="10" t="str">
        <f>IF(H168="","",Master!$I$10)</f>
        <v>GY</v>
      </c>
      <c r="K168" s="10" t="str">
        <f>IF(H168="","",Master!$I$11)</f>
        <v>1RR15D-B</v>
      </c>
      <c r="M168" s="10" t="str">
        <f>IF(H168="","",Master!$I$12)</f>
        <v>RJ-45</v>
      </c>
      <c r="N168" s="10" t="str">
        <f>IF(H168="","",CONCATENATE(Master!A186,Master!B186))</f>
        <v>CASWT-S</v>
      </c>
      <c r="P168" s="10" t="str">
        <f>IF(H168="","",Master!$I$14)</f>
        <v>RJ-45</v>
      </c>
    </row>
    <row r="169" spans="2:16" s="10" customFormat="1" ht="15.75">
      <c r="B169" s="10" t="str">
        <f>IF(H169="","",Master!$I$3)</f>
        <v>DAQ</v>
      </c>
      <c r="C169" s="20" t="str">
        <f>IF(H169="","",Master!$I$5)</f>
        <v> </v>
      </c>
      <c r="D169" s="20" t="str">
        <f>IF(H169="","",Master!$I$6)</f>
        <v> </v>
      </c>
      <c r="E169" s="10" t="str">
        <f>IF(Master!F187&gt;0,CONCATENATE("TERM-",Master!L187,Master!B187),IF(Master!F187&lt;0,CONCATENATE("TERM-",Master!L187,IF(Master!B187="-T","-1","-2")),""))</f>
        <v>TERM-CANET-S</v>
      </c>
      <c r="G169" s="10" t="str">
        <f>IF(H169="","",Master!$I$4)</f>
        <v>Bldn 1700A</v>
      </c>
      <c r="H169" s="10">
        <f>IF(Master!F187&lt;&gt;"",CHOOSE(INT(Master!E187/100)+1,Master!$I$7,Master!$I$8,Master!$I$9),"")</f>
        <v>220</v>
      </c>
      <c r="I169" s="10" t="str">
        <f>IF(H169="","",Master!$I$10)</f>
        <v>GY</v>
      </c>
      <c r="K169" s="10" t="str">
        <f>IF(H169="","",Master!$I$11)</f>
        <v>1RR15D-B</v>
      </c>
      <c r="M169" s="10" t="str">
        <f>IF(H169="","",Master!$I$12)</f>
        <v>RJ-45</v>
      </c>
      <c r="N169" s="10" t="str">
        <f>IF(H169="","",CONCATENATE(Master!A187,Master!B187))</f>
        <v>CANET-S</v>
      </c>
      <c r="P169" s="10" t="str">
        <f>IF(H169="","",Master!$I$14)</f>
        <v>RJ-45</v>
      </c>
    </row>
    <row r="170" spans="2:16" s="10" customFormat="1" ht="15.75">
      <c r="B170" s="10" t="str">
        <f>IF(H170="","",Master!$I$3)</f>
        <v>DAQ</v>
      </c>
      <c r="C170" s="20" t="str">
        <f>IF(H170="","",Master!$I$5)</f>
        <v> </v>
      </c>
      <c r="D170" s="20" t="str">
        <f>IF(H170="","",Master!$I$6)</f>
        <v> </v>
      </c>
      <c r="E170" s="10" t="str">
        <f>IF(Master!F188&gt;0,CONCATENATE("TERM-",Master!L188,Master!B188),IF(Master!F188&lt;0,CONCATENATE("TERM-",Master!L188,IF(Master!B188="-T","-1","-2")),""))</f>
        <v>TERM-CASET-S</v>
      </c>
      <c r="G170" s="10" t="str">
        <f>IF(H170="","",Master!$I$4)</f>
        <v>Bldn 1700A</v>
      </c>
      <c r="H170" s="10">
        <f>IF(Master!F188&lt;&gt;"",CHOOSE(INT(Master!E188/100)+1,Master!$I$7,Master!$I$8,Master!$I$9),"")</f>
        <v>220</v>
      </c>
      <c r="I170" s="10" t="str">
        <f>IF(H170="","",Master!$I$10)</f>
        <v>GY</v>
      </c>
      <c r="K170" s="10" t="str">
        <f>IF(H170="","",Master!$I$11)</f>
        <v>1RR15D-B</v>
      </c>
      <c r="M170" s="10" t="str">
        <f>IF(H170="","",Master!$I$12)</f>
        <v>RJ-45</v>
      </c>
      <c r="N170" s="10" t="str">
        <f>IF(H170="","",CONCATENATE(Master!A188,Master!B188))</f>
        <v>CASET-S</v>
      </c>
      <c r="P170" s="10" t="str">
        <f>IF(H170="","",Master!$I$14)</f>
        <v>RJ-45</v>
      </c>
    </row>
    <row r="171" spans="2:16" s="10" customFormat="1" ht="15.75">
      <c r="B171" s="10" t="str">
        <f>IF(H171="","",Master!$I$3)</f>
        <v>DAQ</v>
      </c>
      <c r="C171" s="20" t="str">
        <f>IF(H171="","",Master!$I$5)</f>
        <v> </v>
      </c>
      <c r="D171" s="20" t="str">
        <f>IF(H171="","",Master!$I$6)</f>
        <v> </v>
      </c>
      <c r="E171" s="10" t="str">
        <f>IF(Master!F189&gt;0,CONCATENATE("TERM-",Master!L189,Master!B189),IF(Master!F189&lt;0,CONCATENATE("TERM-",Master!L189,IF(Master!B189="-T","-1","-2")),""))</f>
        <v>TERM-EPNW-S</v>
      </c>
      <c r="G171" s="10" t="str">
        <f>IF(H171="","",Master!$I$4)</f>
        <v>Bldn 1700A</v>
      </c>
      <c r="H171" s="10">
        <f>IF(Master!F189&lt;&gt;"",CHOOSE(INT(Master!E189/100)+1,Master!$I$7,Master!$I$8,Master!$I$9),"")</f>
        <v>220</v>
      </c>
      <c r="I171" s="10" t="str">
        <f>IF(H171="","",Master!$I$10)</f>
        <v>GY</v>
      </c>
      <c r="K171" s="10" t="str">
        <f>IF(H171="","",Master!$I$11)</f>
        <v>1RR15D-B</v>
      </c>
      <c r="M171" s="10" t="str">
        <f>IF(H171="","",Master!$I$12)</f>
        <v>RJ-45</v>
      </c>
      <c r="N171" s="10" t="str">
        <f>IF(H171="","",CONCATENATE(Master!A189,Master!B189))</f>
        <v>EPNW-S</v>
      </c>
      <c r="P171" s="10" t="str">
        <f>IF(H171="","",Master!$I$14)</f>
        <v>RJ-45</v>
      </c>
    </row>
    <row r="172" spans="2:16" s="10" customFormat="1" ht="15.75">
      <c r="B172" s="10" t="str">
        <f>IF(H172="","",Master!$I$3)</f>
        <v>DAQ</v>
      </c>
      <c r="C172" s="20" t="str">
        <f>IF(H172="","",Master!$I$5)</f>
        <v> </v>
      </c>
      <c r="D172" s="20" t="str">
        <f>IF(H172="","",Master!$I$6)</f>
        <v> </v>
      </c>
      <c r="E172" s="10" t="str">
        <f>IF(Master!F190&gt;0,CONCATENATE("TERM-",Master!L190,Master!B190),IF(Master!F190&lt;0,CONCATENATE("TERM-",Master!L190,IF(Master!B190="-T","-1","-2")),""))</f>
        <v>TERM-EPSW-S</v>
      </c>
      <c r="G172" s="10" t="str">
        <f>IF(H172="","",Master!$I$4)</f>
        <v>Bldn 1700A</v>
      </c>
      <c r="H172" s="10">
        <f>IF(Master!F190&lt;&gt;"",CHOOSE(INT(Master!E190/100)+1,Master!$I$7,Master!$I$8,Master!$I$9),"")</f>
        <v>220</v>
      </c>
      <c r="I172" s="10" t="str">
        <f>IF(H172="","",Master!$I$10)</f>
        <v>GY</v>
      </c>
      <c r="K172" s="10" t="str">
        <f>IF(H172="","",Master!$I$11)</f>
        <v>1RR15D-B</v>
      </c>
      <c r="M172" s="10" t="str">
        <f>IF(H172="","",Master!$I$12)</f>
        <v>RJ-45</v>
      </c>
      <c r="N172" s="10" t="str">
        <f>IF(H172="","",CONCATENATE(Master!A190,Master!B190))</f>
        <v>EPSW-S</v>
      </c>
      <c r="P172" s="10" t="str">
        <f>IF(H172="","",Master!$I$14)</f>
        <v>RJ-45</v>
      </c>
    </row>
    <row r="173" spans="2:16" s="10" customFormat="1" ht="15.75">
      <c r="B173" s="10" t="str">
        <f>IF(H173="","",Master!$I$3)</f>
        <v>DAQ</v>
      </c>
      <c r="C173" s="20" t="str">
        <f>IF(H173="","",Master!$I$5)</f>
        <v> </v>
      </c>
      <c r="D173" s="20" t="str">
        <f>IF(H173="","",Master!$I$6)</f>
        <v> </v>
      </c>
      <c r="E173" s="10" t="str">
        <f>IF(Master!F191&gt;0,CONCATENATE("TERM-",Master!L191,Master!B191),IF(Master!F191&lt;0,CONCATENATE("TERM-",Master!L191,IF(Master!B191="-T","-1","-2")),""))</f>
        <v>TERM-EPNW-S</v>
      </c>
      <c r="G173" s="10" t="str">
        <f>IF(H173="","",Master!$I$4)</f>
        <v>Bldn 1700A</v>
      </c>
      <c r="H173" s="10">
        <f>IF(Master!F191&lt;&gt;"",CHOOSE(INT(Master!E191/100)+1,Master!$I$7,Master!$I$8,Master!$I$9),"")</f>
        <v>220</v>
      </c>
      <c r="I173" s="10" t="str">
        <f>IF(H173="","",Master!$I$10)</f>
        <v>GY</v>
      </c>
      <c r="K173" s="10" t="str">
        <f>IF(H173="","",Master!$I$11)</f>
        <v>1RR15D-B</v>
      </c>
      <c r="M173" s="10" t="str">
        <f>IF(H173="","",Master!$I$12)</f>
        <v>RJ-45</v>
      </c>
      <c r="N173" s="10" t="str">
        <f>IF(H173="","",CONCATENATE(Master!A191,Master!B191))</f>
        <v>EPNW-S</v>
      </c>
      <c r="P173" s="10" t="str">
        <f>IF(H173="","",Master!$I$14)</f>
        <v>RJ-45</v>
      </c>
    </row>
    <row r="174" spans="2:16" s="10" customFormat="1" ht="15.75">
      <c r="B174" s="10" t="str">
        <f>IF(H174="","",Master!$I$3)</f>
        <v>DAQ</v>
      </c>
      <c r="C174" s="20" t="str">
        <f>IF(H174="","",Master!$I$5)</f>
        <v> </v>
      </c>
      <c r="D174" s="20" t="str">
        <f>IF(H174="","",Master!$I$6)</f>
        <v> </v>
      </c>
      <c r="E174" s="10" t="str">
        <f>IF(Master!F192&gt;0,CONCATENATE("TERM-",Master!L192,Master!B192),IF(Master!F192&lt;0,CONCATENATE("TERM-",Master!L192,IF(Master!B192="-T","-1","-2")),""))</f>
        <v>TERM-EPNE-S</v>
      </c>
      <c r="G174" s="10" t="str">
        <f>IF(H174="","",Master!$I$4)</f>
        <v>Bldn 1700A</v>
      </c>
      <c r="H174" s="10">
        <f>IF(Master!F192&lt;&gt;"",CHOOSE(INT(Master!E192/100)+1,Master!$I$7,Master!$I$8,Master!$I$9),"")</f>
        <v>220</v>
      </c>
      <c r="I174" s="10" t="str">
        <f>IF(H174="","",Master!$I$10)</f>
        <v>GY</v>
      </c>
      <c r="K174" s="10" t="str">
        <f>IF(H174="","",Master!$I$11)</f>
        <v>1RR15D-B</v>
      </c>
      <c r="M174" s="10" t="str">
        <f>IF(H174="","",Master!$I$12)</f>
        <v>RJ-45</v>
      </c>
      <c r="N174" s="10" t="str">
        <f>IF(H174="","",CONCATENATE(Master!A192,Master!B192))</f>
        <v>EPNE-S</v>
      </c>
      <c r="P174" s="10" t="str">
        <f>IF(H174="","",Master!$I$14)</f>
        <v>RJ-45</v>
      </c>
    </row>
    <row r="175" spans="2:16" s="10" customFormat="1" ht="15.75">
      <c r="B175" s="10" t="str">
        <f>IF(H175="","",Master!$I$3)</f>
        <v>DAQ</v>
      </c>
      <c r="C175" s="20" t="str">
        <f>IF(H175="","",Master!$I$5)</f>
        <v> </v>
      </c>
      <c r="D175" s="20" t="str">
        <f>IF(H175="","",Master!$I$6)</f>
        <v> </v>
      </c>
      <c r="E175" s="10" t="str">
        <f>IF(Master!F193&gt;0,CONCATENATE("TERM-",Master!L193,Master!B193),IF(Master!F193&lt;0,CONCATENATE("TERM-",Master!L193,IF(Master!B193="-T","-1","-2")),""))</f>
        <v>TERM-SVNWT-S</v>
      </c>
      <c r="G175" s="10" t="str">
        <f>IF(H175="","",Master!$I$4)</f>
        <v>Bldn 1700A</v>
      </c>
      <c r="H175" s="10">
        <f>IF(Master!F193&lt;&gt;"",CHOOSE(INT(Master!E193/100)+1,Master!$I$7,Master!$I$8,Master!$I$9),"")</f>
        <v>220</v>
      </c>
      <c r="I175" s="10" t="str">
        <f>IF(H175="","",Master!$I$10)</f>
        <v>GY</v>
      </c>
      <c r="K175" s="10" t="str">
        <f>IF(H175="","",Master!$I$11)</f>
        <v>1RR15D-B</v>
      </c>
      <c r="M175" s="10" t="str">
        <f>IF(H175="","",Master!$I$12)</f>
        <v>RJ-45</v>
      </c>
      <c r="N175" s="10" t="str">
        <f>IF(H175="","",CONCATENATE(Master!A193,Master!B193))</f>
        <v>SVNWT-S</v>
      </c>
      <c r="P175" s="10" t="str">
        <f>IF(H175="","",Master!$I$14)</f>
        <v>RJ-45</v>
      </c>
    </row>
    <row r="176" spans="2:16" s="10" customFormat="1" ht="15.75">
      <c r="B176" s="10" t="str">
        <f>IF(H176="","",Master!$I$3)</f>
        <v>DAQ</v>
      </c>
      <c r="C176" s="20" t="str">
        <f>IF(H176="","",Master!$I$5)</f>
        <v> </v>
      </c>
      <c r="D176" s="20" t="str">
        <f>IF(H176="","",Master!$I$6)</f>
        <v> </v>
      </c>
      <c r="E176" s="10" t="str">
        <f>IF(Master!F194&gt;0,CONCATENATE("TERM-",Master!L194,Master!B194),IF(Master!F194&lt;0,CONCATENATE("TERM-",Master!L194,IF(Master!B194="-T","-1","-2")),""))</f>
        <v>TERM-SVSWT-S</v>
      </c>
      <c r="G176" s="10" t="str">
        <f>IF(H176="","",Master!$I$4)</f>
        <v>Bldn 1700A</v>
      </c>
      <c r="H176" s="10">
        <f>IF(Master!F194&lt;&gt;"",CHOOSE(INT(Master!E194/100)+1,Master!$I$7,Master!$I$8,Master!$I$9),"")</f>
        <v>220</v>
      </c>
      <c r="I176" s="10" t="str">
        <f>IF(H176="","",Master!$I$10)</f>
        <v>GY</v>
      </c>
      <c r="K176" s="10" t="str">
        <f>IF(H176="","",Master!$I$11)</f>
        <v>1RR15D-B</v>
      </c>
      <c r="M176" s="10" t="str">
        <f>IF(H176="","",Master!$I$12)</f>
        <v>RJ-45</v>
      </c>
      <c r="N176" s="10" t="str">
        <f>IF(H176="","",CONCATENATE(Master!A194,Master!B194))</f>
        <v>SVSWT-S</v>
      </c>
      <c r="P176" s="10" t="str">
        <f>IF(H176="","",Master!$I$14)</f>
        <v>RJ-45</v>
      </c>
    </row>
    <row r="177" spans="2:16" s="10" customFormat="1" ht="15.75">
      <c r="B177" s="10" t="str">
        <f>IF(H177="","",Master!$I$3)</f>
        <v>DAQ</v>
      </c>
      <c r="C177" s="20" t="str">
        <f>IF(H177="","",Master!$I$5)</f>
        <v> </v>
      </c>
      <c r="D177" s="20" t="str">
        <f>IF(H177="","",Master!$I$6)</f>
        <v> </v>
      </c>
      <c r="E177" s="10" t="str">
        <f>IF(Master!F195&gt;0,CONCATENATE("TERM-",Master!L195,Master!B195),IF(Master!F195&lt;0,CONCATENATE("TERM-",Master!L195,IF(Master!B195="-T","-1","-2")),""))</f>
        <v>TERM-SVNET-S</v>
      </c>
      <c r="G177" s="10" t="str">
        <f>IF(H177="","",Master!$I$4)</f>
        <v>Bldn 1700A</v>
      </c>
      <c r="H177" s="10">
        <f>IF(Master!F195&lt;&gt;"",CHOOSE(INT(Master!E195/100)+1,Master!$I$7,Master!$I$8,Master!$I$9),"")</f>
        <v>220</v>
      </c>
      <c r="I177" s="10" t="str">
        <f>IF(H177="","",Master!$I$10)</f>
        <v>GY</v>
      </c>
      <c r="K177" s="10" t="str">
        <f>IF(H177="","",Master!$I$11)</f>
        <v>1RR15D-B</v>
      </c>
      <c r="M177" s="10" t="str">
        <f>IF(H177="","",Master!$I$12)</f>
        <v>RJ-45</v>
      </c>
      <c r="N177" s="10" t="str">
        <f>IF(H177="","",CONCATENATE(Master!A195,Master!B195))</f>
        <v>SVNET-S</v>
      </c>
      <c r="P177" s="10" t="str">
        <f>IF(H177="","",Master!$I$14)</f>
        <v>RJ-45</v>
      </c>
    </row>
    <row r="178" spans="2:16" s="10" customFormat="1" ht="15.75">
      <c r="B178" s="10" t="str">
        <f>IF(H178="","",Master!$I$3)</f>
        <v>DAQ</v>
      </c>
      <c r="C178" s="20" t="str">
        <f>IF(H178="","",Master!$I$5)</f>
        <v> </v>
      </c>
      <c r="D178" s="20" t="str">
        <f>IF(H178="","",Master!$I$6)</f>
        <v> </v>
      </c>
      <c r="E178" s="10" t="str">
        <f>IF(Master!F196&gt;0,CONCATENATE("TERM-",Master!L196,Master!B196),IF(Master!F196&lt;0,CONCATENATE("TERM-",Master!L196,IF(Master!B196="-T","-1","-2")),""))</f>
        <v>TERM-SVSET-S</v>
      </c>
      <c r="G178" s="10" t="str">
        <f>IF(H178="","",Master!$I$4)</f>
        <v>Bldn 1700A</v>
      </c>
      <c r="H178" s="10">
        <f>IF(Master!F196&lt;&gt;"",CHOOSE(INT(Master!E196/100)+1,Master!$I$7,Master!$I$8,Master!$I$9),"")</f>
        <v>220</v>
      </c>
      <c r="I178" s="10" t="str">
        <f>IF(H178="","",Master!$I$10)</f>
        <v>GY</v>
      </c>
      <c r="K178" s="10" t="str">
        <f>IF(H178="","",Master!$I$11)</f>
        <v>1RR15D-B</v>
      </c>
      <c r="M178" s="10" t="str">
        <f>IF(H178="","",Master!$I$12)</f>
        <v>RJ-45</v>
      </c>
      <c r="N178" s="10" t="str">
        <f>IF(H178="","",CONCATENATE(Master!A196,Master!B196))</f>
        <v>SVSET-S</v>
      </c>
      <c r="P178" s="10" t="str">
        <f>IF(H178="","",Master!$I$14)</f>
        <v>RJ-45</v>
      </c>
    </row>
    <row r="179" spans="3:4" s="10" customFormat="1" ht="15.75">
      <c r="C179" s="20"/>
      <c r="D179" s="20"/>
    </row>
    <row r="180" spans="3:4" s="10" customFormat="1" ht="15.75">
      <c r="C180" s="20"/>
      <c r="D180" s="20"/>
    </row>
    <row r="181" spans="3:4" s="10" customFormat="1" ht="15.75">
      <c r="C181" s="20"/>
      <c r="D181" s="20"/>
    </row>
    <row r="182" spans="3:4" s="10" customFormat="1" ht="15.75">
      <c r="C182" s="20"/>
      <c r="D182" s="20"/>
    </row>
    <row r="183" spans="3:4" s="10" customFormat="1" ht="15.75">
      <c r="C183" s="20"/>
      <c r="D183" s="20"/>
    </row>
  </sheetData>
  <printOptions/>
  <pageMargins left="0.75" right="0.75" top="1" bottom="1" header="0.5" footer="0.5"/>
  <pageSetup fitToHeight="8" fitToWidth="1" horizontalDpi="600" verticalDpi="600" orientation="landscape" paperSize="17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74"/>
  <sheetViews>
    <sheetView workbookViewId="0" topLeftCell="A1">
      <pane ySplit="510" topLeftCell="BM1" activePane="bottomLeft" state="split"/>
      <selection pane="topLeft" activeCell="C150" sqref="C150"/>
      <selection pane="bottomLeft" activeCell="C150" sqref="C150"/>
    </sheetView>
  </sheetViews>
  <sheetFormatPr defaultColWidth="9.140625" defaultRowHeight="12.75"/>
  <cols>
    <col min="1" max="1" width="10.7109375" style="8" customWidth="1"/>
    <col min="2" max="3" width="8.8515625" style="8" customWidth="1"/>
    <col min="4" max="4" width="6.57421875" style="8" customWidth="1"/>
    <col min="5" max="5" width="19.421875" style="8" customWidth="1"/>
    <col min="6" max="6" width="8.8515625" style="8" customWidth="1"/>
    <col min="7" max="7" width="16.57421875" style="8" customWidth="1"/>
    <col min="8" max="8" width="10.7109375" style="8" customWidth="1"/>
    <col min="9" max="9" width="8.8515625" style="8" customWidth="1"/>
    <col min="10" max="10" width="14.57421875" style="8" customWidth="1"/>
    <col min="11" max="11" width="63.28125" style="8" customWidth="1"/>
    <col min="12" max="12" width="13.421875" style="8" customWidth="1"/>
    <col min="13" max="13" width="32.140625" style="8" customWidth="1"/>
    <col min="14" max="14" width="64.57421875" style="8" customWidth="1"/>
    <col min="15" max="15" width="13.421875" style="8" customWidth="1"/>
    <col min="16" max="16" width="32.28125" style="8" customWidth="1"/>
    <col min="17" max="17" width="62.140625" style="8" customWidth="1"/>
    <col min="18" max="16384" width="8.8515625" style="8" customWidth="1"/>
  </cols>
  <sheetData>
    <row r="1" spans="1:17" s="7" customFormat="1" ht="15.75">
      <c r="A1" s="7" t="s">
        <v>245</v>
      </c>
      <c r="B1" s="7" t="s">
        <v>246</v>
      </c>
      <c r="C1" s="7" t="s">
        <v>247</v>
      </c>
      <c r="D1" s="7" t="s">
        <v>248</v>
      </c>
      <c r="E1" s="7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  <c r="N1" s="7" t="s">
        <v>258</v>
      </c>
      <c r="O1" s="7" t="s">
        <v>259</v>
      </c>
      <c r="P1" s="7" t="s">
        <v>260</v>
      </c>
      <c r="Q1" s="7" t="s">
        <v>261</v>
      </c>
    </row>
    <row r="2" spans="2:16" s="10" customFormat="1" ht="15.75">
      <c r="B2" s="10" t="str">
        <f>IF(H2="","",Master!$J$3)</f>
        <v>CLK</v>
      </c>
      <c r="E2" s="10" t="str">
        <f>IF(OR(Master!F20=1,Master!F20=4),CONCATENATE("FANO-",Master!L20,Master!B20),"")</f>
        <v>FANO-1-18C-T</v>
      </c>
      <c r="G2" s="10" t="str">
        <f>IF(H2="","",Master!$J$4)</f>
        <v>Bldn 1633A</v>
      </c>
      <c r="H2" s="10">
        <f>IF(OR(Master!F20=1,Master!F20=4),CHOOSE(INT(Master!E20/100)+1,Master!$J$7,Master!$J$8,Master!$J$9),"")</f>
        <v>65</v>
      </c>
      <c r="I2" s="10" t="str">
        <f>IF(H2="","",Master!$J$10)</f>
        <v>OR</v>
      </c>
      <c r="K2" s="10" t="str">
        <f>IF(OR(Master!F20=1,Master!F20=4),Master!J20,"")</f>
        <v>1RR15E-T</v>
      </c>
      <c r="M2" s="10" t="str">
        <f>IF(H2="","",Master!$J$12)</f>
        <v>Datalink, C Key</v>
      </c>
      <c r="N2" s="10" t="str">
        <f>IF(H2="","",CONCATENATE(Master!A20,Master!B20))</f>
        <v>1RR18C-T</v>
      </c>
      <c r="P2" s="10" t="str">
        <f>IF(H2="","",Master!$J$14)</f>
        <v>Datalink, C Key</v>
      </c>
    </row>
    <row r="3" spans="2:16" s="10" customFormat="1" ht="15.75">
      <c r="B3" s="10" t="str">
        <f>IF(H3="","",Master!$J$3)</f>
        <v>CLK</v>
      </c>
      <c r="E3" s="10" t="str">
        <f>IF(OR(Master!F21=1,Master!F21=4),CONCATENATE("FANO-",Master!L21,Master!B21),"")</f>
        <v>FANO-1-18C-B</v>
      </c>
      <c r="G3" s="10" t="str">
        <f>IF(H3="","",Master!$J$4)</f>
        <v>Bldn 1633A</v>
      </c>
      <c r="H3" s="10">
        <f>IF(OR(Master!F21=1,Master!F21=4),CHOOSE(INT(Master!E21/100)+1,Master!$J$7,Master!$J$8,Master!$J$9),"")</f>
        <v>65</v>
      </c>
      <c r="I3" s="10" t="str">
        <f>IF(H3="","",Master!$J$10)</f>
        <v>OR</v>
      </c>
      <c r="K3" s="10" t="str">
        <f>IF(OR(Master!F21=1,Master!F21=4),Master!J21,"")</f>
        <v>1RR15E-T</v>
      </c>
      <c r="M3" s="10" t="str">
        <f>IF(H3="","",Master!$J$12)</f>
        <v>Datalink, C Key</v>
      </c>
      <c r="N3" s="10" t="str">
        <f>IF(H3="","",CONCATENATE(Master!A21,Master!B21))</f>
        <v>1RR18C-B</v>
      </c>
      <c r="P3" s="10" t="str">
        <f>IF(H3="","",Master!$J$14)</f>
        <v>Datalink, C Key</v>
      </c>
    </row>
    <row r="4" spans="2:16" s="10" customFormat="1" ht="15.75">
      <c r="B4" s="10" t="str">
        <f>IF(H4="","",Master!$J$3)</f>
        <v>CLK</v>
      </c>
      <c r="E4" s="10" t="str">
        <f>IF(OR(Master!F22=1,Master!F22=4),CONCATENATE("FANO-",Master!L22,Master!B22),"")</f>
        <v>FANO-1-18D-T</v>
      </c>
      <c r="G4" s="10" t="str">
        <f>IF(H4="","",Master!$J$4)</f>
        <v>Bldn 1633A</v>
      </c>
      <c r="H4" s="10">
        <f>IF(OR(Master!F22=1,Master!F22=4),CHOOSE(INT(Master!E22/100)+1,Master!$J$7,Master!$J$8,Master!$J$9),"")</f>
        <v>65</v>
      </c>
      <c r="I4" s="10" t="str">
        <f>IF(H4="","",Master!$J$10)</f>
        <v>OR</v>
      </c>
      <c r="K4" s="10" t="str">
        <f>IF(OR(Master!F22=1,Master!F22=4),Master!J22,"")</f>
        <v>1RR15E-T</v>
      </c>
      <c r="M4" s="10" t="str">
        <f>IF(H4="","",Master!$J$12)</f>
        <v>Datalink, C Key</v>
      </c>
      <c r="N4" s="10" t="str">
        <f>IF(H4="","",CONCATENATE(Master!A22,Master!B22))</f>
        <v>1RR18D-T</v>
      </c>
      <c r="P4" s="10" t="str">
        <f>IF(H4="","",Master!$J$14)</f>
        <v>Datalink, C Key</v>
      </c>
    </row>
    <row r="5" spans="2:16" s="10" customFormat="1" ht="15.75" hidden="1">
      <c r="B5" s="10">
        <f>IF(H5="","",Master!$J$3)</f>
      </c>
      <c r="E5" s="10">
        <f>IF(OR(Master!F23=1,Master!F23=4),CONCATENATE("FANO-",Master!L23,Master!B23),"")</f>
      </c>
      <c r="G5" s="10">
        <f>IF(H5="","",Master!$J$4)</f>
      </c>
      <c r="H5" s="10">
        <f>IF(OR(Master!F23=1,Master!F23=4),CHOOSE(INT(Master!E23/100)+1,Master!$J$7,Master!$J$8,Master!$J$9),"")</f>
      </c>
      <c r="I5" s="10">
        <f>IF(H5="","",Master!$J$10)</f>
      </c>
      <c r="K5" s="10">
        <f>IF(OR(Master!F23=1,Master!F23=4),Master!J23,"")</f>
      </c>
      <c r="M5" s="10">
        <f>IF(H5="","",Master!$J$12)</f>
      </c>
      <c r="N5" s="10">
        <f>IF(H5="","",CONCATENATE(Master!A23,Master!B23))</f>
      </c>
      <c r="P5" s="10">
        <f>IF(H5="","",Master!$J$14)</f>
      </c>
    </row>
    <row r="6" spans="2:16" s="10" customFormat="1" ht="15.75">
      <c r="B6" s="10" t="str">
        <f>IF(H6="","",Master!$J$3)</f>
        <v>CLK</v>
      </c>
      <c r="E6" s="10" t="str">
        <f>IF(OR(Master!F24=1,Master!F24=4),CONCATENATE("FANO-",Master!L24,Master!B24),"")</f>
        <v>FANO-1-18E-T</v>
      </c>
      <c r="G6" s="10" t="str">
        <f>IF(H6="","",Master!$J$4)</f>
        <v>Bldn 1633A</v>
      </c>
      <c r="H6" s="10">
        <f>IF(OR(Master!F24=1,Master!F24=4),CHOOSE(INT(Master!E24/100)+1,Master!$J$7,Master!$J$8,Master!$J$9),"")</f>
        <v>65</v>
      </c>
      <c r="I6" s="10" t="str">
        <f>IF(H6="","",Master!$J$10)</f>
        <v>OR</v>
      </c>
      <c r="K6" s="10" t="str">
        <f>IF(OR(Master!F24=1,Master!F24=4),Master!J24,"")</f>
        <v>1RR15E-T</v>
      </c>
      <c r="M6" s="10" t="str">
        <f>IF(H6="","",Master!$J$12)</f>
        <v>Datalink, C Key</v>
      </c>
      <c r="N6" s="10" t="str">
        <f>IF(H6="","",CONCATENATE(Master!A24,Master!B24))</f>
        <v>1RR18E-T</v>
      </c>
      <c r="P6" s="10" t="str">
        <f>IF(H6="","",Master!$J$14)</f>
        <v>Datalink, C Key</v>
      </c>
    </row>
    <row r="7" spans="2:16" s="10" customFormat="1" ht="15.75" hidden="1">
      <c r="B7" s="10">
        <f>IF(H7="","",Master!$J$3)</f>
      </c>
      <c r="E7" s="10">
        <f>IF(OR(Master!F25=1,Master!F25=4),CONCATENATE("FANO-",Master!L25,Master!B25),"")</f>
      </c>
      <c r="G7" s="10">
        <f>IF(H7="","",Master!$J$4)</f>
      </c>
      <c r="H7" s="10">
        <f>IF(OR(Master!F25=1,Master!F25=4),CHOOSE(INT(Master!E25/100)+1,Master!$J$7,Master!$J$8,Master!$J$9),"")</f>
      </c>
      <c r="I7" s="10">
        <f>IF(H7="","",Master!$J$10)</f>
      </c>
      <c r="K7" s="10">
        <f>IF(OR(Master!F25=1,Master!F25=4),Master!J25,"")</f>
      </c>
      <c r="M7" s="10">
        <f>IF(H7="","",Master!$J$12)</f>
      </c>
      <c r="N7" s="10">
        <f>IF(H7="","",CONCATENATE(Master!A25,Master!B25))</f>
      </c>
      <c r="P7" s="10">
        <f>IF(H7="","",Master!$J$14)</f>
      </c>
    </row>
    <row r="8" spans="2:16" s="10" customFormat="1" ht="15.75">
      <c r="B8" s="10" t="str">
        <f>IF(H8="","",Master!$J$3)</f>
        <v>CLK</v>
      </c>
      <c r="E8" s="10" t="str">
        <f>IF(OR(Master!F26=1,Master!F26=4),CONCATENATE("FANO-",Master!L26,Master!B26),"")</f>
        <v>FANO-1-18F-T</v>
      </c>
      <c r="G8" s="10" t="str">
        <f>IF(H8="","",Master!$J$4)</f>
        <v>Bldn 1633A</v>
      </c>
      <c r="H8" s="10">
        <f>IF(OR(Master!F26=1,Master!F26=4),CHOOSE(INT(Master!E26/100)+1,Master!$J$7,Master!$J$8,Master!$J$9),"")</f>
        <v>65</v>
      </c>
      <c r="I8" s="10" t="str">
        <f>IF(H8="","",Master!$J$10)</f>
        <v>OR</v>
      </c>
      <c r="K8" s="10" t="str">
        <f>IF(OR(Master!F26=1,Master!F26=4),Master!J26,"")</f>
        <v>1RR15E-T</v>
      </c>
      <c r="M8" s="10" t="str">
        <f>IF(H8="","",Master!$J$12)</f>
        <v>Datalink, C Key</v>
      </c>
      <c r="N8" s="10" t="str">
        <f>IF(H8="","",CONCATENATE(Master!A26,Master!B26))</f>
        <v>1RR18F-T</v>
      </c>
      <c r="P8" s="10" t="str">
        <f>IF(H8="","",Master!$J$14)</f>
        <v>Datalink, C Key</v>
      </c>
    </row>
    <row r="9" spans="2:16" s="10" customFormat="1" ht="15.75" hidden="1">
      <c r="B9" s="10">
        <f>IF(H9="","",Master!$J$3)</f>
      </c>
      <c r="E9" s="10">
        <f>IF(OR(Master!F27=1,Master!F27=4),CONCATENATE("FANO-",Master!L27,Master!B27),"")</f>
      </c>
      <c r="G9" s="10">
        <f>IF(H9="","",Master!$J$4)</f>
      </c>
      <c r="H9" s="10">
        <f>IF(OR(Master!F27=1,Master!F27=4),CHOOSE(INT(Master!E27/100)+1,Master!$J$7,Master!$J$8,Master!$J$9),"")</f>
      </c>
      <c r="I9" s="10">
        <f>IF(H9="","",Master!$J$10)</f>
      </c>
      <c r="K9" s="10">
        <f>IF(OR(Master!F27=1,Master!F27=4),Master!J27,"")</f>
      </c>
      <c r="M9" s="10">
        <f>IF(H9="","",Master!$J$12)</f>
      </c>
      <c r="N9" s="10">
        <f>IF(H9="","",CONCATENATE(Master!A27,Master!B27))</f>
      </c>
      <c r="P9" s="10">
        <f>IF(H9="","",Master!$J$14)</f>
      </c>
    </row>
    <row r="10" spans="2:16" s="10" customFormat="1" ht="15.75">
      <c r="B10" s="10" t="str">
        <f>IF(H10="","",Master!$J$3)</f>
        <v>CLK</v>
      </c>
      <c r="E10" s="10" t="str">
        <f>IF(OR(Master!F28=1,Master!F28=4),CONCATENATE("FANO-",Master!L28,Master!B28),"")</f>
        <v>FANO-1-18G-T</v>
      </c>
      <c r="G10" s="10" t="str">
        <f>IF(H10="","",Master!$J$4)</f>
        <v>Bldn 1633A</v>
      </c>
      <c r="H10" s="10">
        <f>IF(OR(Master!F28=1,Master!F28=4),CHOOSE(INT(Master!E28/100)+1,Master!$J$7,Master!$J$8,Master!$J$9),"")</f>
        <v>65</v>
      </c>
      <c r="I10" s="10" t="str">
        <f>IF(H10="","",Master!$J$10)</f>
        <v>OR</v>
      </c>
      <c r="K10" s="10" t="str">
        <f>IF(OR(Master!F28=1,Master!F28=4),Master!J28,"")</f>
        <v>1RR15E-T</v>
      </c>
      <c r="M10" s="10" t="str">
        <f>IF(H10="","",Master!$J$12)</f>
        <v>Datalink, C Key</v>
      </c>
      <c r="N10" s="10" t="str">
        <f>IF(H10="","",CONCATENATE(Master!A28,Master!B28))</f>
        <v>1RR18G-T</v>
      </c>
      <c r="P10" s="10" t="str">
        <f>IF(H10="","",Master!$J$14)</f>
        <v>Datalink, C Key</v>
      </c>
    </row>
    <row r="11" spans="2:16" s="10" customFormat="1" ht="15.75" hidden="1">
      <c r="B11" s="10">
        <f>IF(H11="","",Master!$J$3)</f>
      </c>
      <c r="E11" s="10">
        <f>IF(OR(Master!F29=1,Master!F29=4),CONCATENATE("FANO-",Master!L29,Master!B29),"")</f>
      </c>
      <c r="G11" s="10">
        <f>IF(H11="","",Master!$J$4)</f>
      </c>
      <c r="H11" s="10">
        <f>IF(OR(Master!F29=1,Master!F29=4),CHOOSE(INT(Master!E29/100)+1,Master!$J$7,Master!$J$8,Master!$J$9),"")</f>
      </c>
      <c r="I11" s="10">
        <f>IF(H11="","",Master!$J$10)</f>
      </c>
      <c r="K11" s="10">
        <f>IF(OR(Master!F29=1,Master!F29=4),Master!J29,"")</f>
      </c>
      <c r="M11" s="10">
        <f>IF(H11="","",Master!$J$12)</f>
      </c>
      <c r="N11" s="10">
        <f>IF(H11="","",CONCATENATE(Master!A29,Master!B29))</f>
      </c>
      <c r="P11" s="10">
        <f>IF(H11="","",Master!$J$14)</f>
      </c>
    </row>
    <row r="12" spans="2:16" s="10" customFormat="1" ht="15.75">
      <c r="B12" s="10" t="str">
        <f>IF(H12="","",Master!$J$3)</f>
        <v>CLK</v>
      </c>
      <c r="E12" s="10" t="str">
        <f>IF(OR(Master!F30=1,Master!F30=4),CONCATENATE("FANO-",Master!L30,Master!B30),"")</f>
        <v>FANO-1-18H-T</v>
      </c>
      <c r="G12" s="10" t="str">
        <f>IF(H12="","",Master!$J$4)</f>
        <v>Bldn 1633A</v>
      </c>
      <c r="H12" s="10">
        <f>IF(OR(Master!F30=1,Master!F30=4),CHOOSE(INT(Master!E30/100)+1,Master!$J$7,Master!$J$8,Master!$J$9),"")</f>
        <v>65</v>
      </c>
      <c r="I12" s="10" t="str">
        <f>IF(H12="","",Master!$J$10)</f>
        <v>OR</v>
      </c>
      <c r="K12" s="10" t="str">
        <f>IF(OR(Master!F30=1,Master!F30=4),Master!J30,"")</f>
        <v>1RR15E-T</v>
      </c>
      <c r="M12" s="10" t="str">
        <f>IF(H12="","",Master!$J$12)</f>
        <v>Datalink, C Key</v>
      </c>
      <c r="N12" s="10" t="str">
        <f>IF(H12="","",CONCATENATE(Master!A30,Master!B30))</f>
        <v>1RR18H-T</v>
      </c>
      <c r="P12" s="10" t="str">
        <f>IF(H12="","",Master!$J$14)</f>
        <v>Datalink, C Key</v>
      </c>
    </row>
    <row r="13" spans="2:16" s="10" customFormat="1" ht="15.75">
      <c r="B13" s="10" t="str">
        <f>IF(H13="","",Master!$J$3)</f>
        <v>CLK</v>
      </c>
      <c r="E13" s="10" t="str">
        <f>IF(OR(Master!F31=1,Master!F31=4),CONCATENATE("FANO-",Master!L31,Master!B31),"")</f>
        <v>FANO-1-18H-B</v>
      </c>
      <c r="G13" s="10" t="str">
        <f>IF(H13="","",Master!$J$4)</f>
        <v>Bldn 1633A</v>
      </c>
      <c r="H13" s="10">
        <f>IF(OR(Master!F31=1,Master!F31=4),CHOOSE(INT(Master!E31/100)+1,Master!$J$7,Master!$J$8,Master!$J$9),"")</f>
        <v>65</v>
      </c>
      <c r="I13" s="10" t="str">
        <f>IF(H13="","",Master!$J$10)</f>
        <v>OR</v>
      </c>
      <c r="K13" s="10" t="str">
        <f>IF(OR(Master!F31=1,Master!F31=4),Master!J31,"")</f>
        <v>1RR15E-T</v>
      </c>
      <c r="M13" s="10" t="str">
        <f>IF(H13="","",Master!$J$12)</f>
        <v>Datalink, C Key</v>
      </c>
      <c r="N13" s="10" t="str">
        <f>IF(H13="","",CONCATENATE(Master!A31,Master!B31))</f>
        <v>1RR18H-B</v>
      </c>
      <c r="P13" s="10" t="str">
        <f>IF(H13="","",Master!$J$14)</f>
        <v>Datalink, C Key</v>
      </c>
    </row>
    <row r="14" spans="2:16" s="10" customFormat="1" ht="15.75">
      <c r="B14" s="10" t="str">
        <f>IF(H14="","",Master!$J$3)</f>
        <v>CLK</v>
      </c>
      <c r="E14" s="10" t="str">
        <f>IF(OR(Master!F32=1,Master!F32=4),CONCATENATE("FANO-",Master!L32,Master!B32),"")</f>
        <v>FANO-1-18I-T </v>
      </c>
      <c r="G14" s="10" t="str">
        <f>IF(H14="","",Master!$J$4)</f>
        <v>Bldn 1633A</v>
      </c>
      <c r="H14" s="10">
        <f>IF(OR(Master!F32=1,Master!F32=4),CHOOSE(INT(Master!E32/100)+1,Master!$J$7,Master!$J$8,Master!$J$9),"")</f>
        <v>65</v>
      </c>
      <c r="I14" s="10" t="str">
        <f>IF(H14="","",Master!$J$10)</f>
        <v>OR</v>
      </c>
      <c r="K14" s="10" t="str">
        <f>IF(OR(Master!F32=1,Master!F32=4),Master!J32,"")</f>
        <v>1RR15E-T</v>
      </c>
      <c r="M14" s="10" t="str">
        <f>IF(H14="","",Master!$J$12)</f>
        <v>Datalink, C Key</v>
      </c>
      <c r="N14" s="10" t="str">
        <f>IF(H14="","",CONCATENATE(Master!A32,Master!B32))</f>
        <v>1RR18I-T </v>
      </c>
      <c r="P14" s="10" t="str">
        <f>IF(H14="","",Master!$J$14)</f>
        <v>Datalink, C Key</v>
      </c>
    </row>
    <row r="15" spans="2:16" s="10" customFormat="1" ht="15.75" hidden="1">
      <c r="B15" s="10">
        <f>IF(H15="","",Master!$J$3)</f>
      </c>
      <c r="E15" s="10">
        <f>IF(OR(Master!F33=1,Master!F33=4),CONCATENATE("FANO-",Master!L33,Master!B33),"")</f>
      </c>
      <c r="G15" s="10">
        <f>IF(H15="","",Master!$J$4)</f>
      </c>
      <c r="H15" s="10">
        <f>IF(OR(Master!F33=1,Master!F33=4),CHOOSE(INT(Master!E33/100)+1,Master!$J$7,Master!$J$8,Master!$J$9),"")</f>
      </c>
      <c r="I15" s="10">
        <f>IF(H15="","",Master!$J$10)</f>
      </c>
      <c r="K15" s="10">
        <f>IF(OR(Master!F33=1,Master!F33=4),Master!J33,"")</f>
      </c>
      <c r="M15" s="10">
        <f>IF(H15="","",Master!$J$12)</f>
      </c>
      <c r="N15" s="10">
        <f>IF(H15="","",CONCATENATE(Master!A33,Master!B33))</f>
      </c>
      <c r="P15" s="10">
        <f>IF(H15="","",Master!$J$14)</f>
      </c>
    </row>
    <row r="16" spans="2:16" s="10" customFormat="1" ht="15.75" hidden="1">
      <c r="B16" s="10">
        <f>IF(H16="","",Master!$J$3)</f>
      </c>
      <c r="E16" s="10">
        <f>IF(OR(Master!F34=1,Master!F34=4),CONCATENATE("FANO-",Master!L34,Master!B34),"")</f>
      </c>
      <c r="G16" s="10">
        <f>IF(H16="","",Master!$J$4)</f>
      </c>
      <c r="H16" s="10">
        <f>IF(OR(Master!F34=1,Master!F34=4),CHOOSE(INT(Master!E34/100)+1,Master!$J$7,Master!$J$8,Master!$J$9),"")</f>
      </c>
      <c r="I16" s="10">
        <f>IF(H16="","",Master!$J$10)</f>
      </c>
      <c r="K16" s="10">
        <f>IF(OR(Master!F34=1,Master!F34=4),Master!J34,"")</f>
      </c>
      <c r="M16" s="10">
        <f>IF(H16="","",Master!$J$12)</f>
      </c>
      <c r="N16" s="10">
        <f>IF(H16="","",CONCATENATE(Master!A34,Master!B34))</f>
      </c>
      <c r="P16" s="10">
        <f>IF(H16="","",Master!$J$14)</f>
      </c>
    </row>
    <row r="17" spans="2:16" s="10" customFormat="1" ht="15.75" hidden="1">
      <c r="B17" s="10">
        <f>IF(H17="","",Master!$J$3)</f>
      </c>
      <c r="E17" s="10">
        <f>IF(OR(Master!F35=1,Master!F35=4),CONCATENATE("FANO-",Master!L35,Master!B35),"")</f>
      </c>
      <c r="G17" s="10">
        <f>IF(H17="","",Master!$J$4)</f>
      </c>
      <c r="H17" s="10">
        <f>IF(OR(Master!F35=1,Master!F35=4),CHOOSE(INT(Master!E35/100)+1,Master!$J$7,Master!$J$8,Master!$J$9),"")</f>
      </c>
      <c r="I17" s="10">
        <f>IF(H17="","",Master!$J$10)</f>
      </c>
      <c r="K17" s="10">
        <f>IF(OR(Master!F35=1,Master!F35=4),Master!J35,"")</f>
      </c>
      <c r="M17" s="10">
        <f>IF(H17="","",Master!$J$12)</f>
      </c>
      <c r="N17" s="10">
        <f>IF(H17="","",CONCATENATE(Master!A35,Master!B35))</f>
      </c>
      <c r="P17" s="10">
        <f>IF(H17="","",Master!$J$14)</f>
      </c>
    </row>
    <row r="18" spans="2:16" s="10" customFormat="1" ht="15.75" hidden="1">
      <c r="B18" s="10">
        <f>IF(H18="","",Master!$J$3)</f>
      </c>
      <c r="E18" s="10">
        <f>IF(OR(Master!F36=1,Master!F36=4),CONCATENATE("FANO-",Master!L36,Master!B36),"")</f>
      </c>
      <c r="G18" s="10">
        <f>IF(H18="","",Master!$J$4)</f>
      </c>
      <c r="H18" s="10">
        <f>IF(OR(Master!F36=1,Master!F36=4),CHOOSE(INT(Master!E36/100)+1,Master!$J$7,Master!$J$8,Master!$J$9),"")</f>
      </c>
      <c r="I18" s="10">
        <f>IF(H18="","",Master!$J$10)</f>
      </c>
      <c r="K18" s="10">
        <f>IF(OR(Master!F36=1,Master!F36=4),Master!J36,"")</f>
      </c>
      <c r="M18" s="10">
        <f>IF(H18="","",Master!$J$12)</f>
      </c>
      <c r="N18" s="10">
        <f>IF(H18="","",CONCATENATE(Master!A36,Master!B36))</f>
      </c>
      <c r="P18" s="10">
        <f>IF(H18="","",Master!$J$14)</f>
      </c>
    </row>
    <row r="19" spans="2:16" s="10" customFormat="1" ht="15.75" hidden="1">
      <c r="B19" s="10">
        <f>IF(H19="","",Master!$J$3)</f>
      </c>
      <c r="E19" s="10">
        <f>IF(OR(Master!F37=1,Master!F37=4),CONCATENATE("FANO-",Master!L37,Master!B37),"")</f>
      </c>
      <c r="G19" s="10">
        <f>IF(H19="","",Master!$J$4)</f>
      </c>
      <c r="H19" s="10">
        <f>IF(OR(Master!F37=1,Master!F37=4),CHOOSE(INT(Master!E37/100)+1,Master!$J$7,Master!$J$8,Master!$J$9),"")</f>
      </c>
      <c r="I19" s="10">
        <f>IF(H19="","",Master!$J$10)</f>
      </c>
      <c r="K19" s="10">
        <f>IF(OR(Master!F37=1,Master!F37=4),Master!J37,"")</f>
      </c>
      <c r="M19" s="10">
        <f>IF(H19="","",Master!$J$12)</f>
      </c>
      <c r="N19" s="10">
        <f>IF(H19="","",CONCATENATE(Master!A37,Master!B37))</f>
      </c>
      <c r="P19" s="10">
        <f>IF(H19="","",Master!$J$14)</f>
      </c>
    </row>
    <row r="20" spans="2:16" s="10" customFormat="1" ht="15.75" hidden="1">
      <c r="B20" s="10">
        <f>IF(H20="","",Master!$J$3)</f>
      </c>
      <c r="E20" s="10">
        <f>IF(OR(Master!F38=1,Master!F38=4),CONCATENATE("FANO-",Master!L38,Master!B38),"")</f>
      </c>
      <c r="G20" s="10">
        <f>IF(H20="","",Master!$J$4)</f>
      </c>
      <c r="H20" s="10">
        <f>IF(OR(Master!F38=1,Master!F38=4),CHOOSE(INT(Master!E38/100)+1,Master!$J$7,Master!$J$8,Master!$J$9),"")</f>
      </c>
      <c r="I20" s="10">
        <f>IF(H20="","",Master!$J$10)</f>
      </c>
      <c r="K20" s="10">
        <f>IF(OR(Master!F38=1,Master!F38=4),Master!J38,"")</f>
      </c>
      <c r="M20" s="10">
        <f>IF(H20="","",Master!$J$12)</f>
      </c>
      <c r="N20" s="10">
        <f>IF(H20="","",CONCATENATE(Master!A38,Master!B38))</f>
      </c>
      <c r="P20" s="10">
        <f>IF(H20="","",Master!$J$14)</f>
      </c>
    </row>
    <row r="21" spans="2:16" s="10" customFormat="1" ht="15.75" hidden="1">
      <c r="B21" s="10">
        <f>IF(H21="","",Master!$J$3)</f>
      </c>
      <c r="E21" s="10">
        <f>IF(OR(Master!F39=1,Master!F39=4),CONCATENATE("FANO-",Master!L39,Master!B39),"")</f>
      </c>
      <c r="G21" s="10">
        <f>IF(H21="","",Master!$J$4)</f>
      </c>
      <c r="H21" s="10">
        <f>IF(OR(Master!F39=1,Master!F39=4),CHOOSE(INT(Master!E39/100)+1,Master!$J$7,Master!$J$8,Master!$J$9),"")</f>
      </c>
      <c r="I21" s="10">
        <f>IF(H21="","",Master!$J$10)</f>
      </c>
      <c r="K21" s="10">
        <f>IF(OR(Master!F39=1,Master!F39=4),Master!J39,"")</f>
      </c>
      <c r="M21" s="10">
        <f>IF(H21="","",Master!$J$12)</f>
      </c>
      <c r="N21" s="10">
        <f>IF(H21="","",CONCATENATE(Master!A39,Master!B39))</f>
      </c>
      <c r="P21" s="10">
        <f>IF(H21="","",Master!$J$14)</f>
      </c>
    </row>
    <row r="22" spans="2:16" s="10" customFormat="1" ht="15.75" hidden="1">
      <c r="B22" s="10">
        <f>IF(H22="","",Master!$J$3)</f>
      </c>
      <c r="E22" s="10">
        <f>IF(OR(Master!F40=1,Master!F40=4),CONCATENATE("FANO-",Master!L40,Master!B40),"")</f>
      </c>
      <c r="G22" s="10">
        <f>IF(H22="","",Master!$J$4)</f>
      </c>
      <c r="H22" s="10">
        <f>IF(OR(Master!F40=1,Master!F40=4),CHOOSE(INT(Master!E40/100)+1,Master!$J$7,Master!$J$8,Master!$J$9),"")</f>
      </c>
      <c r="I22" s="10">
        <f>IF(H22="","",Master!$J$10)</f>
      </c>
      <c r="K22" s="10">
        <f>IF(OR(Master!F40=1,Master!F40=4),Master!J40,"")</f>
      </c>
      <c r="M22" s="10">
        <f>IF(H22="","",Master!$J$12)</f>
      </c>
      <c r="N22" s="10">
        <f>IF(H22="","",CONCATENATE(Master!A40,Master!B40))</f>
      </c>
      <c r="P22" s="10">
        <f>IF(H22="","",Master!$J$14)</f>
      </c>
    </row>
    <row r="23" spans="2:16" s="10" customFormat="1" ht="15.75" hidden="1">
      <c r="B23" s="10">
        <f>IF(H23="","",Master!$J$3)</f>
      </c>
      <c r="E23" s="10">
        <f>IF(OR(Master!F41=1,Master!F41=4),CONCATENATE("FANO-",Master!L41,Master!B41),"")</f>
      </c>
      <c r="G23" s="10">
        <f>IF(H23="","",Master!$J$4)</f>
      </c>
      <c r="H23" s="10">
        <f>IF(OR(Master!F41=1,Master!F41=4),CHOOSE(INT(Master!E41/100)+1,Master!$J$7,Master!$J$8,Master!$J$9),"")</f>
      </c>
      <c r="I23" s="10">
        <f>IF(H23="","",Master!$J$10)</f>
      </c>
      <c r="K23" s="10">
        <f>IF(OR(Master!F41=1,Master!F41=4),Master!J41,"")</f>
      </c>
      <c r="M23" s="10">
        <f>IF(H23="","",Master!$J$12)</f>
      </c>
      <c r="N23" s="10">
        <f>IF(H23="","",CONCATENATE(Master!A41,Master!B41))</f>
      </c>
      <c r="P23" s="10">
        <f>IF(H23="","",Master!$J$14)</f>
      </c>
    </row>
    <row r="24" spans="2:16" s="10" customFormat="1" ht="15.75" hidden="1">
      <c r="B24" s="10">
        <f>IF(H24="","",Master!$J$3)</f>
      </c>
      <c r="E24" s="10">
        <f>IF(OR(Master!F42=1,Master!F42=4),CONCATENATE("FANO-",Master!L42,Master!B42),"")</f>
      </c>
      <c r="G24" s="10">
        <f>IF(H24="","",Master!$J$4)</f>
      </c>
      <c r="H24" s="10">
        <f>IF(OR(Master!F42=1,Master!F42=4),CHOOSE(INT(Master!E42/100)+1,Master!$J$7,Master!$J$8,Master!$J$9),"")</f>
      </c>
      <c r="I24" s="10">
        <f>IF(H24="","",Master!$J$10)</f>
      </c>
      <c r="K24" s="10">
        <f>IF(OR(Master!F42=1,Master!F42=4),Master!J42,"")</f>
      </c>
      <c r="M24" s="10">
        <f>IF(H24="","",Master!$J$12)</f>
      </c>
      <c r="N24" s="10">
        <f>IF(H24="","",CONCATENATE(Master!A42,Master!B42))</f>
      </c>
      <c r="P24" s="10">
        <f>IF(H24="","",Master!$J$14)</f>
      </c>
    </row>
    <row r="25" spans="2:16" s="10" customFormat="1" ht="15.75" hidden="1">
      <c r="B25" s="10">
        <f>IF(H25="","",Master!$J$3)</f>
      </c>
      <c r="E25" s="10">
        <f>IF(OR(Master!F43=1,Master!F43=4),CONCATENATE("FANO-",Master!L43,Master!B43),"")</f>
      </c>
      <c r="G25" s="10">
        <f>IF(H25="","",Master!$J$4)</f>
      </c>
      <c r="H25" s="10">
        <f>IF(OR(Master!F43=1,Master!F43=4),CHOOSE(INT(Master!E43/100)+1,Master!$J$7,Master!$J$8,Master!$J$9),"")</f>
      </c>
      <c r="I25" s="10">
        <f>IF(H25="","",Master!$J$10)</f>
      </c>
      <c r="K25" s="10">
        <f>IF(OR(Master!F43=1,Master!F43=4),Master!J43,"")</f>
      </c>
      <c r="M25" s="10">
        <f>IF(H25="","",Master!$J$12)</f>
      </c>
      <c r="N25" s="10">
        <f>IF(H25="","",CONCATENATE(Master!A43,Master!B43))</f>
      </c>
      <c r="P25" s="10">
        <f>IF(H25="","",Master!$J$14)</f>
      </c>
    </row>
    <row r="26" spans="2:16" s="10" customFormat="1" ht="15.75" hidden="1">
      <c r="B26" s="10">
        <f>IF(H26="","",Master!$J$3)</f>
      </c>
      <c r="E26" s="10">
        <f>IF(OR(Master!F44=1,Master!F44=4),CONCATENATE("FANO-",Master!L44,Master!B44),"")</f>
      </c>
      <c r="G26" s="10">
        <f>IF(H26="","",Master!$J$4)</f>
      </c>
      <c r="H26" s="10">
        <f>IF(OR(Master!F44=1,Master!F44=4),CHOOSE(INT(Master!E44/100)+1,Master!$J$7,Master!$J$8,Master!$J$9),"")</f>
      </c>
      <c r="I26" s="10">
        <f>IF(H26="","",Master!$J$10)</f>
      </c>
      <c r="K26" s="10">
        <f>IF(OR(Master!F44=1,Master!F44=4),Master!J44,"")</f>
      </c>
      <c r="M26" s="10">
        <f>IF(H26="","",Master!$J$12)</f>
      </c>
      <c r="N26" s="10">
        <f>IF(H26="","",CONCATENATE(Master!A44,Master!B44))</f>
      </c>
      <c r="P26" s="10">
        <f>IF(H26="","",Master!$J$14)</f>
      </c>
    </row>
    <row r="27" spans="2:16" s="10" customFormat="1" ht="15.75">
      <c r="B27" s="10" t="str">
        <f>IF(H27="","",Master!$J$3)</f>
        <v>CLK</v>
      </c>
      <c r="E27" s="10" t="str">
        <f>IF(OR(Master!F45=1,Master!F45=4),CONCATENATE("FANO-",Master!L45,Master!B45),"")</f>
        <v>FANO-1-21G-T</v>
      </c>
      <c r="G27" s="10" t="str">
        <f>IF(H27="","",Master!$J$4)</f>
        <v>Bldn 1633A</v>
      </c>
      <c r="H27" s="10">
        <f>IF(OR(Master!F45=1,Master!F45=4),CHOOSE(INT(Master!E45/100)+1,Master!$J$7,Master!$J$8,Master!$J$9),"")</f>
        <v>65</v>
      </c>
      <c r="I27" s="10" t="str">
        <f>IF(H27="","",Master!$J$10)</f>
        <v>OR</v>
      </c>
      <c r="K27" s="10" t="str">
        <f>IF(OR(Master!F45=1,Master!F45=4),Master!J45,"")</f>
        <v>1RR15E-T</v>
      </c>
      <c r="M27" s="10" t="str">
        <f>IF(H27="","",Master!$J$12)</f>
        <v>Datalink, C Key</v>
      </c>
      <c r="N27" s="10" t="str">
        <f>IF(H27="","",CONCATENATE(Master!A45,Master!B45))</f>
        <v>1RR21G-T</v>
      </c>
      <c r="P27" s="10" t="str">
        <f>IF(H27="","",Master!$J$14)</f>
        <v>Datalink, C Key</v>
      </c>
    </row>
    <row r="28" spans="2:16" s="10" customFormat="1" ht="15.75" hidden="1">
      <c r="B28" s="10">
        <f>IF(H28="","",Master!$J$3)</f>
      </c>
      <c r="E28" s="10">
        <f>IF(OR(Master!F46=1,Master!F46=4),CONCATENATE("FANO-",Master!L46,Master!B46),"")</f>
      </c>
      <c r="G28" s="10">
        <f>IF(H28="","",Master!$J$4)</f>
      </c>
      <c r="H28" s="10">
        <f>IF(OR(Master!F46=1,Master!F46=4),CHOOSE(INT(Master!E46/100)+1,Master!$J$7,Master!$J$8,Master!$J$9),"")</f>
      </c>
      <c r="I28" s="10">
        <f>IF(H28="","",Master!$J$10)</f>
      </c>
      <c r="K28" s="10">
        <f>IF(OR(Master!F46=1,Master!F46=4),Master!J46,"")</f>
      </c>
      <c r="M28" s="10">
        <f>IF(H28="","",Master!$J$12)</f>
      </c>
      <c r="N28" s="10">
        <f>IF(H28="","",CONCATENATE(Master!A46,Master!B46))</f>
      </c>
      <c r="P28" s="10">
        <f>IF(H28="","",Master!$J$14)</f>
      </c>
    </row>
    <row r="29" spans="2:16" s="10" customFormat="1" ht="15.75" hidden="1">
      <c r="B29" s="10">
        <f>IF(H29="","",Master!$J$3)</f>
      </c>
      <c r="E29" s="10">
        <f>IF(OR(Master!F47=1,Master!F47=4),CONCATENATE("FANO-",Master!L47,Master!B47),"")</f>
      </c>
      <c r="G29" s="10">
        <f>IF(H29="","",Master!$J$4)</f>
      </c>
      <c r="H29" s="10">
        <f>IF(OR(Master!F47=1,Master!F47=4),CHOOSE(INT(Master!E47/100)+1,Master!$J$7,Master!$J$8,Master!$J$9),"")</f>
      </c>
      <c r="I29" s="10">
        <f>IF(H29="","",Master!$J$10)</f>
      </c>
      <c r="K29" s="10">
        <f>IF(OR(Master!F47=1,Master!F47=4),Master!J47,"")</f>
      </c>
      <c r="M29" s="10">
        <f>IF(H29="","",Master!$J$12)</f>
      </c>
      <c r="N29" s="10">
        <f>IF(H29="","",CONCATENATE(Master!A47,Master!B47))</f>
      </c>
      <c r="P29" s="10">
        <f>IF(H29="","",Master!$J$14)</f>
      </c>
    </row>
    <row r="30" spans="2:16" s="10" customFormat="1" ht="15.75" hidden="1">
      <c r="B30" s="10">
        <f>IF(H30="","",Master!$J$3)</f>
      </c>
      <c r="E30" s="10">
        <f>IF(OR(Master!F48=1,Master!F48=4),CONCATENATE("FANO-",Master!L48,Master!B48),"")</f>
      </c>
      <c r="G30" s="10">
        <f>IF(H30="","",Master!$J$4)</f>
      </c>
      <c r="H30" s="10">
        <f>IF(OR(Master!F48=1,Master!F48=4),CHOOSE(INT(Master!E48/100)+1,Master!$J$7,Master!$J$8,Master!$J$9),"")</f>
      </c>
      <c r="I30" s="10">
        <f>IF(H30="","",Master!$J$10)</f>
      </c>
      <c r="K30" s="10">
        <f>IF(OR(Master!F48=1,Master!F48=4),Master!J48,"")</f>
      </c>
      <c r="M30" s="10">
        <f>IF(H30="","",Master!$J$12)</f>
      </c>
      <c r="N30" s="10">
        <f>IF(H30="","",CONCATENATE(Master!A48,Master!B48))</f>
      </c>
      <c r="P30" s="10">
        <f>IF(H30="","",Master!$J$14)</f>
      </c>
    </row>
    <row r="31" spans="2:16" s="10" customFormat="1" ht="15.75" hidden="1">
      <c r="B31" s="10">
        <f>IF(H31="","",Master!$J$3)</f>
      </c>
      <c r="E31" s="10">
        <f>IF(OR(Master!F49=1,Master!F49=4),CONCATENATE("FANO-",Master!L49,Master!B49),"")</f>
      </c>
      <c r="G31" s="10">
        <f>IF(H31="","",Master!$J$4)</f>
      </c>
      <c r="H31" s="10">
        <f>IF(OR(Master!F49=1,Master!F49=4),CHOOSE(INT(Master!E49/100)+1,Master!$J$7,Master!$J$8,Master!$J$9),"")</f>
      </c>
      <c r="I31" s="10">
        <f>IF(H31="","",Master!$J$10)</f>
      </c>
      <c r="K31" s="10">
        <f>IF(OR(Master!F49=1,Master!F49=4),Master!J49,"")</f>
      </c>
      <c r="M31" s="10">
        <f>IF(H31="","",Master!$J$12)</f>
      </c>
      <c r="N31" s="10">
        <f>IF(H31="","",CONCATENATE(Master!A49,Master!B49))</f>
      </c>
      <c r="P31" s="10">
        <f>IF(H31="","",Master!$J$14)</f>
      </c>
    </row>
    <row r="32" spans="2:16" s="10" customFormat="1" ht="15.75" hidden="1">
      <c r="B32" s="10">
        <f>IF(H32="","",Master!$J$3)</f>
      </c>
      <c r="E32" s="10">
        <f>IF(OR(Master!F50=1,Master!F50=4),CONCATENATE("FANO-",Master!L50,Master!B50),"")</f>
      </c>
      <c r="G32" s="10">
        <f>IF(H32="","",Master!$J$4)</f>
      </c>
      <c r="H32" s="10">
        <f>IF(OR(Master!F50=1,Master!F50=4),CHOOSE(INT(Master!E50/100)+1,Master!$J$7,Master!$J$8,Master!$J$9),"")</f>
      </c>
      <c r="I32" s="10">
        <f>IF(H32="","",Master!$J$10)</f>
      </c>
      <c r="K32" s="10">
        <f>IF(OR(Master!F50=1,Master!F50=4),Master!J50,"")</f>
      </c>
      <c r="M32" s="10">
        <f>IF(H32="","",Master!$J$12)</f>
      </c>
      <c r="N32" s="10">
        <f>IF(H32="","",CONCATENATE(Master!A50,Master!B50))</f>
      </c>
      <c r="P32" s="10">
        <f>IF(H32="","",Master!$J$14)</f>
      </c>
    </row>
    <row r="33" spans="2:16" s="10" customFormat="1" ht="15.75" hidden="1">
      <c r="B33" s="10">
        <f>IF(H33="","",Master!$J$3)</f>
      </c>
      <c r="E33" s="10">
        <f>IF(OR(Master!F51=1,Master!F51=4),CONCATENATE("FANO-",Master!L51,Master!B51),"")</f>
      </c>
      <c r="G33" s="10">
        <f>IF(H33="","",Master!$J$4)</f>
      </c>
      <c r="H33" s="10">
        <f>IF(OR(Master!F51=1,Master!F51=4),CHOOSE(INT(Master!E51/100)+1,Master!$J$7,Master!$J$8,Master!$J$9),"")</f>
      </c>
      <c r="I33" s="10">
        <f>IF(H33="","",Master!$J$10)</f>
      </c>
      <c r="K33" s="10">
        <f>IF(OR(Master!F51=1,Master!F51=4),Master!J51,"")</f>
      </c>
      <c r="M33" s="10">
        <f>IF(H33="","",Master!$J$12)</f>
      </c>
      <c r="N33" s="10">
        <f>IF(H33="","",CONCATENATE(Master!A51,Master!B51))</f>
      </c>
      <c r="P33" s="10">
        <f>IF(H33="","",Master!$J$14)</f>
      </c>
    </row>
    <row r="34" spans="2:16" s="10" customFormat="1" ht="15.75" hidden="1">
      <c r="B34" s="10">
        <f>IF(H34="","",Master!$J$3)</f>
      </c>
      <c r="E34" s="10">
        <f>IF(OR(Master!F52=1,Master!F52=4),CONCATENATE("FANO-",Master!L52,Master!B52),"")</f>
      </c>
      <c r="G34" s="10">
        <f>IF(H34="","",Master!$J$4)</f>
      </c>
      <c r="H34" s="10">
        <f>IF(OR(Master!F52=1,Master!F52=4),CHOOSE(INT(Master!E52/100)+1,Master!$J$7,Master!$J$8,Master!$J$9),"")</f>
      </c>
      <c r="I34" s="10">
        <f>IF(H34="","",Master!$J$10)</f>
      </c>
      <c r="K34" s="10">
        <f>IF(OR(Master!F52=1,Master!F52=4),Master!J52,"")</f>
      </c>
      <c r="M34" s="10">
        <f>IF(H34="","",Master!$J$12)</f>
      </c>
      <c r="N34" s="10">
        <f>IF(H34="","",CONCATENATE(Master!A52,Master!B52))</f>
      </c>
      <c r="P34" s="10">
        <f>IF(H34="","",Master!$J$14)</f>
      </c>
    </row>
    <row r="35" spans="2:16" s="10" customFormat="1" ht="15.75" hidden="1">
      <c r="B35" s="10">
        <f>IF(H35="","",Master!$J$3)</f>
      </c>
      <c r="E35" s="10">
        <f>IF(OR(Master!F53=1,Master!F53=4),CONCATENATE("FANO-",Master!L53,Master!B53),"")</f>
      </c>
      <c r="G35" s="10">
        <f>IF(H35="","",Master!$J$4)</f>
      </c>
      <c r="H35" s="10">
        <f>IF(OR(Master!F53=1,Master!F53=4),CHOOSE(INT(Master!E53/100)+1,Master!$J$7,Master!$J$8,Master!$J$9),"")</f>
      </c>
      <c r="I35" s="10">
        <f>IF(H35="","",Master!$J$10)</f>
      </c>
      <c r="K35" s="10">
        <f>IF(OR(Master!F53=1,Master!F53=4),Master!J53,"")</f>
      </c>
      <c r="M35" s="10">
        <f>IF(H35="","",Master!$J$12)</f>
      </c>
      <c r="N35" s="10">
        <f>IF(H35="","",CONCATENATE(Master!A53,Master!B53))</f>
      </c>
      <c r="P35" s="10">
        <f>IF(H35="","",Master!$J$14)</f>
      </c>
    </row>
    <row r="36" spans="2:16" s="10" customFormat="1" ht="15.75" hidden="1">
      <c r="B36" s="10">
        <f>IF(H36="","",Master!$J$3)</f>
      </c>
      <c r="E36" s="10">
        <f>IF(OR(Master!F54=1,Master!F54=4),CONCATENATE("FANO-",Master!L54,Master!B54),"")</f>
      </c>
      <c r="G36" s="10">
        <f>IF(H36="","",Master!$J$4)</f>
      </c>
      <c r="H36" s="10">
        <f>IF(OR(Master!F54=1,Master!F54=4),CHOOSE(INT(Master!E54/100)+1,Master!$J$7,Master!$J$8,Master!$J$9),"")</f>
      </c>
      <c r="I36" s="10">
        <f>IF(H36="","",Master!$J$10)</f>
      </c>
      <c r="K36" s="10">
        <f>IF(OR(Master!F54=1,Master!F54=4),Master!J54,"")</f>
      </c>
      <c r="M36" s="10">
        <f>IF(H36="","",Master!$J$12)</f>
      </c>
      <c r="N36" s="10">
        <f>IF(H36="","",CONCATENATE(Master!A54,Master!B54))</f>
      </c>
      <c r="P36" s="10">
        <f>IF(H36="","",Master!$J$14)</f>
      </c>
    </row>
    <row r="37" spans="2:16" s="10" customFormat="1" ht="15.75" hidden="1">
      <c r="B37" s="10">
        <f>IF(H37="","",Master!$J$3)</f>
      </c>
      <c r="E37" s="10">
        <f>IF(OR(Master!F55=1,Master!F55=4),CONCATENATE("FANO-",Master!L55,Master!B55),"")</f>
      </c>
      <c r="G37" s="10">
        <f>IF(H37="","",Master!$J$4)</f>
      </c>
      <c r="H37" s="10">
        <f>IF(OR(Master!F55=1,Master!F55=4),CHOOSE(INT(Master!E55/100)+1,Master!$J$7,Master!$J$8,Master!$J$9),"")</f>
      </c>
      <c r="I37" s="10">
        <f>IF(H37="","",Master!$J$10)</f>
      </c>
      <c r="K37" s="10">
        <f>IF(OR(Master!F55=1,Master!F55=4),Master!J55,"")</f>
      </c>
      <c r="M37" s="10">
        <f>IF(H37="","",Master!$J$12)</f>
      </c>
      <c r="N37" s="10">
        <f>IF(H37="","",CONCATENATE(Master!A55,Master!B55))</f>
      </c>
      <c r="P37" s="10">
        <f>IF(H37="","",Master!$J$14)</f>
      </c>
    </row>
    <row r="38" spans="2:16" s="10" customFormat="1" ht="15.75" hidden="1">
      <c r="B38" s="10">
        <f>IF(H38="","",Master!$J$3)</f>
      </c>
      <c r="E38" s="10">
        <f>IF(OR(Master!F56=1,Master!F56=4),CONCATENATE("FANO-",Master!L56,Master!B56),"")</f>
      </c>
      <c r="G38" s="10">
        <f>IF(H38="","",Master!$J$4)</f>
      </c>
      <c r="H38" s="10">
        <f>IF(OR(Master!F56=1,Master!F56=4),CHOOSE(INT(Master!E56/100)+1,Master!$J$7,Master!$J$8,Master!$J$9),"")</f>
      </c>
      <c r="I38" s="10">
        <f>IF(H38="","",Master!$J$10)</f>
      </c>
      <c r="K38" s="10">
        <f>IF(OR(Master!F56=1,Master!F56=4),Master!J56,"")</f>
      </c>
      <c r="M38" s="10">
        <f>IF(H38="","",Master!$J$12)</f>
      </c>
      <c r="N38" s="10">
        <f>IF(H38="","",CONCATENATE(Master!A56,Master!B56))</f>
      </c>
      <c r="P38" s="10">
        <f>IF(H38="","",Master!$J$14)</f>
      </c>
    </row>
    <row r="39" spans="2:16" s="10" customFormat="1" ht="15.75" hidden="1">
      <c r="B39" s="10">
        <f>IF(H39="","",Master!$J$3)</f>
      </c>
      <c r="E39" s="10">
        <f>IF(OR(Master!F57=1,Master!F57=4),CONCATENATE("FANO-",Master!L57,Master!B57),"")</f>
      </c>
      <c r="G39" s="10">
        <f>IF(H39="","",Master!$J$4)</f>
      </c>
      <c r="H39" s="10">
        <f>IF(OR(Master!F57=1,Master!F57=4),CHOOSE(INT(Master!E57/100)+1,Master!$J$7,Master!$J$8,Master!$J$9),"")</f>
      </c>
      <c r="I39" s="10">
        <f>IF(H39="","",Master!$J$10)</f>
      </c>
      <c r="K39" s="10">
        <f>IF(OR(Master!F57=1,Master!F57=4),Master!J57,"")</f>
      </c>
      <c r="M39" s="10">
        <f>IF(H39="","",Master!$J$12)</f>
      </c>
      <c r="N39" s="10">
        <f>IF(H39="","",CONCATENATE(Master!A57,Master!B57))</f>
      </c>
      <c r="P39" s="10">
        <f>IF(H39="","",Master!$J$14)</f>
      </c>
    </row>
    <row r="40" spans="2:16" s="10" customFormat="1" ht="15.75" hidden="1">
      <c r="B40" s="10">
        <f>IF(H40="","",Master!$J$3)</f>
      </c>
      <c r="E40" s="10">
        <f>IF(OR(Master!F58=1,Master!F58=4),CONCATENATE("FANO-",Master!L58,Master!B58),"")</f>
      </c>
      <c r="G40" s="10">
        <f>IF(H40="","",Master!$J$4)</f>
      </c>
      <c r="H40" s="10">
        <f>IF(OR(Master!F58=1,Master!F58=4),CHOOSE(INT(Master!E58/100)+1,Master!$J$7,Master!$J$8,Master!$J$9),"")</f>
      </c>
      <c r="I40" s="10">
        <f>IF(H40="","",Master!$J$10)</f>
      </c>
      <c r="K40" s="10">
        <f>IF(OR(Master!F58=1,Master!F58=4),Master!J58,"")</f>
      </c>
      <c r="M40" s="10">
        <f>IF(H40="","",Master!$J$12)</f>
      </c>
      <c r="N40" s="10">
        <f>IF(H40="","",CONCATENATE(Master!A58,Master!B58))</f>
      </c>
      <c r="P40" s="10">
        <f>IF(H40="","",Master!$J$14)</f>
      </c>
    </row>
    <row r="41" spans="2:16" s="10" customFormat="1" ht="15.75">
      <c r="B41" s="10" t="str">
        <f>IF(H41="","",Master!$J$3)</f>
        <v>CLK</v>
      </c>
      <c r="E41" s="10" t="str">
        <f>IF(OR(Master!F59=1,Master!F59=4),CONCATENATE("FANO-",Master!L59,Master!B59),"")</f>
        <v>FANO-1-27D-T</v>
      </c>
      <c r="G41" s="10" t="str">
        <f>IF(H41="","",Master!$J$4)</f>
        <v>Bldn 1633A</v>
      </c>
      <c r="H41" s="10">
        <f>IF(OR(Master!F59=1,Master!F59=4),CHOOSE(INT(Master!E59/100)+1,Master!$J$7,Master!$J$8,Master!$J$9),"")</f>
        <v>65</v>
      </c>
      <c r="I41" s="10" t="str">
        <f>IF(H41="","",Master!$J$10)</f>
        <v>OR</v>
      </c>
      <c r="K41" s="10" t="str">
        <f>IF(OR(Master!F59=1,Master!F59=4),Master!J59,"")</f>
        <v>1RR15E-T</v>
      </c>
      <c r="M41" s="10" t="str">
        <f>IF(H41="","",Master!$J$12)</f>
        <v>Datalink, C Key</v>
      </c>
      <c r="N41" s="10" t="str">
        <f>IF(H41="","",CONCATENATE(Master!A59,Master!B59))</f>
        <v>1RR27D-T</v>
      </c>
      <c r="P41" s="10" t="str">
        <f>IF(H41="","",Master!$J$14)</f>
        <v>Datalink, C Key</v>
      </c>
    </row>
    <row r="42" spans="2:16" s="10" customFormat="1" ht="15.75">
      <c r="B42" s="10" t="str">
        <f>IF(H42="","",Master!$J$3)</f>
        <v>CLK</v>
      </c>
      <c r="E42" s="10" t="str">
        <f>IF(OR(Master!F60=1,Master!F60=4),CONCATENATE("FANO-",Master!L60,Master!B60),"")</f>
        <v>FANO-1-27D-B</v>
      </c>
      <c r="G42" s="10" t="str">
        <f>IF(H42="","",Master!$J$4)</f>
        <v>Bldn 1633A</v>
      </c>
      <c r="H42" s="10">
        <f>IF(OR(Master!F60=1,Master!F60=4),CHOOSE(INT(Master!E60/100)+1,Master!$J$7,Master!$J$8,Master!$J$9),"")</f>
        <v>65</v>
      </c>
      <c r="I42" s="10" t="str">
        <f>IF(H42="","",Master!$J$10)</f>
        <v>OR</v>
      </c>
      <c r="K42" s="10" t="str">
        <f>IF(OR(Master!F60=1,Master!F60=4),Master!J60,"")</f>
        <v>1RR15E-T</v>
      </c>
      <c r="M42" s="10" t="str">
        <f>IF(H42="","",Master!$J$12)</f>
        <v>Datalink, C Key</v>
      </c>
      <c r="N42" s="10" t="str">
        <f>IF(H42="","",CONCATENATE(Master!A60,Master!B60))</f>
        <v>1RR27D-B</v>
      </c>
      <c r="P42" s="10" t="str">
        <f>IF(H42="","",Master!$J$14)</f>
        <v>Datalink, C Key</v>
      </c>
    </row>
    <row r="43" spans="2:16" s="10" customFormat="1" ht="15.75">
      <c r="B43" s="10" t="str">
        <f>IF(H43="","",Master!$J$3)</f>
        <v>CLK</v>
      </c>
      <c r="E43" s="10" t="str">
        <f>IF(OR(Master!F61=1,Master!F61=4),CONCATENATE("FANO-",Master!L61,Master!B61),"")</f>
        <v>FANO-1-27E-T</v>
      </c>
      <c r="G43" s="10" t="str">
        <f>IF(H43="","",Master!$J$4)</f>
        <v>Bldn 1633A</v>
      </c>
      <c r="H43" s="10">
        <f>IF(OR(Master!F61=1,Master!F61=4),CHOOSE(INT(Master!E61/100)+1,Master!$J$7,Master!$J$8,Master!$J$9),"")</f>
        <v>65</v>
      </c>
      <c r="I43" s="10" t="str">
        <f>IF(H43="","",Master!$J$10)</f>
        <v>OR</v>
      </c>
      <c r="K43" s="10" t="str">
        <f>IF(OR(Master!F61=1,Master!F61=4),Master!J61,"")</f>
        <v>1RR15E-T</v>
      </c>
      <c r="M43" s="10" t="str">
        <f>IF(H43="","",Master!$J$12)</f>
        <v>Datalink, C Key</v>
      </c>
      <c r="N43" s="10" t="str">
        <f>IF(H43="","",CONCATENATE(Master!A61,Master!B61))</f>
        <v>1RR27E-T</v>
      </c>
      <c r="P43" s="10" t="str">
        <f>IF(H43="","",Master!$J$14)</f>
        <v>Datalink, C Key</v>
      </c>
    </row>
    <row r="44" spans="2:16" s="10" customFormat="1" ht="15.75" hidden="1">
      <c r="B44" s="10">
        <f>IF(H44="","",Master!$J$3)</f>
      </c>
      <c r="E44" s="10">
        <f>IF(OR(Master!F62=1,Master!F62=4),CONCATENATE("FANO-",Master!L62,Master!B62),"")</f>
      </c>
      <c r="G44" s="10">
        <f>IF(H44="","",Master!$J$4)</f>
      </c>
      <c r="H44" s="10">
        <f>IF(OR(Master!F62=1,Master!F62=4),CHOOSE(INT(Master!E62/100)+1,Master!$J$7,Master!$J$8,Master!$J$9),"")</f>
      </c>
      <c r="I44" s="10">
        <f>IF(H44="","",Master!$J$10)</f>
      </c>
      <c r="K44" s="10">
        <f>IF(OR(Master!F62=1,Master!F62=4),Master!J62,"")</f>
      </c>
      <c r="M44" s="10">
        <f>IF(H44="","",Master!$J$12)</f>
      </c>
      <c r="N44" s="10">
        <f>IF(H44="","",CONCATENATE(Master!A62,Master!B62))</f>
      </c>
      <c r="P44" s="10">
        <f>IF(H44="","",Master!$J$14)</f>
      </c>
    </row>
    <row r="45" spans="2:16" s="10" customFormat="1" ht="15.75" hidden="1">
      <c r="B45" s="10">
        <f>IF(H45="","",Master!$J$3)</f>
      </c>
      <c r="E45" s="10">
        <f>IF(OR(Master!F63=1,Master!F63=4),CONCATENATE("FANO-",Master!L63,Master!B63),"")</f>
      </c>
      <c r="G45" s="10">
        <f>IF(H45="","",Master!$J$4)</f>
      </c>
      <c r="H45" s="10">
        <f>IF(OR(Master!F63=1,Master!F63=4),CHOOSE(INT(Master!E63/100)+1,Master!$J$7,Master!$J$8,Master!$J$9),"")</f>
      </c>
      <c r="I45" s="10">
        <f>IF(H45="","",Master!$J$10)</f>
      </c>
      <c r="K45" s="10">
        <f>IF(OR(Master!F63=1,Master!F63=4),Master!J63,"")</f>
      </c>
      <c r="M45" s="10">
        <f>IF(H45="","",Master!$J$12)</f>
      </c>
      <c r="N45" s="10">
        <f>IF(H45="","",CONCATENATE(Master!A63,Master!B63))</f>
      </c>
      <c r="P45" s="10">
        <f>IF(H45="","",Master!$J$14)</f>
      </c>
    </row>
    <row r="46" spans="2:16" s="10" customFormat="1" ht="15.75">
      <c r="B46" s="10" t="str">
        <f>IF(H46="","",Master!$J$3)</f>
        <v>CLK</v>
      </c>
      <c r="E46" s="10" t="str">
        <f>IF(OR(Master!F64=1,Master!F64=4),CONCATENATE("FANO-",Master!L64,Master!B64),"")</f>
        <v>FANO-1-27F-B</v>
      </c>
      <c r="G46" s="10" t="str">
        <f>IF(H46="","",Master!$J$4)</f>
        <v>Bldn 1633A</v>
      </c>
      <c r="H46" s="10">
        <f>IF(OR(Master!F64=1,Master!F64=4),CHOOSE(INT(Master!E64/100)+1,Master!$J$7,Master!$J$8,Master!$J$9),"")</f>
        <v>65</v>
      </c>
      <c r="I46" s="10" t="str">
        <f>IF(H46="","",Master!$J$10)</f>
        <v>OR</v>
      </c>
      <c r="K46" s="10" t="str">
        <f>IF(OR(Master!F64=1,Master!F64=4),Master!J64,"")</f>
        <v>1RR15E-T</v>
      </c>
      <c r="M46" s="10" t="str">
        <f>IF(H46="","",Master!$J$12)</f>
        <v>Datalink, C Key</v>
      </c>
      <c r="N46" s="10" t="str">
        <f>IF(H46="","",CONCATENATE(Master!A64,Master!B64))</f>
        <v>1RR27F-B</v>
      </c>
      <c r="P46" s="10" t="str">
        <f>IF(H46="","",Master!$J$14)</f>
        <v>Datalink, C Key</v>
      </c>
    </row>
    <row r="47" spans="2:16" s="10" customFormat="1" ht="15.75">
      <c r="B47" s="10" t="str">
        <f>IF(H47="","",Master!$J$3)</f>
        <v>CLK</v>
      </c>
      <c r="E47" s="10" t="str">
        <f>IF(OR(Master!F65=1,Master!F65=4),CONCATENATE("FANO-",Master!L65,Master!B65),"")</f>
        <v>FANO-1-27G-T</v>
      </c>
      <c r="G47" s="10" t="str">
        <f>IF(H47="","",Master!$J$4)</f>
        <v>Bldn 1633A</v>
      </c>
      <c r="H47" s="10">
        <f>IF(OR(Master!F65=1,Master!F65=4),CHOOSE(INT(Master!E65/100)+1,Master!$J$7,Master!$J$8,Master!$J$9),"")</f>
        <v>65</v>
      </c>
      <c r="I47" s="10" t="str">
        <f>IF(H47="","",Master!$J$10)</f>
        <v>OR</v>
      </c>
      <c r="K47" s="10" t="str">
        <f>IF(OR(Master!F65=1,Master!F65=4),Master!J65,"")</f>
        <v>1RR15E-T</v>
      </c>
      <c r="M47" s="10" t="str">
        <f>IF(H47="","",Master!$J$12)</f>
        <v>Datalink, C Key</v>
      </c>
      <c r="N47" s="10" t="str">
        <f>IF(H47="","",CONCATENATE(Master!A65,Master!B65))</f>
        <v>1RR27G-T</v>
      </c>
      <c r="P47" s="10" t="str">
        <f>IF(H47="","",Master!$J$14)</f>
        <v>Datalink, C Key</v>
      </c>
    </row>
    <row r="48" spans="2:16" s="10" customFormat="1" ht="15.75">
      <c r="B48" s="10" t="str">
        <f>IF(H48="","",Master!$J$3)</f>
        <v>CLK</v>
      </c>
      <c r="E48" s="10" t="str">
        <f>IF(OR(Master!F66=1,Master!F66=4),CONCATENATE("FANO-",Master!L66,Master!B66),"")</f>
        <v>FANO-1-27G-B</v>
      </c>
      <c r="G48" s="10" t="str">
        <f>IF(H48="","",Master!$J$4)</f>
        <v>Bldn 1633A</v>
      </c>
      <c r="H48" s="10">
        <f>IF(OR(Master!F66=1,Master!F66=4),CHOOSE(INT(Master!E66/100)+1,Master!$J$7,Master!$J$8,Master!$J$9),"")</f>
        <v>65</v>
      </c>
      <c r="I48" s="10" t="str">
        <f>IF(H48="","",Master!$J$10)</f>
        <v>OR</v>
      </c>
      <c r="K48" s="10" t="str">
        <f>IF(OR(Master!F66=1,Master!F66=4),Master!J66,"")</f>
        <v>1RR15E-T</v>
      </c>
      <c r="M48" s="10" t="str">
        <f>IF(H48="","",Master!$J$12)</f>
        <v>Datalink, C Key</v>
      </c>
      <c r="N48" s="10" t="str">
        <f>IF(H48="","",CONCATENATE(Master!A66,Master!B66))</f>
        <v>1RR27G-B</v>
      </c>
      <c r="P48" s="10" t="str">
        <f>IF(H48="","",Master!$J$14)</f>
        <v>Datalink, C Key</v>
      </c>
    </row>
    <row r="49" spans="2:16" s="10" customFormat="1" ht="15.75">
      <c r="B49" s="10" t="str">
        <f>IF(H49="","",Master!$J$3)</f>
        <v>CLK</v>
      </c>
      <c r="E49" s="10" t="str">
        <f>IF(OR(Master!F67=1,Master!F67=4),CONCATENATE("FANO-",Master!L67,Master!B67),"")</f>
        <v>FANO-1-27H-T</v>
      </c>
      <c r="G49" s="10" t="str">
        <f>IF(H49="","",Master!$J$4)</f>
        <v>Bldn 1633A</v>
      </c>
      <c r="H49" s="10">
        <f>IF(OR(Master!F67=1,Master!F67=4),CHOOSE(INT(Master!E67/100)+1,Master!$J$7,Master!$J$8,Master!$J$9),"")</f>
        <v>65</v>
      </c>
      <c r="I49" s="10" t="str">
        <f>IF(H49="","",Master!$J$10)</f>
        <v>OR</v>
      </c>
      <c r="K49" s="10" t="str">
        <f>IF(OR(Master!F67=1,Master!F67=4),Master!J67,"")</f>
        <v>1RR15E-T</v>
      </c>
      <c r="M49" s="10" t="str">
        <f>IF(H49="","",Master!$J$12)</f>
        <v>Datalink, C Key</v>
      </c>
      <c r="N49" s="10" t="str">
        <f>IF(H49="","",CONCATENATE(Master!A67,Master!B67))</f>
        <v>1RR27H-T</v>
      </c>
      <c r="P49" s="10" t="str">
        <f>IF(H49="","",Master!$J$14)</f>
        <v>Datalink, C Key</v>
      </c>
    </row>
    <row r="50" spans="2:16" s="10" customFormat="1" ht="15.75">
      <c r="B50" s="10" t="str">
        <f>IF(H50="","",Master!$J$3)</f>
        <v>CLK</v>
      </c>
      <c r="E50" s="10" t="str">
        <f>IF(OR(Master!F68=1,Master!F68=4),CONCATENATE("FANO-",Master!L68,Master!B68),"")</f>
        <v>FANO-1-27H-B</v>
      </c>
      <c r="G50" s="10" t="str">
        <f>IF(H50="","",Master!$J$4)</f>
        <v>Bldn 1633A</v>
      </c>
      <c r="H50" s="10">
        <f>IF(OR(Master!F68=1,Master!F68=4),CHOOSE(INT(Master!E68/100)+1,Master!$J$7,Master!$J$8,Master!$J$9),"")</f>
        <v>65</v>
      </c>
      <c r="I50" s="10" t="str">
        <f>IF(H50="","",Master!$J$10)</f>
        <v>OR</v>
      </c>
      <c r="K50" s="10" t="str">
        <f>IF(OR(Master!F68=1,Master!F68=4),Master!J68,"")</f>
        <v>1RR15E-T</v>
      </c>
      <c r="M50" s="10" t="str">
        <f>IF(H50="","",Master!$J$12)</f>
        <v>Datalink, C Key</v>
      </c>
      <c r="N50" s="10" t="str">
        <f>IF(H50="","",CONCATENATE(Master!A68,Master!B68))</f>
        <v>1RR27H-B</v>
      </c>
      <c r="P50" s="10" t="str">
        <f>IF(H50="","",Master!$J$14)</f>
        <v>Datalink, C Key</v>
      </c>
    </row>
    <row r="51" spans="2:16" s="10" customFormat="1" ht="15.75">
      <c r="B51" s="10" t="str">
        <f>IF(H51="","",Master!$J$3)</f>
        <v>CLK</v>
      </c>
      <c r="E51" s="10" t="str">
        <f>IF(OR(Master!F69=1,Master!F69=4),CONCATENATE("FANO-",Master!L69,Master!B69),"")</f>
        <v>FANO-1-27I-T</v>
      </c>
      <c r="G51" s="10" t="str">
        <f>IF(H51="","",Master!$J$4)</f>
        <v>Bldn 1633A</v>
      </c>
      <c r="H51" s="10">
        <f>IF(OR(Master!F69=1,Master!F69=4),CHOOSE(INT(Master!E69/100)+1,Master!$J$7,Master!$J$8,Master!$J$9),"")</f>
        <v>65</v>
      </c>
      <c r="I51" s="10" t="str">
        <f>IF(H51="","",Master!$J$10)</f>
        <v>OR</v>
      </c>
      <c r="K51" s="10" t="str">
        <f>IF(OR(Master!F69=1,Master!F69=4),Master!J69,"")</f>
        <v>1RR15E-T</v>
      </c>
      <c r="M51" s="10" t="str">
        <f>IF(H51="","",Master!$J$12)</f>
        <v>Datalink, C Key</v>
      </c>
      <c r="N51" s="10" t="str">
        <f>IF(H51="","",CONCATENATE(Master!A69,Master!B69))</f>
        <v>1RR27I-T</v>
      </c>
      <c r="P51" s="10" t="str">
        <f>IF(H51="","",Master!$J$14)</f>
        <v>Datalink, C Key</v>
      </c>
    </row>
    <row r="52" spans="2:16" s="10" customFormat="1" ht="15.75">
      <c r="B52" s="10" t="str">
        <f>IF(H52="","",Master!$J$3)</f>
        <v>CLK</v>
      </c>
      <c r="E52" s="10" t="str">
        <f>IF(OR(Master!F70=1,Master!F70=4),CONCATENATE("FANO-",Master!L70,Master!B70),"")</f>
        <v>FANO-1-27I-B</v>
      </c>
      <c r="G52" s="10" t="str">
        <f>IF(H52="","",Master!$J$4)</f>
        <v>Bldn 1633A</v>
      </c>
      <c r="H52" s="10">
        <f>IF(OR(Master!F70=1,Master!F70=4),CHOOSE(INT(Master!E70/100)+1,Master!$J$7,Master!$J$8,Master!$J$9),"")</f>
        <v>65</v>
      </c>
      <c r="I52" s="10" t="str">
        <f>IF(H52="","",Master!$J$10)</f>
        <v>OR</v>
      </c>
      <c r="K52" s="10" t="str">
        <f>IF(OR(Master!F70=1,Master!F70=4),Master!J70,"")</f>
        <v>1RR15E-T</v>
      </c>
      <c r="M52" s="10" t="str">
        <f>IF(H52="","",Master!$J$12)</f>
        <v>Datalink, C Key</v>
      </c>
      <c r="N52" s="10" t="str">
        <f>IF(H52="","",CONCATENATE(Master!A70,Master!B70))</f>
        <v>1RR27I-B</v>
      </c>
      <c r="P52" s="10" t="str">
        <f>IF(H52="","",Master!$J$14)</f>
        <v>Datalink, C Key</v>
      </c>
    </row>
    <row r="53" spans="2:16" s="10" customFormat="1" ht="15.75" hidden="1">
      <c r="B53" s="10">
        <f>IF(H53="","",Master!$J$3)</f>
      </c>
      <c r="E53" s="10">
        <f>IF(OR(Master!F71=1,Master!F71=4),CONCATENATE("FANO-",Master!L71,Master!B71),"")</f>
      </c>
      <c r="G53" s="10">
        <f>IF(H53="","",Master!$J$4)</f>
      </c>
      <c r="H53" s="10">
        <f>IF(OR(Master!F71=1,Master!F71=4),CHOOSE(INT(Master!E71/100)+1,Master!$J$7,Master!$J$8,Master!$J$9),"")</f>
      </c>
      <c r="I53" s="10">
        <f>IF(H53="","",Master!$J$10)</f>
      </c>
      <c r="K53" s="10">
        <f>IF(OR(Master!F71=1,Master!F71=4),Master!J71,"")</f>
      </c>
      <c r="M53" s="10">
        <f>IF(H53="","",Master!$J$12)</f>
      </c>
      <c r="N53" s="10">
        <f>IF(H53="","",CONCATENATE(Master!A71,Master!B71))</f>
      </c>
      <c r="P53" s="10">
        <f>IF(H53="","",Master!$J$14)</f>
      </c>
    </row>
    <row r="54" spans="2:16" s="10" customFormat="1" ht="15.75" hidden="1">
      <c r="B54" s="10">
        <f>IF(H54="","",Master!$J$3)</f>
      </c>
      <c r="E54" s="10">
        <f>IF(OR(Master!F72=1,Master!F72=4),CONCATENATE("FANO-",Master!L72,Master!B72),"")</f>
      </c>
      <c r="G54" s="10">
        <f>IF(H54="","",Master!$J$4)</f>
      </c>
      <c r="H54" s="10">
        <f>IF(OR(Master!F72=1,Master!F72=4),CHOOSE(INT(Master!E72/100)+1,Master!$J$7,Master!$J$8,Master!$J$9),"")</f>
      </c>
      <c r="I54" s="10">
        <f>IF(H54="","",Master!$J$10)</f>
      </c>
      <c r="K54" s="10">
        <f>IF(OR(Master!F72=1,Master!F72=4),Master!J72,"")</f>
      </c>
      <c r="M54" s="10">
        <f>IF(H54="","",Master!$J$12)</f>
      </c>
      <c r="N54" s="10">
        <f>IF(H54="","",CONCATENATE(Master!A72,Master!B72))</f>
      </c>
      <c r="P54" s="10">
        <f>IF(H54="","",Master!$J$14)</f>
      </c>
    </row>
    <row r="55" spans="2:16" s="10" customFormat="1" ht="15.75" hidden="1">
      <c r="B55" s="10">
        <f>IF(H55="","",Master!$J$3)</f>
      </c>
      <c r="E55" s="10">
        <f>IF(OR(Master!F73=1,Master!F73=4),CONCATENATE("FANO-",Master!L73,Master!B73),"")</f>
      </c>
      <c r="G55" s="10">
        <f>IF(H55="","",Master!$J$4)</f>
      </c>
      <c r="H55" s="10">
        <f>IF(OR(Master!F73=1,Master!F73=4),CHOOSE(INT(Master!E73/100)+1,Master!$J$7,Master!$J$8,Master!$J$9),"")</f>
      </c>
      <c r="I55" s="10">
        <f>IF(H55="","",Master!$J$10)</f>
      </c>
      <c r="K55" s="10">
        <f>IF(OR(Master!F73=1,Master!F73=4),Master!J73,"")</f>
      </c>
      <c r="M55" s="10">
        <f>IF(H55="","",Master!$J$12)</f>
      </c>
      <c r="N55" s="10">
        <f>IF(H55="","",CONCATENATE(Master!A73,Master!B73))</f>
      </c>
      <c r="P55" s="10">
        <f>IF(H55="","",Master!$J$14)</f>
      </c>
    </row>
    <row r="56" spans="2:16" s="10" customFormat="1" ht="15.75">
      <c r="B56" s="10" t="str">
        <f>IF(H56="","",Master!$J$3)</f>
        <v>CLK</v>
      </c>
      <c r="E56" s="10" t="str">
        <f>IF(OR(Master!F74=1,Master!F74=4),CONCATENATE("FANO-",Master!L74,Master!B74),"")</f>
        <v>FANO-2-22F-T</v>
      </c>
      <c r="G56" s="10" t="str">
        <f>IF(H56="","",Master!$J$4)</f>
        <v>Bldn 1633A</v>
      </c>
      <c r="H56" s="10">
        <f>IF(OR(Master!F74=1,Master!F74=4),CHOOSE(INT(Master!E74/100)+1,Master!$J$7,Master!$J$8,Master!$J$9),"")</f>
        <v>65</v>
      </c>
      <c r="I56" s="10" t="str">
        <f>IF(H56="","",Master!$J$10)</f>
        <v>OR</v>
      </c>
      <c r="K56" s="10" t="str">
        <f>IF(OR(Master!F74=1,Master!F74=4),Master!J74,"")</f>
        <v>2RR22H-B</v>
      </c>
      <c r="M56" s="10" t="str">
        <f>IF(H56="","",Master!$J$12)</f>
        <v>Datalink, C Key</v>
      </c>
      <c r="N56" s="10" t="str">
        <f>IF(H56="","",CONCATENATE(Master!A74,Master!B74))</f>
        <v>2RR22F-T</v>
      </c>
      <c r="P56" s="10" t="str">
        <f>IF(H56="","",Master!$J$14)</f>
        <v>Datalink, C Key</v>
      </c>
    </row>
    <row r="57" spans="2:16" s="10" customFormat="1" ht="15.75">
      <c r="B57" s="10" t="str">
        <f>IF(H57="","",Master!$J$3)</f>
        <v>CLK</v>
      </c>
      <c r="E57" s="10" t="str">
        <f>IF(OR(Master!F75=1,Master!F75=4),CONCATENATE("FANO-",Master!L75,Master!B75),"")</f>
        <v>FANO-2-22F-B</v>
      </c>
      <c r="G57" s="10" t="str">
        <f>IF(H57="","",Master!$J$4)</f>
        <v>Bldn 1633A</v>
      </c>
      <c r="H57" s="10">
        <f>IF(OR(Master!F75=1,Master!F75=4),CHOOSE(INT(Master!E75/100)+1,Master!$J$7,Master!$J$8,Master!$J$9),"")</f>
        <v>65</v>
      </c>
      <c r="I57" s="10" t="str">
        <f>IF(H57="","",Master!$J$10)</f>
        <v>OR</v>
      </c>
      <c r="K57" s="10" t="str">
        <f>IF(OR(Master!F75=1,Master!F75=4),Master!J75,"")</f>
        <v>2RR22H-B</v>
      </c>
      <c r="M57" s="10" t="str">
        <f>IF(H57="","",Master!$J$12)</f>
        <v>Datalink, C Key</v>
      </c>
      <c r="N57" s="10" t="str">
        <f>IF(H57="","",CONCATENATE(Master!A75,Master!B75))</f>
        <v>2RR22F-B</v>
      </c>
      <c r="P57" s="10" t="str">
        <f>IF(H57="","",Master!$J$14)</f>
        <v>Datalink, C Key</v>
      </c>
    </row>
    <row r="58" spans="2:16" s="10" customFormat="1" ht="15.75">
      <c r="B58" s="10" t="str">
        <f>IF(H58="","",Master!$J$3)</f>
        <v>CLK</v>
      </c>
      <c r="E58" s="10" t="str">
        <f>IF(OR(Master!F76=1,Master!F76=4),CONCATENATE("FANO-",Master!L76,Master!B76),"")</f>
        <v>FANO-2-22G-T</v>
      </c>
      <c r="G58" s="10" t="str">
        <f>IF(H58="","",Master!$J$4)</f>
        <v>Bldn 1633A</v>
      </c>
      <c r="H58" s="10">
        <f>IF(OR(Master!F76=1,Master!F76=4),CHOOSE(INT(Master!E76/100)+1,Master!$J$7,Master!$J$8,Master!$J$9),"")</f>
        <v>65</v>
      </c>
      <c r="I58" s="10" t="str">
        <f>IF(H58="","",Master!$J$10)</f>
        <v>OR</v>
      </c>
      <c r="K58" s="10" t="str">
        <f>IF(OR(Master!F76=1,Master!F76=4),Master!J76,"")</f>
        <v>2RR22H-B</v>
      </c>
      <c r="M58" s="10" t="str">
        <f>IF(H58="","",Master!$J$12)</f>
        <v>Datalink, C Key</v>
      </c>
      <c r="N58" s="10" t="str">
        <f>IF(H58="","",CONCATENATE(Master!A76,Master!B76))</f>
        <v>2RR22G-T</v>
      </c>
      <c r="P58" s="10" t="str">
        <f>IF(H58="","",Master!$J$14)</f>
        <v>Datalink, C Key</v>
      </c>
    </row>
    <row r="59" spans="2:16" s="10" customFormat="1" ht="15.75" hidden="1">
      <c r="B59" s="10">
        <f>IF(H59="","",Master!$J$3)</f>
      </c>
      <c r="E59" s="10">
        <f>IF(OR(Master!F77=1,Master!F77=4),CONCATENATE("FANO-",Master!L77,Master!B77),"")</f>
      </c>
      <c r="G59" s="10">
        <f>IF(H59="","",Master!$J$4)</f>
      </c>
      <c r="H59" s="10">
        <f>IF(OR(Master!F77=1,Master!F77=4),CHOOSE(INT(Master!E77/100)+1,Master!$J$7,Master!$J$8,Master!$J$9),"")</f>
      </c>
      <c r="I59" s="10">
        <f>IF(H59="","",Master!$J$10)</f>
      </c>
      <c r="K59" s="10">
        <f>IF(OR(Master!F77=1,Master!F77=4),Master!J77,"")</f>
      </c>
      <c r="M59" s="10">
        <f>IF(H59="","",Master!$J$12)</f>
      </c>
      <c r="N59" s="10">
        <f>IF(H59="","",CONCATENATE(Master!A77,Master!B77))</f>
      </c>
      <c r="P59" s="10">
        <f>IF(H59="","",Master!$J$14)</f>
      </c>
    </row>
    <row r="60" spans="2:16" s="10" customFormat="1" ht="15.75" hidden="1">
      <c r="B60" s="10">
        <f>IF(H60="","",Master!$J$3)</f>
      </c>
      <c r="E60" s="10">
        <f>IF(OR(Master!F78=1,Master!F78=4),CONCATENATE("FANO-",Master!L78,Master!B78),"")</f>
      </c>
      <c r="G60" s="10">
        <f>IF(H60="","",Master!$J$4)</f>
      </c>
      <c r="H60" s="10">
        <f>IF(OR(Master!F78=1,Master!F78=4),CHOOSE(INT(Master!E78/100)+1,Master!$J$7,Master!$J$8,Master!$J$9),"")</f>
      </c>
      <c r="I60" s="10">
        <f>IF(H60="","",Master!$J$10)</f>
      </c>
      <c r="K60" s="10">
        <f>IF(OR(Master!F78=1,Master!F78=4),Master!J78,"")</f>
      </c>
      <c r="M60" s="10">
        <f>IF(H60="","",Master!$J$12)</f>
      </c>
      <c r="N60" s="10">
        <f>IF(H60="","",CONCATENATE(Master!A78,Master!B78))</f>
      </c>
      <c r="P60" s="10">
        <f>IF(H60="","",Master!$J$14)</f>
      </c>
    </row>
    <row r="61" spans="2:16" s="10" customFormat="1" ht="15.75" hidden="1">
      <c r="B61" s="10">
        <f>IF(H61="","",Master!$J$3)</f>
      </c>
      <c r="E61" s="10">
        <f>IF(OR(Master!F79=1,Master!F79=4),CONCATENATE("FANO-",Master!L79,Master!B79),"")</f>
      </c>
      <c r="G61" s="10">
        <f>IF(H61="","",Master!$J$4)</f>
      </c>
      <c r="H61" s="10">
        <f>IF(OR(Master!F79=1,Master!F79=4),CHOOSE(INT(Master!E79/100)+1,Master!$J$7,Master!$J$8,Master!$J$9),"")</f>
      </c>
      <c r="I61" s="10">
        <f>IF(H61="","",Master!$J$10)</f>
      </c>
      <c r="K61" s="10">
        <f>IF(OR(Master!F79=1,Master!F79=4),Master!J79,"")</f>
      </c>
      <c r="M61" s="10">
        <f>IF(H61="","",Master!$J$12)</f>
      </c>
      <c r="N61" s="10">
        <f>IF(H61="","",CONCATENATE(Master!A79,Master!B79))</f>
      </c>
      <c r="P61" s="10">
        <f>IF(H61="","",Master!$J$14)</f>
      </c>
    </row>
    <row r="62" spans="2:16" s="10" customFormat="1" ht="15.75" hidden="1">
      <c r="B62" s="10">
        <f>IF(H62="","",Master!$J$3)</f>
      </c>
      <c r="E62" s="10">
        <f>IF(OR(Master!F80=1,Master!F80=4),CONCATENATE("FANO-",Master!L80,Master!B80),"")</f>
      </c>
      <c r="G62" s="10">
        <f>IF(H62="","",Master!$J$4)</f>
      </c>
      <c r="H62" s="10">
        <f>IF(OR(Master!F80=1,Master!F80=4),CHOOSE(INT(Master!E80/100)+1,Master!$J$7,Master!$J$8,Master!$J$9),"")</f>
      </c>
      <c r="I62" s="10">
        <f>IF(H62="","",Master!$J$10)</f>
      </c>
      <c r="K62" s="10">
        <f>IF(OR(Master!F80=1,Master!F80=4),Master!J80,"")</f>
      </c>
      <c r="M62" s="10">
        <f>IF(H62="","",Master!$J$12)</f>
      </c>
      <c r="N62" s="10">
        <f>IF(H62="","",CONCATENATE(Master!A80,Master!B80))</f>
      </c>
      <c r="P62" s="10">
        <f>IF(H62="","",Master!$J$14)</f>
      </c>
    </row>
    <row r="63" spans="2:16" s="10" customFormat="1" ht="15.75" hidden="1">
      <c r="B63" s="10">
        <f>IF(H63="","",Master!$J$3)</f>
      </c>
      <c r="E63" s="10">
        <f>IF(OR(Master!F81=1,Master!F81=4),CONCATENATE("FANO-",Master!L81,Master!B81),"")</f>
      </c>
      <c r="G63" s="10">
        <f>IF(H63="","",Master!$J$4)</f>
      </c>
      <c r="H63" s="10">
        <f>IF(OR(Master!F81=1,Master!F81=4),CHOOSE(INT(Master!E81/100)+1,Master!$J$7,Master!$J$8,Master!$J$9),"")</f>
      </c>
      <c r="I63" s="10">
        <f>IF(H63="","",Master!$J$10)</f>
      </c>
      <c r="K63" s="10">
        <f>IF(OR(Master!F81=1,Master!F81=4),Master!J81,"")</f>
      </c>
      <c r="M63" s="10">
        <f>IF(H63="","",Master!$J$12)</f>
      </c>
      <c r="N63" s="10">
        <f>IF(H63="","",CONCATENATE(Master!A81,Master!B81))</f>
      </c>
      <c r="P63" s="10">
        <f>IF(H63="","",Master!$J$14)</f>
      </c>
    </row>
    <row r="64" spans="2:16" s="10" customFormat="1" ht="15.75">
      <c r="B64" s="10" t="str">
        <f>IF(H64="","",Master!$J$3)</f>
        <v>CLK</v>
      </c>
      <c r="E64" s="10" t="str">
        <f>IF(OR(Master!F82=1,Master!F82=4),CONCATENATE("FANO-",Master!L82,Master!B82),"")</f>
        <v>FANO-2-23C-T</v>
      </c>
      <c r="G64" s="10" t="str">
        <f>IF(H64="","",Master!$J$4)</f>
        <v>Bldn 1633A</v>
      </c>
      <c r="H64" s="10">
        <f>IF(OR(Master!F82=1,Master!F82=4),CHOOSE(INT(Master!E82/100)+1,Master!$J$7,Master!$J$8,Master!$J$9),"")</f>
        <v>65</v>
      </c>
      <c r="I64" s="10" t="str">
        <f>IF(H64="","",Master!$J$10)</f>
        <v>OR</v>
      </c>
      <c r="K64" s="10" t="str">
        <f>IF(OR(Master!F82=1,Master!F82=4),Master!J82,"")</f>
        <v>2RR22H-B</v>
      </c>
      <c r="M64" s="10" t="str">
        <f>IF(H64="","",Master!$J$12)</f>
        <v>Datalink, C Key</v>
      </c>
      <c r="N64" s="10" t="str">
        <f>IF(H64="","",CONCATENATE(Master!A82,Master!B82))</f>
        <v>2RR23C-T</v>
      </c>
      <c r="P64" s="10" t="str">
        <f>IF(H64="","",Master!$J$14)</f>
        <v>Datalink, C Key</v>
      </c>
    </row>
    <row r="65" spans="2:16" s="10" customFormat="1" ht="15.75">
      <c r="B65" s="10" t="str">
        <f>IF(H65="","",Master!$J$3)</f>
        <v>CLK</v>
      </c>
      <c r="E65" s="10" t="str">
        <f>IF(OR(Master!F83=1,Master!F83=4),CONCATENATE("FANO-",Master!L83,Master!B83),"")</f>
        <v>FANO-2-23C-B</v>
      </c>
      <c r="G65" s="10" t="str">
        <f>IF(H65="","",Master!$J$4)</f>
        <v>Bldn 1633A</v>
      </c>
      <c r="H65" s="10">
        <f>IF(OR(Master!F83=1,Master!F83=4),CHOOSE(INT(Master!E83/100)+1,Master!$J$7,Master!$J$8,Master!$J$9),"")</f>
        <v>65</v>
      </c>
      <c r="I65" s="10" t="str">
        <f>IF(H65="","",Master!$J$10)</f>
        <v>OR</v>
      </c>
      <c r="K65" s="10" t="str">
        <f>IF(OR(Master!F83=1,Master!F83=4),Master!J83,"")</f>
        <v>2RR22H-B</v>
      </c>
      <c r="M65" s="10" t="str">
        <f>IF(H65="","",Master!$J$12)</f>
        <v>Datalink, C Key</v>
      </c>
      <c r="N65" s="10" t="str">
        <f>IF(H65="","",CONCATENATE(Master!A83,Master!B83))</f>
        <v>2RR23C-B</v>
      </c>
      <c r="P65" s="10" t="str">
        <f>IF(H65="","",Master!$J$14)</f>
        <v>Datalink, C Key</v>
      </c>
    </row>
    <row r="66" spans="2:16" s="10" customFormat="1" ht="15.75">
      <c r="B66" s="10" t="str">
        <f>IF(H66="","",Master!$J$3)</f>
        <v>CLK</v>
      </c>
      <c r="E66" s="10" t="str">
        <f>IF(OR(Master!F84=1,Master!F84=4),CONCATENATE("FANO-",Master!L84,Master!B84),"")</f>
        <v>FANO-2-24C-T</v>
      </c>
      <c r="G66" s="10" t="str">
        <f>IF(H66="","",Master!$J$4)</f>
        <v>Bldn 1633A</v>
      </c>
      <c r="H66" s="10">
        <f>IF(OR(Master!F84=1,Master!F84=4),CHOOSE(INT(Master!E84/100)+1,Master!$J$7,Master!$J$8,Master!$J$9),"")</f>
        <v>65</v>
      </c>
      <c r="I66" s="10" t="str">
        <f>IF(H66="","",Master!$J$10)</f>
        <v>OR</v>
      </c>
      <c r="K66" s="10" t="str">
        <f>IF(OR(Master!F84=1,Master!F84=4),Master!J84,"")</f>
        <v>2RR22H-B</v>
      </c>
      <c r="M66" s="10" t="str">
        <f>IF(H66="","",Master!$J$12)</f>
        <v>Datalink, C Key</v>
      </c>
      <c r="N66" s="10" t="str">
        <f>IF(H66="","",CONCATENATE(Master!A84,Master!B84))</f>
        <v>2RR24C-T</v>
      </c>
      <c r="P66" s="10" t="str">
        <f>IF(H66="","",Master!$J$14)</f>
        <v>Datalink, C Key</v>
      </c>
    </row>
    <row r="67" spans="2:16" s="10" customFormat="1" ht="15.75">
      <c r="B67" s="10" t="str">
        <f>IF(H67="","",Master!$J$3)</f>
        <v>CLK</v>
      </c>
      <c r="E67" s="10" t="str">
        <f>IF(OR(Master!F85=1,Master!F85=4),CONCATENATE("FANO-",Master!L85,Master!B85),"")</f>
        <v>FANO-2-24C-B</v>
      </c>
      <c r="G67" s="10" t="str">
        <f>IF(H67="","",Master!$J$4)</f>
        <v>Bldn 1633A</v>
      </c>
      <c r="H67" s="10">
        <f>IF(OR(Master!F85=1,Master!F85=4),CHOOSE(INT(Master!E85/100)+1,Master!$J$7,Master!$J$8,Master!$J$9),"")</f>
        <v>65</v>
      </c>
      <c r="I67" s="10" t="str">
        <f>IF(H67="","",Master!$J$10)</f>
        <v>OR</v>
      </c>
      <c r="K67" s="10" t="str">
        <f>IF(OR(Master!F85=1,Master!F85=4),Master!J85,"")</f>
        <v>2RR22H-B</v>
      </c>
      <c r="M67" s="10" t="str">
        <f>IF(H67="","",Master!$J$12)</f>
        <v>Datalink, C Key</v>
      </c>
      <c r="N67" s="10" t="str">
        <f>IF(H67="","",CONCATENATE(Master!A85,Master!B85))</f>
        <v>2RR24C-B</v>
      </c>
      <c r="P67" s="10" t="str">
        <f>IF(H67="","",Master!$J$14)</f>
        <v>Datalink, C Key</v>
      </c>
    </row>
    <row r="68" spans="2:16" s="10" customFormat="1" ht="15.75">
      <c r="B68" s="10" t="str">
        <f>IF(H68="","",Master!$J$3)</f>
        <v>CLK</v>
      </c>
      <c r="E68" s="10" t="str">
        <f>IF(OR(Master!F86=1,Master!F86=4),CONCATENATE("FANO-",Master!L86,Master!B86),"")</f>
        <v>FANO-2-25C-T</v>
      </c>
      <c r="G68" s="10" t="str">
        <f>IF(H68="","",Master!$J$4)</f>
        <v>Bldn 1633A</v>
      </c>
      <c r="H68" s="10">
        <f>IF(OR(Master!F86=1,Master!F86=4),CHOOSE(INT(Master!E86/100)+1,Master!$J$7,Master!$J$8,Master!$J$9),"")</f>
        <v>65</v>
      </c>
      <c r="I68" s="10" t="str">
        <f>IF(H68="","",Master!$J$10)</f>
        <v>OR</v>
      </c>
      <c r="K68" s="10" t="str">
        <f>IF(OR(Master!F86=1,Master!F86=4),Master!J86,"")</f>
        <v>2RR22H-B</v>
      </c>
      <c r="M68" s="10" t="str">
        <f>IF(H68="","",Master!$J$12)</f>
        <v>Datalink, C Key</v>
      </c>
      <c r="N68" s="10" t="str">
        <f>IF(H68="","",CONCATENATE(Master!A86,Master!B86))</f>
        <v>2RR25C-T</v>
      </c>
      <c r="P68" s="10" t="str">
        <f>IF(H68="","",Master!$J$14)</f>
        <v>Datalink, C Key</v>
      </c>
    </row>
    <row r="69" spans="2:16" s="10" customFormat="1" ht="15.75">
      <c r="B69" s="10" t="str">
        <f>IF(H69="","",Master!$J$3)</f>
        <v>CLK</v>
      </c>
      <c r="E69" s="10" t="str">
        <f>IF(OR(Master!F87=1,Master!F87=4),CONCATENATE("FANO-",Master!L87,Master!B87),"")</f>
        <v>FANO-2-25C-B</v>
      </c>
      <c r="G69" s="10" t="str">
        <f>IF(H69="","",Master!$J$4)</f>
        <v>Bldn 1633A</v>
      </c>
      <c r="H69" s="10">
        <f>IF(OR(Master!F87=1,Master!F87=4),CHOOSE(INT(Master!E87/100)+1,Master!$J$7,Master!$J$8,Master!$J$9),"")</f>
        <v>65</v>
      </c>
      <c r="I69" s="10" t="str">
        <f>IF(H69="","",Master!$J$10)</f>
        <v>OR</v>
      </c>
      <c r="K69" s="10" t="str">
        <f>IF(OR(Master!F87=1,Master!F87=4),Master!J87,"")</f>
        <v>2RR22H-B</v>
      </c>
      <c r="M69" s="10" t="str">
        <f>IF(H69="","",Master!$J$12)</f>
        <v>Datalink, C Key</v>
      </c>
      <c r="N69" s="10" t="str">
        <f>IF(H69="","",CONCATENATE(Master!A87,Master!B87))</f>
        <v>2RR25C-B</v>
      </c>
      <c r="P69" s="10" t="str">
        <f>IF(H69="","",Master!$J$14)</f>
        <v>Datalink, C Key</v>
      </c>
    </row>
    <row r="70" spans="2:16" s="10" customFormat="1" ht="15.75">
      <c r="B70" s="10" t="str">
        <f>IF(H70="","",Master!$J$3)</f>
        <v>CLK</v>
      </c>
      <c r="E70" s="10" t="str">
        <f>IF(OR(Master!F88=1,Master!F88=4),CONCATENATE("FANO-",Master!L88,Master!B88),"")</f>
        <v>FANO-2-26C-T</v>
      </c>
      <c r="G70" s="10" t="str">
        <f>IF(H70="","",Master!$J$4)</f>
        <v>Bldn 1633A</v>
      </c>
      <c r="H70" s="10">
        <f>IF(OR(Master!F88=1,Master!F88=4),CHOOSE(INT(Master!E88/100)+1,Master!$J$7,Master!$J$8,Master!$J$9),"")</f>
        <v>65</v>
      </c>
      <c r="I70" s="10" t="str">
        <f>IF(H70="","",Master!$J$10)</f>
        <v>OR</v>
      </c>
      <c r="K70" s="10" t="str">
        <f>IF(OR(Master!F88=1,Master!F88=4),Master!J88,"")</f>
        <v>2RR22H-B</v>
      </c>
      <c r="M70" s="10" t="str">
        <f>IF(H70="","",Master!$J$12)</f>
        <v>Datalink, C Key</v>
      </c>
      <c r="N70" s="10" t="str">
        <f>IF(H70="","",CONCATENATE(Master!A88,Master!B88))</f>
        <v>2RR26C-T</v>
      </c>
      <c r="P70" s="10" t="str">
        <f>IF(H70="","",Master!$J$14)</f>
        <v>Datalink, C Key</v>
      </c>
    </row>
    <row r="71" spans="2:16" s="10" customFormat="1" ht="15.75">
      <c r="B71" s="10" t="str">
        <f>IF(H71="","",Master!$J$3)</f>
        <v>CLK</v>
      </c>
      <c r="E71" s="10" t="str">
        <f>IF(OR(Master!F89=1,Master!F89=4),CONCATENATE("FANO-",Master!L89,Master!B89),"")</f>
        <v>FANO-2-26C-B</v>
      </c>
      <c r="G71" s="10" t="str">
        <f>IF(H71="","",Master!$J$4)</f>
        <v>Bldn 1633A</v>
      </c>
      <c r="H71" s="10">
        <f>IF(OR(Master!F89=1,Master!F89=4),CHOOSE(INT(Master!E89/100)+1,Master!$J$7,Master!$J$8,Master!$J$9),"")</f>
        <v>65</v>
      </c>
      <c r="I71" s="10" t="str">
        <f>IF(H71="","",Master!$J$10)</f>
        <v>OR</v>
      </c>
      <c r="K71" s="10" t="str">
        <f>IF(OR(Master!F89=1,Master!F89=4),Master!J89,"")</f>
        <v>2RR22H-B</v>
      </c>
      <c r="M71" s="10" t="str">
        <f>IF(H71="","",Master!$J$12)</f>
        <v>Datalink, C Key</v>
      </c>
      <c r="N71" s="10" t="str">
        <f>IF(H71="","",CONCATENATE(Master!A89,Master!B89))</f>
        <v>2RR26C-B</v>
      </c>
      <c r="P71" s="10" t="str">
        <f>IF(H71="","",Master!$J$14)</f>
        <v>Datalink, C Key</v>
      </c>
    </row>
    <row r="72" spans="2:16" s="10" customFormat="1" ht="15.75">
      <c r="B72" s="10" t="str">
        <f>IF(H72="","",Master!$J$3)</f>
        <v>CLK</v>
      </c>
      <c r="E72" s="10" t="str">
        <f>IF(OR(Master!F90=1,Master!F90=4),CONCATENATE("FANO-",Master!L90,Master!B90),"")</f>
        <v>FANO-2-27C-T</v>
      </c>
      <c r="G72" s="10" t="str">
        <f>IF(H72="","",Master!$J$4)</f>
        <v>Bldn 1633A</v>
      </c>
      <c r="H72" s="10">
        <f>IF(OR(Master!F90=1,Master!F90=4),CHOOSE(INT(Master!E90/100)+1,Master!$J$7,Master!$J$8,Master!$J$9),"")</f>
        <v>65</v>
      </c>
      <c r="I72" s="10" t="str">
        <f>IF(H72="","",Master!$J$10)</f>
        <v>OR</v>
      </c>
      <c r="K72" s="10" t="str">
        <f>IF(OR(Master!F90=1,Master!F90=4),Master!J90,"")</f>
        <v>2RR22H-B</v>
      </c>
      <c r="M72" s="10" t="str">
        <f>IF(H72="","",Master!$J$12)</f>
        <v>Datalink, C Key</v>
      </c>
      <c r="N72" s="10" t="str">
        <f>IF(H72="","",CONCATENATE(Master!A90,Master!B90))</f>
        <v>2RR27C-T</v>
      </c>
      <c r="P72" s="10" t="str">
        <f>IF(H72="","",Master!$J$14)</f>
        <v>Datalink, C Key</v>
      </c>
    </row>
    <row r="73" spans="2:16" s="10" customFormat="1" ht="15.75">
      <c r="B73" s="10" t="str">
        <f>IF(H73="","",Master!$J$3)</f>
        <v>CLK</v>
      </c>
      <c r="E73" s="10" t="str">
        <f>IF(OR(Master!F91=1,Master!F91=4),CONCATENATE("FANO-",Master!L91,Master!B91),"")</f>
        <v>FANO-2-27C-B</v>
      </c>
      <c r="G73" s="10" t="str">
        <f>IF(H73="","",Master!$J$4)</f>
        <v>Bldn 1633A</v>
      </c>
      <c r="H73" s="10">
        <f>IF(OR(Master!F91=1,Master!F91=4),CHOOSE(INT(Master!E91/100)+1,Master!$J$7,Master!$J$8,Master!$J$9),"")</f>
        <v>65</v>
      </c>
      <c r="I73" s="10" t="str">
        <f>IF(H73="","",Master!$J$10)</f>
        <v>OR</v>
      </c>
      <c r="K73" s="10" t="str">
        <f>IF(OR(Master!F91=1,Master!F91=4),Master!J91,"")</f>
        <v>2RR22H-B</v>
      </c>
      <c r="M73" s="10" t="str">
        <f>IF(H73="","",Master!$J$12)</f>
        <v>Datalink, C Key</v>
      </c>
      <c r="N73" s="10" t="str">
        <f>IF(H73="","",CONCATENATE(Master!A91,Master!B91))</f>
        <v>2RR27C-B</v>
      </c>
      <c r="P73" s="10" t="str">
        <f>IF(H73="","",Master!$J$14)</f>
        <v>Datalink, C Key</v>
      </c>
    </row>
    <row r="74" spans="2:16" s="10" customFormat="1" ht="15.75">
      <c r="B74" s="10" t="str">
        <f>IF(H74="","",Master!$J$3)</f>
        <v>CLK</v>
      </c>
      <c r="E74" s="10" t="str">
        <f>IF(OR(Master!F92=1,Master!F92=4),CONCATENATE("FANO-",Master!L92,Master!B92),"")</f>
        <v>FANO-2-28C-T</v>
      </c>
      <c r="G74" s="10" t="str">
        <f>IF(H74="","",Master!$J$4)</f>
        <v>Bldn 1633A</v>
      </c>
      <c r="H74" s="10">
        <f>IF(OR(Master!F92=1,Master!F92=4),CHOOSE(INT(Master!E92/100)+1,Master!$J$7,Master!$J$8,Master!$J$9),"")</f>
        <v>65</v>
      </c>
      <c r="I74" s="10" t="str">
        <f>IF(H74="","",Master!$J$10)</f>
        <v>OR</v>
      </c>
      <c r="K74" s="10" t="str">
        <f>IF(OR(Master!F92=1,Master!F92=4),Master!J92,"")</f>
        <v>2RR22H-B</v>
      </c>
      <c r="M74" s="10" t="str">
        <f>IF(H74="","",Master!$J$12)</f>
        <v>Datalink, C Key</v>
      </c>
      <c r="N74" s="10" t="str">
        <f>IF(H74="","",CONCATENATE(Master!A92,Master!B92))</f>
        <v>2RR28C-T</v>
      </c>
      <c r="P74" s="10" t="str">
        <f>IF(H74="","",Master!$J$14)</f>
        <v>Datalink, C Key</v>
      </c>
    </row>
    <row r="75" spans="2:16" s="10" customFormat="1" ht="15.75">
      <c r="B75" s="10" t="str">
        <f>IF(H75="","",Master!$J$3)</f>
        <v>CLK</v>
      </c>
      <c r="E75" s="10" t="str">
        <f>IF(OR(Master!F93=1,Master!F93=4),CONCATENATE("FANO-",Master!L93,Master!B93),"")</f>
        <v>FANO-2-28C-B</v>
      </c>
      <c r="G75" s="10" t="str">
        <f>IF(H75="","",Master!$J$4)</f>
        <v>Bldn 1633A</v>
      </c>
      <c r="H75" s="10">
        <f>IF(OR(Master!F93=1,Master!F93=4),CHOOSE(INT(Master!E93/100)+1,Master!$J$7,Master!$J$8,Master!$J$9),"")</f>
        <v>65</v>
      </c>
      <c r="I75" s="10" t="str">
        <f>IF(H75="","",Master!$J$10)</f>
        <v>OR</v>
      </c>
      <c r="K75" s="10" t="str">
        <f>IF(OR(Master!F93=1,Master!F93=4),Master!J93,"")</f>
        <v>2RR22H-B</v>
      </c>
      <c r="M75" s="10" t="str">
        <f>IF(H75="","",Master!$J$12)</f>
        <v>Datalink, C Key</v>
      </c>
      <c r="N75" s="10" t="str">
        <f>IF(H75="","",CONCATENATE(Master!A93,Master!B93))</f>
        <v>2RR28C-B</v>
      </c>
      <c r="P75" s="10" t="str">
        <f>IF(H75="","",Master!$J$14)</f>
        <v>Datalink, C Key</v>
      </c>
    </row>
    <row r="76" spans="2:16" s="10" customFormat="1" ht="15.75">
      <c r="B76" s="10" t="str">
        <f>IF(H76="","",Master!$J$3)</f>
        <v>CLK</v>
      </c>
      <c r="E76" s="10" t="str">
        <f>IF(OR(Master!F94=1,Master!F94=4),CONCATENATE("FANO-",Master!L94,Master!B94),"")</f>
        <v>FANO-2-29C-T</v>
      </c>
      <c r="G76" s="10" t="str">
        <f>IF(H76="","",Master!$J$4)</f>
        <v>Bldn 1633A</v>
      </c>
      <c r="H76" s="10">
        <f>IF(OR(Master!F94=1,Master!F94=4),CHOOSE(INT(Master!E94/100)+1,Master!$J$7,Master!$J$8,Master!$J$9),"")</f>
        <v>65</v>
      </c>
      <c r="I76" s="10" t="str">
        <f>IF(H76="","",Master!$J$10)</f>
        <v>OR</v>
      </c>
      <c r="K76" s="10" t="str">
        <f>IF(OR(Master!F94=1,Master!F94=4),Master!J94,"")</f>
        <v>2RR22H-B</v>
      </c>
      <c r="M76" s="10" t="str">
        <f>IF(H76="","",Master!$J$12)</f>
        <v>Datalink, C Key</v>
      </c>
      <c r="N76" s="10" t="str">
        <f>IF(H76="","",CONCATENATE(Master!A94,Master!B94))</f>
        <v>2RR29C-T</v>
      </c>
      <c r="P76" s="10" t="str">
        <f>IF(H76="","",Master!$J$14)</f>
        <v>Datalink, C Key</v>
      </c>
    </row>
    <row r="77" spans="2:16" s="10" customFormat="1" ht="15.75" hidden="1">
      <c r="B77" s="10">
        <f>IF(H77="","",Master!$J$3)</f>
      </c>
      <c r="E77" s="10">
        <f>IF(OR(Master!F95=1,Master!F95=4),CONCATENATE("FANO-",Master!L95,Master!B95),"")</f>
      </c>
      <c r="G77" s="10">
        <f>IF(H77="","",Master!$J$4)</f>
      </c>
      <c r="H77" s="10">
        <f>IF(OR(Master!F95=1,Master!F95=4),CHOOSE(INT(Master!E95/100)+1,Master!$J$7,Master!$J$8,Master!$J$9),"")</f>
      </c>
      <c r="I77" s="10">
        <f>IF(H77="","",Master!$J$10)</f>
      </c>
      <c r="K77" s="10">
        <f>IF(OR(Master!F95=1,Master!F95=4),Master!J95,"")</f>
      </c>
      <c r="M77" s="10">
        <f>IF(H77="","",Master!$J$12)</f>
      </c>
      <c r="N77" s="10">
        <f>IF(H77="","",CONCATENATE(Master!A95,Master!B95))</f>
      </c>
      <c r="P77" s="10">
        <f>IF(H77="","",Master!$J$14)</f>
      </c>
    </row>
    <row r="78" spans="2:16" s="10" customFormat="1" ht="15.75">
      <c r="B78" s="10" t="str">
        <f>IF(H78="","",Master!$J$3)</f>
        <v>CLK</v>
      </c>
      <c r="E78" s="10" t="str">
        <f>IF(OR(Master!F96=1,Master!F96=4),CONCATENATE("FANO-",Master!L96,Master!B96),"")</f>
        <v>FANO-2-30C-T</v>
      </c>
      <c r="G78" s="10" t="str">
        <f>IF(H78="","",Master!$J$4)</f>
        <v>Bldn 1633A</v>
      </c>
      <c r="H78" s="10">
        <f>IF(OR(Master!F96=1,Master!F96=4),CHOOSE(INT(Master!E96/100)+1,Master!$J$7,Master!$J$8,Master!$J$9),"")</f>
        <v>65</v>
      </c>
      <c r="I78" s="10" t="str">
        <f>IF(H78="","",Master!$J$10)</f>
        <v>OR</v>
      </c>
      <c r="K78" s="10" t="str">
        <f>IF(OR(Master!F96=1,Master!F96=4),Master!J96,"")</f>
        <v>2RR22H-B</v>
      </c>
      <c r="M78" s="10" t="str">
        <f>IF(H78="","",Master!$J$12)</f>
        <v>Datalink, C Key</v>
      </c>
      <c r="N78" s="10" t="str">
        <f>IF(H78="","",CONCATENATE(Master!A96,Master!B96))</f>
        <v>2RR30C-T</v>
      </c>
      <c r="P78" s="10" t="str">
        <f>IF(H78="","",Master!$J$14)</f>
        <v>Datalink, C Key</v>
      </c>
    </row>
    <row r="79" spans="2:16" s="10" customFormat="1" ht="15.75">
      <c r="B79" s="10" t="str">
        <f>IF(H79="","",Master!$J$3)</f>
        <v>CLK</v>
      </c>
      <c r="E79" s="10" t="str">
        <f>IF(OR(Master!F97=1,Master!F97=4),CONCATENATE("FANO-",Master!L97,Master!B97),"")</f>
        <v>FANO-2-30C-B</v>
      </c>
      <c r="G79" s="10" t="str">
        <f>IF(H79="","",Master!$J$4)</f>
        <v>Bldn 1633A</v>
      </c>
      <c r="H79" s="10">
        <f>IF(OR(Master!F97=1,Master!F97=4),CHOOSE(INT(Master!E97/100)+1,Master!$J$7,Master!$J$8,Master!$J$9),"")</f>
        <v>65</v>
      </c>
      <c r="I79" s="10" t="str">
        <f>IF(H79="","",Master!$J$10)</f>
        <v>OR</v>
      </c>
      <c r="K79" s="10" t="str">
        <f>IF(OR(Master!F97=1,Master!F97=4),Master!J97,"")</f>
        <v>2RR22H-B</v>
      </c>
      <c r="M79" s="10" t="str">
        <f>IF(H79="","",Master!$J$12)</f>
        <v>Datalink, C Key</v>
      </c>
      <c r="N79" s="10" t="str">
        <f>IF(H79="","",CONCATENATE(Master!A97,Master!B97))</f>
        <v>2RR30C-B</v>
      </c>
      <c r="P79" s="10" t="str">
        <f>IF(H79="","",Master!$J$14)</f>
        <v>Datalink, C Key</v>
      </c>
    </row>
    <row r="80" spans="2:16" s="10" customFormat="1" ht="15.75" hidden="1">
      <c r="B80" s="10">
        <f>IF(H80="","",Master!$J$3)</f>
      </c>
      <c r="E80" s="10">
        <f>IF(OR(Master!F98=1,Master!F98=4),CONCATENATE("FANO-",Master!L98,Master!B98),"")</f>
      </c>
      <c r="G80" s="10">
        <f>IF(H80="","",Master!$J$4)</f>
      </c>
      <c r="H80" s="10">
        <f>IF(OR(Master!F98=1,Master!F98=4),CHOOSE(INT(Master!E98/100)+1,Master!$J$7,Master!$J$8,Master!$J$9),"")</f>
      </c>
      <c r="I80" s="10">
        <f>IF(H80="","",Master!$J$10)</f>
      </c>
      <c r="K80" s="10">
        <f>IF(OR(Master!F98=1,Master!F98=4),Master!J98,"")</f>
      </c>
      <c r="M80" s="10">
        <f>IF(H80="","",Master!$J$12)</f>
      </c>
      <c r="N80" s="10">
        <f>IF(H80="","",CONCATENATE(Master!A98,Master!B98))</f>
      </c>
      <c r="P80" s="10">
        <f>IF(H80="","",Master!$J$14)</f>
      </c>
    </row>
    <row r="81" spans="2:16" s="10" customFormat="1" ht="15.75" hidden="1">
      <c r="B81" s="10">
        <f>IF(H81="","",Master!$J$3)</f>
      </c>
      <c r="E81" s="10">
        <f>IF(OR(Master!F99=1,Master!F99=4),CONCATENATE("FANO-",Master!L99,Master!B99),"")</f>
      </c>
      <c r="G81" s="10">
        <f>IF(H81="","",Master!$J$4)</f>
      </c>
      <c r="H81" s="10">
        <f>IF(OR(Master!F99=1,Master!F99=4),CHOOSE(INT(Master!E99/100)+1,Master!$J$7,Master!$J$8,Master!$J$9),"")</f>
      </c>
      <c r="I81" s="10">
        <f>IF(H81="","",Master!$J$10)</f>
      </c>
      <c r="K81" s="10">
        <f>IF(OR(Master!F99=1,Master!F99=4),Master!J99,"")</f>
      </c>
      <c r="M81" s="10">
        <f>IF(H81="","",Master!$J$12)</f>
      </c>
      <c r="N81" s="10">
        <f>IF(H81="","",CONCATENATE(Master!A99,Master!B99))</f>
      </c>
      <c r="P81" s="10">
        <f>IF(H81="","",Master!$J$14)</f>
      </c>
    </row>
    <row r="82" spans="2:16" s="10" customFormat="1" ht="15.75" hidden="1">
      <c r="B82" s="10">
        <f>IF(H82="","",Master!$J$3)</f>
      </c>
      <c r="E82" s="10">
        <f>IF(OR(Master!F100=1,Master!F100=4),CONCATENATE("FANO-",Master!L100,Master!B100),"")</f>
      </c>
      <c r="G82" s="10">
        <f>IF(H82="","",Master!$J$4)</f>
      </c>
      <c r="H82" s="10">
        <f>IF(OR(Master!F100=1,Master!F100=4),CHOOSE(INT(Master!E100/100)+1,Master!$J$7,Master!$J$8,Master!$J$9),"")</f>
      </c>
      <c r="I82" s="10">
        <f>IF(H82="","",Master!$J$10)</f>
      </c>
      <c r="K82" s="10">
        <f>IF(OR(Master!F100=1,Master!F100=4),Master!J100,"")</f>
      </c>
      <c r="M82" s="10">
        <f>IF(H82="","",Master!$J$12)</f>
      </c>
      <c r="N82" s="10">
        <f>IF(H82="","",CONCATENATE(Master!A100,Master!B100))</f>
      </c>
      <c r="P82" s="10">
        <f>IF(H82="","",Master!$J$14)</f>
      </c>
    </row>
    <row r="83" spans="2:16" s="10" customFormat="1" ht="15.75" hidden="1">
      <c r="B83" s="10">
        <f>IF(H83="","",Master!$J$3)</f>
      </c>
      <c r="E83" s="10">
        <f>IF(OR(Master!F101=1,Master!F101=4),CONCATENATE("FANO-",Master!L101,Master!B101),"")</f>
      </c>
      <c r="G83" s="10">
        <f>IF(H83="","",Master!$J$4)</f>
      </c>
      <c r="H83" s="10">
        <f>IF(OR(Master!F101=1,Master!F101=4),CHOOSE(INT(Master!E101/100)+1,Master!$J$7,Master!$J$8,Master!$J$9),"")</f>
      </c>
      <c r="I83" s="10">
        <f>IF(H83="","",Master!$J$10)</f>
      </c>
      <c r="K83" s="10">
        <f>IF(OR(Master!F101=1,Master!F101=4),Master!J101,"")</f>
      </c>
      <c r="M83" s="10">
        <f>IF(H83="","",Master!$J$12)</f>
      </c>
      <c r="N83" s="10">
        <f>IF(H83="","",CONCATENATE(Master!A101,Master!B101))</f>
      </c>
      <c r="P83" s="10">
        <f>IF(H83="","",Master!$J$14)</f>
      </c>
    </row>
    <row r="84" spans="2:16" s="10" customFormat="1" ht="15.75" hidden="1">
      <c r="B84" s="10">
        <f>IF(H84="","",Master!$J$3)</f>
      </c>
      <c r="E84" s="10">
        <f>IF(OR(Master!F102=1,Master!F102=4),CONCATENATE("FANO-",Master!L102,Master!B102),"")</f>
      </c>
      <c r="G84" s="10">
        <f>IF(H84="","",Master!$J$4)</f>
      </c>
      <c r="H84" s="10">
        <f>IF(OR(Master!F102=1,Master!F102=4),CHOOSE(INT(Master!E102/100)+1,Master!$J$7,Master!$J$8,Master!$J$9),"")</f>
      </c>
      <c r="I84" s="10">
        <f>IF(H84="","",Master!$J$10)</f>
      </c>
      <c r="K84" s="10">
        <f>IF(OR(Master!F102=1,Master!F102=4),Master!J102,"")</f>
      </c>
      <c r="M84" s="10">
        <f>IF(H84="","",Master!$J$12)</f>
      </c>
      <c r="N84" s="10">
        <f>IF(H84="","",CONCATENATE(Master!A102,Master!B102))</f>
      </c>
      <c r="P84" s="10">
        <f>IF(H84="","",Master!$J$14)</f>
      </c>
    </row>
    <row r="85" spans="2:16" s="10" customFormat="1" ht="15.75" hidden="1">
      <c r="B85" s="10">
        <f>IF(H85="","",Master!$J$3)</f>
      </c>
      <c r="E85" s="10">
        <f>IF(OR(Master!F103=1,Master!F103=4),CONCATENATE("FANO-",Master!L103,Master!B103),"")</f>
      </c>
      <c r="G85" s="10">
        <f>IF(H85="","",Master!$J$4)</f>
      </c>
      <c r="H85" s="10">
        <f>IF(OR(Master!F103=1,Master!F103=4),CHOOSE(INT(Master!E103/100)+1,Master!$J$7,Master!$J$8,Master!$J$9),"")</f>
      </c>
      <c r="I85" s="10">
        <f>IF(H85="","",Master!$J$10)</f>
      </c>
      <c r="K85" s="10">
        <f>IF(OR(Master!F103=1,Master!F103=4),Master!J103,"")</f>
      </c>
      <c r="M85" s="10">
        <f>IF(H85="","",Master!$J$12)</f>
      </c>
      <c r="N85" s="10">
        <f>IF(H85="","",CONCATENATE(Master!A103,Master!B103))</f>
      </c>
      <c r="P85" s="10">
        <f>IF(H85="","",Master!$J$14)</f>
      </c>
    </row>
    <row r="86" spans="2:16" s="10" customFormat="1" ht="15.75" hidden="1">
      <c r="B86" s="10">
        <f>IF(H86="","",Master!$J$3)</f>
      </c>
      <c r="E86" s="10">
        <f>IF(OR(Master!F104=1,Master!F104=4),CONCATENATE("FANO-",Master!L104,Master!B104),"")</f>
      </c>
      <c r="G86" s="10">
        <f>IF(H86="","",Master!$J$4)</f>
      </c>
      <c r="H86" s="10">
        <f>IF(OR(Master!F104=1,Master!F104=4),CHOOSE(INT(Master!E104/100)+1,Master!$J$7,Master!$J$8,Master!$J$9),"")</f>
      </c>
      <c r="I86" s="10">
        <f>IF(H86="","",Master!$J$10)</f>
      </c>
      <c r="K86" s="10">
        <f>IF(OR(Master!F104=1,Master!F104=4),Master!J104,"")</f>
      </c>
      <c r="M86" s="10">
        <f>IF(H86="","",Master!$J$12)</f>
      </c>
      <c r="N86" s="10">
        <f>IF(H86="","",CONCATENATE(Master!A104,Master!B104))</f>
      </c>
      <c r="P86" s="10">
        <f>IF(H86="","",Master!$J$14)</f>
      </c>
    </row>
    <row r="87" spans="2:16" s="10" customFormat="1" ht="15.75" hidden="1">
      <c r="B87" s="10">
        <f>IF(H87="","",Master!$J$3)</f>
      </c>
      <c r="E87" s="10">
        <f>IF(OR(Master!F105=1,Master!F105=4),CONCATENATE("FANO-",Master!L105,Master!B105),"")</f>
      </c>
      <c r="G87" s="10">
        <f>IF(H87="","",Master!$J$4)</f>
      </c>
      <c r="H87" s="10">
        <f>IF(OR(Master!F105=1,Master!F105=4),CHOOSE(INT(Master!E105/100)+1,Master!$J$7,Master!$J$8,Master!$J$9),"")</f>
      </c>
      <c r="I87" s="10">
        <f>IF(H87="","",Master!$J$10)</f>
      </c>
      <c r="K87" s="10">
        <f>IF(OR(Master!F105=1,Master!F105=4),Master!J105,"")</f>
      </c>
      <c r="M87" s="10">
        <f>IF(H87="","",Master!$J$12)</f>
      </c>
      <c r="N87" s="10">
        <f>IF(H87="","",CONCATENATE(Master!A105,Master!B105))</f>
      </c>
      <c r="P87" s="10">
        <f>IF(H87="","",Master!$J$14)</f>
      </c>
    </row>
    <row r="88" spans="2:16" s="10" customFormat="1" ht="15.75" hidden="1">
      <c r="B88" s="10">
        <f>IF(H88="","",Master!$J$3)</f>
      </c>
      <c r="E88" s="10">
        <f>IF(OR(Master!F106=1,Master!F106=4),CONCATENATE("FANO-",Master!L106,Master!B106),"")</f>
      </c>
      <c r="G88" s="10">
        <f>IF(H88="","",Master!$J$4)</f>
      </c>
      <c r="H88" s="10">
        <f>IF(OR(Master!F106=1,Master!F106=4),CHOOSE(INT(Master!E106/100)+1,Master!$J$7,Master!$J$8,Master!$J$9),"")</f>
      </c>
      <c r="I88" s="10">
        <f>IF(H88="","",Master!$J$10)</f>
      </c>
      <c r="K88" s="10">
        <f>IF(OR(Master!F106=1,Master!F106=4),Master!J106,"")</f>
      </c>
      <c r="M88" s="10">
        <f>IF(H88="","",Master!$J$12)</f>
      </c>
      <c r="N88" s="10">
        <f>IF(H88="","",CONCATENATE(Master!A106,Master!B106))</f>
      </c>
      <c r="P88" s="10">
        <f>IF(H88="","",Master!$J$14)</f>
      </c>
    </row>
    <row r="89" spans="2:16" s="10" customFormat="1" ht="15.75" hidden="1">
      <c r="B89" s="10">
        <f>IF(H89="","",Master!$J$3)</f>
      </c>
      <c r="E89" s="10">
        <f>IF(OR(Master!F107=1,Master!F107=4),CONCATENATE("FANO-",Master!L107,Master!B107),"")</f>
      </c>
      <c r="G89" s="10">
        <f>IF(H89="","",Master!$J$4)</f>
      </c>
      <c r="H89" s="10">
        <f>IF(OR(Master!F107=1,Master!F107=4),CHOOSE(INT(Master!E107/100)+1,Master!$J$7,Master!$J$8,Master!$J$9),"")</f>
      </c>
      <c r="I89" s="10">
        <f>IF(H89="","",Master!$J$10)</f>
      </c>
      <c r="K89" s="10">
        <f>IF(OR(Master!F107=1,Master!F107=4),Master!J107,"")</f>
      </c>
      <c r="M89" s="10">
        <f>IF(H89="","",Master!$J$12)</f>
      </c>
      <c r="N89" s="10">
        <f>IF(H89="","",CONCATENATE(Master!A107,Master!B107))</f>
      </c>
      <c r="P89" s="10">
        <f>IF(H89="","",Master!$J$14)</f>
      </c>
    </row>
    <row r="90" spans="2:16" s="10" customFormat="1" ht="15.75">
      <c r="B90" s="10" t="str">
        <f>IF(H90="","",Master!$J$3)</f>
        <v>CLK</v>
      </c>
      <c r="E90" s="10" t="str">
        <f>IF(OR(Master!F108=1,Master!F108=4),CONCATENATE("FANO-",Master!L108,Master!B108),"")</f>
        <v>FANO-2-35F-T</v>
      </c>
      <c r="G90" s="10" t="str">
        <f>IF(H90="","",Master!$J$4)</f>
        <v>Bldn 1633A</v>
      </c>
      <c r="H90" s="10">
        <f>IF(OR(Master!F108=1,Master!F108=4),CHOOSE(INT(Master!E108/100)+1,Master!$J$7,Master!$J$8,Master!$J$9),"")</f>
        <v>65</v>
      </c>
      <c r="I90" s="10" t="str">
        <f>IF(H90="","",Master!$J$10)</f>
        <v>OR</v>
      </c>
      <c r="K90" s="10" t="str">
        <f>IF(OR(Master!F108=1,Master!F108=4),Master!J108,"")</f>
        <v>2RR34C-B</v>
      </c>
      <c r="M90" s="10" t="str">
        <f>IF(H90="","",Master!$J$12)</f>
        <v>Datalink, C Key</v>
      </c>
      <c r="N90" s="10" t="str">
        <f>IF(H90="","",CONCATENATE(Master!A108,Master!B108))</f>
        <v>2RR35F-T</v>
      </c>
      <c r="P90" s="10" t="str">
        <f>IF(H90="","",Master!$J$14)</f>
        <v>Datalink, C Key</v>
      </c>
    </row>
    <row r="91" spans="2:16" s="10" customFormat="1" ht="15.75">
      <c r="B91" s="10" t="str">
        <f>IF(H91="","",Master!$J$3)</f>
        <v>CLK</v>
      </c>
      <c r="E91" s="10" t="str">
        <f>IF(OR(Master!F109=1,Master!F109=4),CONCATENATE("FANO-",Master!L109,Master!B109),"")</f>
        <v>FANO-2-35F-B</v>
      </c>
      <c r="G91" s="10" t="str">
        <f>IF(H91="","",Master!$J$4)</f>
        <v>Bldn 1633A</v>
      </c>
      <c r="H91" s="10">
        <f>IF(OR(Master!F109=1,Master!F109=4),CHOOSE(INT(Master!E109/100)+1,Master!$J$7,Master!$J$8,Master!$J$9),"")</f>
        <v>65</v>
      </c>
      <c r="I91" s="10" t="str">
        <f>IF(H91="","",Master!$J$10)</f>
        <v>OR</v>
      </c>
      <c r="K91" s="10" t="str">
        <f>IF(OR(Master!F109=1,Master!F109=4),Master!J109,"")</f>
        <v>2RR34C-B</v>
      </c>
      <c r="M91" s="10" t="str">
        <f>IF(H91="","",Master!$J$12)</f>
        <v>Datalink, C Key</v>
      </c>
      <c r="N91" s="10" t="str">
        <f>IF(H91="","",CONCATENATE(Master!A109,Master!B109))</f>
        <v>2RR35F-B</v>
      </c>
      <c r="P91" s="10" t="str">
        <f>IF(H91="","",Master!$J$14)</f>
        <v>Datalink, C Key</v>
      </c>
    </row>
    <row r="92" spans="2:16" s="10" customFormat="1" ht="15.75">
      <c r="B92" s="10" t="str">
        <f>IF(H92="","",Master!$J$3)</f>
        <v>CLK</v>
      </c>
      <c r="E92" s="10" t="str">
        <f>IF(OR(Master!F110=1,Master!F110=4),CONCATENATE("FANO-",Master!L110,Master!B110),"")</f>
        <v>FANO-2-35G-T</v>
      </c>
      <c r="G92" s="10" t="str">
        <f>IF(H92="","",Master!$J$4)</f>
        <v>Bldn 1633A</v>
      </c>
      <c r="H92" s="10">
        <f>IF(OR(Master!F110=1,Master!F110=4),CHOOSE(INT(Master!E110/100)+1,Master!$J$7,Master!$J$8,Master!$J$9),"")</f>
        <v>65</v>
      </c>
      <c r="I92" s="10" t="str">
        <f>IF(H92="","",Master!$J$10)</f>
        <v>OR</v>
      </c>
      <c r="K92" s="10" t="str">
        <f>IF(OR(Master!F110=1,Master!F110=4),Master!J110,"")</f>
        <v>2RR34C-B</v>
      </c>
      <c r="M92" s="10" t="str">
        <f>IF(H92="","",Master!$J$12)</f>
        <v>Datalink, C Key</v>
      </c>
      <c r="N92" s="10" t="str">
        <f>IF(H92="","",CONCATENATE(Master!A110,Master!B110))</f>
        <v>2RR35G-T</v>
      </c>
      <c r="P92" s="10" t="str">
        <f>IF(H92="","",Master!$J$14)</f>
        <v>Datalink, C Key</v>
      </c>
    </row>
    <row r="93" spans="2:16" s="10" customFormat="1" ht="15.75">
      <c r="B93" s="10" t="str">
        <f>IF(H93="","",Master!$J$3)</f>
        <v>CLK</v>
      </c>
      <c r="E93" s="10" t="str">
        <f>IF(OR(Master!F111=1,Master!F111=4),CONCATENATE("FANO-",Master!L111,Master!B111),"")</f>
        <v>FANO-2-35G-B</v>
      </c>
      <c r="G93" s="10" t="str">
        <f>IF(H93="","",Master!$J$4)</f>
        <v>Bldn 1633A</v>
      </c>
      <c r="H93" s="10">
        <f>IF(OR(Master!F111=1,Master!F111=4),CHOOSE(INT(Master!E111/100)+1,Master!$J$7,Master!$J$8,Master!$J$9),"")</f>
        <v>65</v>
      </c>
      <c r="I93" s="10" t="str">
        <f>IF(H93="","",Master!$J$10)</f>
        <v>OR</v>
      </c>
      <c r="K93" s="10" t="str">
        <f>IF(OR(Master!F111=1,Master!F111=4),Master!J111,"")</f>
        <v>2RR34C-B</v>
      </c>
      <c r="M93" s="10" t="str">
        <f>IF(H93="","",Master!$J$12)</f>
        <v>Datalink, C Key</v>
      </c>
      <c r="N93" s="10" t="str">
        <f>IF(H93="","",CONCATENATE(Master!A111,Master!B111))</f>
        <v>2RR35G-B</v>
      </c>
      <c r="P93" s="10" t="str">
        <f>IF(H93="","",Master!$J$14)</f>
        <v>Datalink, C Key</v>
      </c>
    </row>
    <row r="94" spans="2:16" s="10" customFormat="1" ht="15.75">
      <c r="B94" s="10" t="str">
        <f>IF(H94="","",Master!$J$3)</f>
        <v>CLK</v>
      </c>
      <c r="E94" s="10" t="str">
        <f>IF(OR(Master!F112=1,Master!F112=4),CONCATENATE("FANO-",Master!L112,Master!B112),"")</f>
        <v>FANO-2-35H-T</v>
      </c>
      <c r="G94" s="10" t="str">
        <f>IF(H94="","",Master!$J$4)</f>
        <v>Bldn 1633A</v>
      </c>
      <c r="H94" s="10">
        <f>IF(OR(Master!F112=1,Master!F112=4),CHOOSE(INT(Master!E112/100)+1,Master!$J$7,Master!$J$8,Master!$J$9),"")</f>
        <v>65</v>
      </c>
      <c r="I94" s="10" t="str">
        <f>IF(H94="","",Master!$J$10)</f>
        <v>OR</v>
      </c>
      <c r="K94" s="10" t="str">
        <f>IF(OR(Master!F112=1,Master!F112=4),Master!J112,"")</f>
        <v>2RR34C-B</v>
      </c>
      <c r="M94" s="10" t="str">
        <f>IF(H94="","",Master!$J$12)</f>
        <v>Datalink, C Key</v>
      </c>
      <c r="N94" s="10" t="str">
        <f>IF(H94="","",CONCATENATE(Master!A112,Master!B112))</f>
        <v>2RR35H-T</v>
      </c>
      <c r="P94" s="10" t="str">
        <f>IF(H94="","",Master!$J$14)</f>
        <v>Datalink, C Key</v>
      </c>
    </row>
    <row r="95" spans="2:16" s="10" customFormat="1" ht="15.75">
      <c r="B95" s="10" t="str">
        <f>IF(H95="","",Master!$J$3)</f>
        <v>CLK</v>
      </c>
      <c r="E95" s="10" t="str">
        <f>IF(OR(Master!F113=1,Master!F113=4),CONCATENATE("FANO-",Master!L113,Master!B113),"")</f>
        <v>FANO-2-35H-B</v>
      </c>
      <c r="G95" s="10" t="str">
        <f>IF(H95="","",Master!$J$4)</f>
        <v>Bldn 1633A</v>
      </c>
      <c r="H95" s="10">
        <f>IF(OR(Master!F113=1,Master!F113=4),CHOOSE(INT(Master!E113/100)+1,Master!$J$7,Master!$J$8,Master!$J$9),"")</f>
        <v>65</v>
      </c>
      <c r="I95" s="10" t="str">
        <f>IF(H95="","",Master!$J$10)</f>
        <v>OR</v>
      </c>
      <c r="K95" s="10" t="str">
        <f>IF(OR(Master!F113=1,Master!F113=4),Master!J113,"")</f>
        <v>2RR34C-B</v>
      </c>
      <c r="M95" s="10" t="str">
        <f>IF(H95="","",Master!$J$12)</f>
        <v>Datalink, C Key</v>
      </c>
      <c r="N95" s="10" t="str">
        <f>IF(H95="","",CONCATENATE(Master!A113,Master!B113))</f>
        <v>2RR35H-B</v>
      </c>
      <c r="P95" s="10" t="str">
        <f>IF(H95="","",Master!$J$14)</f>
        <v>Datalink, C Key</v>
      </c>
    </row>
    <row r="96" spans="2:16" s="10" customFormat="1" ht="15.75">
      <c r="B96" s="10" t="str">
        <f>IF(H96="","",Master!$J$3)</f>
        <v>CLK</v>
      </c>
      <c r="E96" s="10" t="str">
        <f>IF(OR(Master!F114=1,Master!F114=4),CONCATENATE("FANO-",Master!L114,Master!B114),"")</f>
        <v>FANO-2-35I-T</v>
      </c>
      <c r="G96" s="10" t="str">
        <f>IF(H96="","",Master!$J$4)</f>
        <v>Bldn 1633A</v>
      </c>
      <c r="H96" s="10">
        <f>IF(OR(Master!F114=1,Master!F114=4),CHOOSE(INT(Master!E114/100)+1,Master!$J$7,Master!$J$8,Master!$J$9),"")</f>
        <v>65</v>
      </c>
      <c r="I96" s="10" t="str">
        <f>IF(H96="","",Master!$J$10)</f>
        <v>OR</v>
      </c>
      <c r="K96" s="10" t="str">
        <f>IF(OR(Master!F114=1,Master!F114=4),Master!J114,"")</f>
        <v>2RR34C-B</v>
      </c>
      <c r="M96" s="10" t="str">
        <f>IF(H96="","",Master!$J$12)</f>
        <v>Datalink, C Key</v>
      </c>
      <c r="N96" s="10" t="str">
        <f>IF(H96="","",CONCATENATE(Master!A114,Master!B114))</f>
        <v>2RR35I-T</v>
      </c>
      <c r="P96" s="10" t="str">
        <f>IF(H96="","",Master!$J$14)</f>
        <v>Datalink, C Key</v>
      </c>
    </row>
    <row r="97" spans="2:16" s="10" customFormat="1" ht="15.75">
      <c r="B97" s="10" t="str">
        <f>IF(H97="","",Master!$J$3)</f>
        <v>CLK</v>
      </c>
      <c r="E97" s="10" t="str">
        <f>IF(OR(Master!F115=1,Master!F115=4),CONCATENATE("FANO-",Master!L115,Master!B115),"")</f>
        <v>FANO-2-35I-B</v>
      </c>
      <c r="G97" s="10" t="str">
        <f>IF(H97="","",Master!$J$4)</f>
        <v>Bldn 1633A</v>
      </c>
      <c r="H97" s="10">
        <f>IF(OR(Master!F115=1,Master!F115=4),CHOOSE(INT(Master!E115/100)+1,Master!$J$7,Master!$J$8,Master!$J$9),"")</f>
        <v>65</v>
      </c>
      <c r="I97" s="10" t="str">
        <f>IF(H97="","",Master!$J$10)</f>
        <v>OR</v>
      </c>
      <c r="K97" s="10" t="str">
        <f>IF(OR(Master!F115=1,Master!F115=4),Master!J115,"")</f>
        <v>2RR34C-B</v>
      </c>
      <c r="M97" s="10" t="str">
        <f>IF(H97="","",Master!$J$12)</f>
        <v>Datalink, C Key</v>
      </c>
      <c r="N97" s="10" t="str">
        <f>IF(H97="","",CONCATENATE(Master!A115,Master!B115))</f>
        <v>2RR35I-B</v>
      </c>
      <c r="P97" s="10" t="str">
        <f>IF(H97="","",Master!$J$14)</f>
        <v>Datalink, C Key</v>
      </c>
    </row>
    <row r="98" spans="2:16" s="10" customFormat="1" ht="15.75" hidden="1">
      <c r="B98" s="10">
        <f>IF(H98="","",Master!$J$3)</f>
      </c>
      <c r="E98" s="10">
        <f>IF(OR(Master!F116=1,Master!F116=4),CONCATENATE("FANO-",Master!L116,Master!B116),"")</f>
      </c>
      <c r="G98" s="10">
        <f>IF(H98="","",Master!$J$4)</f>
      </c>
      <c r="H98" s="10">
        <f>IF(OR(Master!F116=1,Master!F116=4),CHOOSE(INT(Master!E116/100)+1,Master!$J$7,Master!$J$8,Master!$J$9),"")</f>
      </c>
      <c r="I98" s="10">
        <f>IF(H98="","",Master!$J$10)</f>
      </c>
      <c r="K98" s="10">
        <f>IF(OR(Master!F116=1,Master!F116=4),Master!J116,"")</f>
      </c>
      <c r="M98" s="10">
        <f>IF(H98="","",Master!$J$12)</f>
      </c>
      <c r="N98" s="10">
        <f>IF(H98="","",CONCATENATE(Master!A116,Master!B116))</f>
      </c>
      <c r="P98" s="10">
        <f>IF(H98="","",Master!$J$14)</f>
      </c>
    </row>
    <row r="99" spans="2:16" s="10" customFormat="1" ht="15.75">
      <c r="B99" s="10" t="str">
        <f>IF(H99="","",Master!$J$3)</f>
        <v>CLK</v>
      </c>
      <c r="E99" s="10" t="str">
        <f>IF(OR(Master!F117=1,Master!F117=4),CONCATENATE("FANO-",Master!L117,Master!B117),"")</f>
        <v>FANO-CONWT-3</v>
      </c>
      <c r="G99" s="10" t="str">
        <f>IF(H99="","",Master!$J$4)</f>
        <v>Bldn 1633A</v>
      </c>
      <c r="H99" s="10">
        <f>IF(OR(Master!F117=1,Master!F117=4),CHOOSE(INT(Master!E117/100)+1,Master!$J$7,Master!$J$8,Master!$J$9),"")</f>
        <v>65</v>
      </c>
      <c r="I99" s="10" t="str">
        <f>IF(H99="","",Master!$J$10)</f>
        <v>OR</v>
      </c>
      <c r="K99" s="10" t="str">
        <f>IF(OR(Master!F117=1,Master!F117=4),Master!J117,"")</f>
        <v>Wall NWT</v>
      </c>
      <c r="M99" s="10" t="str">
        <f>IF(H99="","",Master!$J$12)</f>
        <v>Datalink, C Key</v>
      </c>
      <c r="N99" s="10" t="str">
        <f>IF(H99="","",CONCATENATE(Master!A117,Master!B117))</f>
        <v>CONWT-3</v>
      </c>
      <c r="P99" s="10" t="str">
        <f>IF(H99="","",Master!$J$14)</f>
        <v>Datalink, C Key</v>
      </c>
    </row>
    <row r="100" spans="2:16" s="10" customFormat="1" ht="15.75">
      <c r="B100" s="10" t="str">
        <f>IF(H100="","",Master!$J$3)</f>
        <v>CLK</v>
      </c>
      <c r="E100" s="10" t="str">
        <f>IF(OR(Master!F118=1,Master!F118=4),CONCATENATE("FANO-",Master!L118,Master!B118),"")</f>
        <v>FANO-CONWT-2</v>
      </c>
      <c r="G100" s="10" t="str">
        <f>IF(H100="","",Master!$J$4)</f>
        <v>Bldn 1633A</v>
      </c>
      <c r="H100" s="10">
        <f>IF(OR(Master!F118=1,Master!F118=4),CHOOSE(INT(Master!E118/100)+1,Master!$J$7,Master!$J$8,Master!$J$9),"")</f>
        <v>65</v>
      </c>
      <c r="I100" s="10" t="str">
        <f>IF(H100="","",Master!$J$10)</f>
        <v>OR</v>
      </c>
      <c r="K100" s="10" t="str">
        <f>IF(OR(Master!F118=1,Master!F118=4),Master!J118,"")</f>
        <v>Wall NWT</v>
      </c>
      <c r="M100" s="10" t="str">
        <f>IF(H100="","",Master!$J$12)</f>
        <v>Datalink, C Key</v>
      </c>
      <c r="N100" s="10" t="str">
        <f>IF(H100="","",CONCATENATE(Master!A118,Master!B118))</f>
        <v>CONWT-2</v>
      </c>
      <c r="P100" s="10" t="str">
        <f>IF(H100="","",Master!$J$14)</f>
        <v>Datalink, C Key</v>
      </c>
    </row>
    <row r="101" spans="2:16" s="10" customFormat="1" ht="15.75">
      <c r="B101" s="10" t="str">
        <f>IF(H101="","",Master!$J$3)</f>
        <v>CLK</v>
      </c>
      <c r="E101" s="10" t="str">
        <f>IF(OR(Master!F119=1,Master!F119=4),CONCATENATE("FANO-",Master!L119,Master!B119),"")</f>
        <v>FANO-CONWT-1</v>
      </c>
      <c r="G101" s="10" t="str">
        <f>IF(H101="","",Master!$J$4)</f>
        <v>Bldn 1633A</v>
      </c>
      <c r="H101" s="10">
        <f>IF(OR(Master!F119=1,Master!F119=4),CHOOSE(INT(Master!E119/100)+1,Master!$J$7,Master!$J$8,Master!$J$9),"")</f>
        <v>65</v>
      </c>
      <c r="I101" s="10" t="str">
        <f>IF(H101="","",Master!$J$10)</f>
        <v>OR</v>
      </c>
      <c r="K101" s="10" t="str">
        <f>IF(OR(Master!F119=1,Master!F119=4),Master!J119,"")</f>
        <v>Wall NWT</v>
      </c>
      <c r="M101" s="10" t="str">
        <f>IF(H101="","",Master!$J$12)</f>
        <v>Datalink, C Key</v>
      </c>
      <c r="N101" s="10" t="str">
        <f>IF(H101="","",CONCATENATE(Master!A119,Master!B119))</f>
        <v>CONWT-1</v>
      </c>
      <c r="P101" s="10" t="str">
        <f>IF(H101="","",Master!$J$14)</f>
        <v>Datalink, C Key</v>
      </c>
    </row>
    <row r="102" spans="2:16" s="10" customFormat="1" ht="15.75">
      <c r="B102" s="10" t="str">
        <f>IF(H102="","",Master!$J$3)</f>
        <v>CLK</v>
      </c>
      <c r="E102" s="10" t="str">
        <f>IF(OR(Master!F120=1,Master!F120=4),CONCATENATE("FANO-",Master!L120,Master!B120),"")</f>
        <v>FANO-COSWT-1</v>
      </c>
      <c r="G102" s="10" t="str">
        <f>IF(H102="","",Master!$J$4)</f>
        <v>Bldn 1633A</v>
      </c>
      <c r="H102" s="10">
        <f>IF(OR(Master!F120=1,Master!F120=4),CHOOSE(INT(Master!E120/100)+1,Master!$J$7,Master!$J$8,Master!$J$9),"")</f>
        <v>65</v>
      </c>
      <c r="I102" s="10" t="str">
        <f>IF(H102="","",Master!$J$10)</f>
        <v>OR</v>
      </c>
      <c r="K102" s="10" t="str">
        <f>IF(OR(Master!F120=1,Master!F120=4),Master!J120,"")</f>
        <v>Wall SWT</v>
      </c>
      <c r="M102" s="10" t="str">
        <f>IF(H102="","",Master!$J$12)</f>
        <v>Datalink, C Key</v>
      </c>
      <c r="N102" s="10" t="str">
        <f>IF(H102="","",CONCATENATE(Master!A120,Master!B120))</f>
        <v>COSWT-1</v>
      </c>
      <c r="P102" s="10" t="str">
        <f>IF(H102="","",Master!$J$14)</f>
        <v>Datalink, C Key</v>
      </c>
    </row>
    <row r="103" spans="2:16" s="10" customFormat="1" ht="15.75">
      <c r="B103" s="10" t="str">
        <f>IF(H103="","",Master!$J$3)</f>
        <v>CLK</v>
      </c>
      <c r="E103" s="10" t="str">
        <f>IF(OR(Master!F121=1,Master!F121=4),CONCATENATE("FANO-",Master!L121,Master!B121),"")</f>
        <v>FANO-COSWT-2</v>
      </c>
      <c r="G103" s="10" t="str">
        <f>IF(H103="","",Master!$J$4)</f>
        <v>Bldn 1633A</v>
      </c>
      <c r="H103" s="10">
        <f>IF(OR(Master!F121=1,Master!F121=4),CHOOSE(INT(Master!E121/100)+1,Master!$J$7,Master!$J$8,Master!$J$9),"")</f>
        <v>65</v>
      </c>
      <c r="I103" s="10" t="str">
        <f>IF(H103="","",Master!$J$10)</f>
        <v>OR</v>
      </c>
      <c r="K103" s="10" t="str">
        <f>IF(OR(Master!F121=1,Master!F121=4),Master!J121,"")</f>
        <v>Wall SWT</v>
      </c>
      <c r="M103" s="10" t="str">
        <f>IF(H103="","",Master!$J$12)</f>
        <v>Datalink, C Key</v>
      </c>
      <c r="N103" s="10" t="str">
        <f>IF(H103="","",CONCATENATE(Master!A121,Master!B121))</f>
        <v>COSWT-2</v>
      </c>
      <c r="P103" s="10" t="str">
        <f>IF(H103="","",Master!$J$14)</f>
        <v>Datalink, C Key</v>
      </c>
    </row>
    <row r="104" spans="2:16" s="10" customFormat="1" ht="15.75">
      <c r="B104" s="10" t="str">
        <f>IF(H104="","",Master!$J$3)</f>
        <v>CLK</v>
      </c>
      <c r="E104" s="10" t="str">
        <f>IF(OR(Master!F122=1,Master!F122=4),CONCATENATE("FANO-",Master!L122,Master!B122),"")</f>
        <v>FANO-COSWT-3</v>
      </c>
      <c r="G104" s="10" t="str">
        <f>IF(H104="","",Master!$J$4)</f>
        <v>Bldn 1633A</v>
      </c>
      <c r="H104" s="10">
        <f>IF(OR(Master!F122=1,Master!F122=4),CHOOSE(INT(Master!E122/100)+1,Master!$J$7,Master!$J$8,Master!$J$9),"")</f>
        <v>65</v>
      </c>
      <c r="I104" s="10" t="str">
        <f>IF(H104="","",Master!$J$10)</f>
        <v>OR</v>
      </c>
      <c r="K104" s="10" t="str">
        <f>IF(OR(Master!F122=1,Master!F122=4),Master!J122,"")</f>
        <v>Wall SWT</v>
      </c>
      <c r="M104" s="10" t="str">
        <f>IF(H104="","",Master!$J$12)</f>
        <v>Datalink, C Key</v>
      </c>
      <c r="N104" s="10" t="str">
        <f>IF(H104="","",CONCATENATE(Master!A122,Master!B122))</f>
        <v>COSWT-3</v>
      </c>
      <c r="P104" s="10" t="str">
        <f>IF(H104="","",Master!$J$14)</f>
        <v>Datalink, C Key</v>
      </c>
    </row>
    <row r="105" spans="2:16" s="10" customFormat="1" ht="15.75">
      <c r="B105" s="10" t="str">
        <f>IF(H105="","",Master!$J$3)</f>
        <v>CLK</v>
      </c>
      <c r="E105" s="10" t="str">
        <f>IF(OR(Master!F123=1,Master!F123=4),CONCATENATE("FANO-",Master!L123,Master!B123),"")</f>
        <v>FANO-COSWB-1</v>
      </c>
      <c r="G105" s="10" t="str">
        <f>IF(H105="","",Master!$J$4)</f>
        <v>Bldn 1633A</v>
      </c>
      <c r="H105" s="10">
        <f>IF(OR(Master!F123=1,Master!F123=4),CHOOSE(INT(Master!E123/100)+1,Master!$J$7,Master!$J$8,Master!$J$9),"")</f>
        <v>65</v>
      </c>
      <c r="I105" s="10" t="str">
        <f>IF(H105="","",Master!$J$10)</f>
        <v>OR</v>
      </c>
      <c r="K105" s="10" t="str">
        <f>IF(OR(Master!F123=1,Master!F123=4),Master!J123,"")</f>
        <v>Wall SWT</v>
      </c>
      <c r="M105" s="10" t="str">
        <f>IF(H105="","",Master!$J$12)</f>
        <v>Datalink, C Key</v>
      </c>
      <c r="N105" s="10" t="str">
        <f>IF(H105="","",CONCATENATE(Master!A123,Master!B123))</f>
        <v>COSWB-1</v>
      </c>
      <c r="P105" s="10" t="str">
        <f>IF(H105="","",Master!$J$14)</f>
        <v>Datalink, C Key</v>
      </c>
    </row>
    <row r="106" spans="2:16" s="10" customFormat="1" ht="15.75">
      <c r="B106" s="10" t="str">
        <f>IF(H106="","",Master!$J$3)</f>
        <v>CLK</v>
      </c>
      <c r="E106" s="10" t="str">
        <f>IF(OR(Master!F124=1,Master!F124=4),CONCATENATE("FANO-",Master!L124,Master!B124),"")</f>
        <v>FANO-COSWB-2</v>
      </c>
      <c r="G106" s="10" t="str">
        <f>IF(H106="","",Master!$J$4)</f>
        <v>Bldn 1633A</v>
      </c>
      <c r="H106" s="10">
        <f>IF(OR(Master!F124=1,Master!F124=4),CHOOSE(INT(Master!E124/100)+1,Master!$J$7,Master!$J$8,Master!$J$9),"")</f>
        <v>65</v>
      </c>
      <c r="I106" s="10" t="str">
        <f>IF(H106="","",Master!$J$10)</f>
        <v>OR</v>
      </c>
      <c r="K106" s="10" t="str">
        <f>IF(OR(Master!F124=1,Master!F124=4),Master!J124,"")</f>
        <v>Wall SWT</v>
      </c>
      <c r="M106" s="10" t="str">
        <f>IF(H106="","",Master!$J$12)</f>
        <v>Datalink, C Key</v>
      </c>
      <c r="N106" s="10" t="str">
        <f>IF(H106="","",CONCATENATE(Master!A124,Master!B124))</f>
        <v>COSWB-2</v>
      </c>
      <c r="P106" s="10" t="str">
        <f>IF(H106="","",Master!$J$14)</f>
        <v>Datalink, C Key</v>
      </c>
    </row>
    <row r="107" spans="2:16" s="10" customFormat="1" ht="15.75">
      <c r="B107" s="10" t="str">
        <f>IF(H107="","",Master!$J$3)</f>
        <v>CLK</v>
      </c>
      <c r="E107" s="10" t="str">
        <f>IF(OR(Master!F125=1,Master!F125=4),CONCATENATE("FANO-",Master!L125,Master!B125),"")</f>
        <v>FANO-CONWB-2</v>
      </c>
      <c r="G107" s="10" t="str">
        <f>IF(H107="","",Master!$J$4)</f>
        <v>Bldn 1633A</v>
      </c>
      <c r="H107" s="10">
        <f>IF(OR(Master!F125=1,Master!F125=4),CHOOSE(INT(Master!E125/100)+1,Master!$J$7,Master!$J$8,Master!$J$9),"")</f>
        <v>65</v>
      </c>
      <c r="I107" s="10" t="str">
        <f>IF(H107="","",Master!$J$10)</f>
        <v>OR</v>
      </c>
      <c r="K107" s="10" t="str">
        <f>IF(OR(Master!F125=1,Master!F125=4),Master!J125,"")</f>
        <v>Wall NWT</v>
      </c>
      <c r="M107" s="10" t="str">
        <f>IF(H107="","",Master!$J$12)</f>
        <v>Datalink, C Key</v>
      </c>
      <c r="N107" s="10" t="str">
        <f>IF(H107="","",CONCATENATE(Master!A125,Master!B125))</f>
        <v>CONWB-2</v>
      </c>
      <c r="P107" s="10" t="str">
        <f>IF(H107="","",Master!$J$14)</f>
        <v>Datalink, C Key</v>
      </c>
    </row>
    <row r="108" spans="2:16" s="10" customFormat="1" ht="15.75">
      <c r="B108" s="10" t="str">
        <f>IF(H108="","",Master!$J$3)</f>
        <v>CLK</v>
      </c>
      <c r="E108" s="10" t="str">
        <f>IF(OR(Master!F126=1,Master!F126=4),CONCATENATE("FANO-",Master!L126,Master!B126),"")</f>
        <v>FANO-CONWB-1</v>
      </c>
      <c r="G108" s="10" t="str">
        <f>IF(H108="","",Master!$J$4)</f>
        <v>Bldn 1633A</v>
      </c>
      <c r="H108" s="10">
        <f>IF(OR(Master!F126=1,Master!F126=4),CHOOSE(INT(Master!E126/100)+1,Master!$J$7,Master!$J$8,Master!$J$9),"")</f>
        <v>65</v>
      </c>
      <c r="I108" s="10" t="str">
        <f>IF(H108="","",Master!$J$10)</f>
        <v>OR</v>
      </c>
      <c r="K108" s="10" t="str">
        <f>IF(OR(Master!F126=1,Master!F126=4),Master!J126,"")</f>
        <v>Wall NWT</v>
      </c>
      <c r="M108" s="10" t="str">
        <f>IF(H108="","",Master!$J$12)</f>
        <v>Datalink, C Key</v>
      </c>
      <c r="N108" s="10" t="str">
        <f>IF(H108="","",CONCATENATE(Master!A126,Master!B126))</f>
        <v>CONWB-1</v>
      </c>
      <c r="P108" s="10" t="str">
        <f>IF(H108="","",Master!$J$14)</f>
        <v>Datalink, C Key</v>
      </c>
    </row>
    <row r="109" spans="2:16" s="10" customFormat="1" ht="15.75">
      <c r="B109" s="10" t="str">
        <f>IF(H109="","",Master!$J$3)</f>
        <v>CLK</v>
      </c>
      <c r="E109" s="10" t="str">
        <f>IF(OR(Master!F127=1,Master!F127=4),CONCATENATE("FANO-",Master!L127,Master!B127),"")</f>
        <v>FANO-CONET-3</v>
      </c>
      <c r="G109" s="10" t="str">
        <f>IF(H109="","",Master!$J$4)</f>
        <v>Bldn 1633A</v>
      </c>
      <c r="H109" s="10">
        <f>IF(OR(Master!F127=1,Master!F127=4),CHOOSE(INT(Master!E127/100)+1,Master!$J$7,Master!$J$8,Master!$J$9),"")</f>
        <v>65</v>
      </c>
      <c r="I109" s="10" t="str">
        <f>IF(H109="","",Master!$J$10)</f>
        <v>OR</v>
      </c>
      <c r="K109" s="10" t="str">
        <f>IF(OR(Master!F127=1,Master!F127=4),Master!J127,"")</f>
        <v>Wall NET</v>
      </c>
      <c r="M109" s="10" t="str">
        <f>IF(H109="","",Master!$J$12)</f>
        <v>Datalink, C Key</v>
      </c>
      <c r="N109" s="10" t="str">
        <f>IF(H109="","",CONCATENATE(Master!A127,Master!B127))</f>
        <v>CONET-3</v>
      </c>
      <c r="P109" s="10" t="str">
        <f>IF(H109="","",Master!$J$14)</f>
        <v>Datalink, C Key</v>
      </c>
    </row>
    <row r="110" spans="2:16" s="10" customFormat="1" ht="15.75">
      <c r="B110" s="10" t="str">
        <f>IF(H110="","",Master!$J$3)</f>
        <v>CLK</v>
      </c>
      <c r="E110" s="10" t="str">
        <f>IF(OR(Master!F128=1,Master!F128=4),CONCATENATE("FANO-",Master!L128,Master!B128),"")</f>
        <v>FANO-CONET-2</v>
      </c>
      <c r="G110" s="10" t="str">
        <f>IF(H110="","",Master!$J$4)</f>
        <v>Bldn 1633A</v>
      </c>
      <c r="H110" s="10">
        <f>IF(OR(Master!F128=1,Master!F128=4),CHOOSE(INT(Master!E128/100)+1,Master!$J$7,Master!$J$8,Master!$J$9),"")</f>
        <v>65</v>
      </c>
      <c r="I110" s="10" t="str">
        <f>IF(H110="","",Master!$J$10)</f>
        <v>OR</v>
      </c>
      <c r="K110" s="10" t="str">
        <f>IF(OR(Master!F128=1,Master!F128=4),Master!J128,"")</f>
        <v>Wall NET</v>
      </c>
      <c r="M110" s="10" t="str">
        <f>IF(H110="","",Master!$J$12)</f>
        <v>Datalink, C Key</v>
      </c>
      <c r="N110" s="10" t="str">
        <f>IF(H110="","",CONCATENATE(Master!A128,Master!B128))</f>
        <v>CONET-2</v>
      </c>
      <c r="P110" s="10" t="str">
        <f>IF(H110="","",Master!$J$14)</f>
        <v>Datalink, C Key</v>
      </c>
    </row>
    <row r="111" spans="2:16" s="10" customFormat="1" ht="15.75">
      <c r="B111" s="10" t="str">
        <f>IF(H111="","",Master!$J$3)</f>
        <v>CLK</v>
      </c>
      <c r="E111" s="10" t="str">
        <f>IF(OR(Master!F129=1,Master!F129=4),CONCATENATE("FANO-",Master!L129,Master!B129),"")</f>
        <v>FANO-CONET-1</v>
      </c>
      <c r="G111" s="10" t="str">
        <f>IF(H111="","",Master!$J$4)</f>
        <v>Bldn 1633A</v>
      </c>
      <c r="H111" s="10">
        <f>IF(OR(Master!F129=1,Master!F129=4),CHOOSE(INT(Master!E129/100)+1,Master!$J$7,Master!$J$8,Master!$J$9),"")</f>
        <v>65</v>
      </c>
      <c r="I111" s="10" t="str">
        <f>IF(H111="","",Master!$J$10)</f>
        <v>OR</v>
      </c>
      <c r="K111" s="10" t="str">
        <f>IF(OR(Master!F129=1,Master!F129=4),Master!J129,"")</f>
        <v>Wall NET</v>
      </c>
      <c r="M111" s="10" t="str">
        <f>IF(H111="","",Master!$J$12)</f>
        <v>Datalink, C Key</v>
      </c>
      <c r="N111" s="10" t="str">
        <f>IF(H111="","",CONCATENATE(Master!A129,Master!B129))</f>
        <v>CONET-1</v>
      </c>
      <c r="P111" s="10" t="str">
        <f>IF(H111="","",Master!$J$14)</f>
        <v>Datalink, C Key</v>
      </c>
    </row>
    <row r="112" spans="2:16" s="10" customFormat="1" ht="15.75">
      <c r="B112" s="10" t="str">
        <f>IF(H112="","",Master!$J$3)</f>
        <v>CLK</v>
      </c>
      <c r="E112" s="10" t="str">
        <f>IF(OR(Master!F130=1,Master!F130=4),CONCATENATE("FANO-",Master!L130,Master!B130),"")</f>
        <v>FANO-COSET-1</v>
      </c>
      <c r="G112" s="10" t="str">
        <f>IF(H112="","",Master!$J$4)</f>
        <v>Bldn 1633A</v>
      </c>
      <c r="H112" s="10">
        <f>IF(OR(Master!F130=1,Master!F130=4),CHOOSE(INT(Master!E130/100)+1,Master!$J$7,Master!$J$8,Master!$J$9),"")</f>
        <v>65</v>
      </c>
      <c r="I112" s="10" t="str">
        <f>IF(H112="","",Master!$J$10)</f>
        <v>OR</v>
      </c>
      <c r="K112" s="10" t="str">
        <f>IF(OR(Master!F130=1,Master!F130=4),Master!J130,"")</f>
        <v>Wall SET</v>
      </c>
      <c r="M112" s="10" t="str">
        <f>IF(H112="","",Master!$J$12)</f>
        <v>Datalink, C Key</v>
      </c>
      <c r="N112" s="10" t="str">
        <f>IF(H112="","",CONCATENATE(Master!A130,Master!B130))</f>
        <v>COSET-1</v>
      </c>
      <c r="P112" s="10" t="str">
        <f>IF(H112="","",Master!$J$14)</f>
        <v>Datalink, C Key</v>
      </c>
    </row>
    <row r="113" spans="2:16" s="10" customFormat="1" ht="15.75">
      <c r="B113" s="10" t="str">
        <f>IF(H113="","",Master!$J$3)</f>
        <v>CLK</v>
      </c>
      <c r="E113" s="10" t="str">
        <f>IF(OR(Master!F131=1,Master!F131=4),CONCATENATE("FANO-",Master!L131,Master!B131),"")</f>
        <v>FANO-COSET-2</v>
      </c>
      <c r="G113" s="10" t="str">
        <f>IF(H113="","",Master!$J$4)</f>
        <v>Bldn 1633A</v>
      </c>
      <c r="H113" s="10">
        <f>IF(OR(Master!F131=1,Master!F131=4),CHOOSE(INT(Master!E131/100)+1,Master!$J$7,Master!$J$8,Master!$J$9),"")</f>
        <v>65</v>
      </c>
      <c r="I113" s="10" t="str">
        <f>IF(H113="","",Master!$J$10)</f>
        <v>OR</v>
      </c>
      <c r="K113" s="10" t="str">
        <f>IF(OR(Master!F131=1,Master!F131=4),Master!J131,"")</f>
        <v>Wall SET</v>
      </c>
      <c r="M113" s="10" t="str">
        <f>IF(H113="","",Master!$J$12)</f>
        <v>Datalink, C Key</v>
      </c>
      <c r="N113" s="10" t="str">
        <f>IF(H113="","",CONCATENATE(Master!A131,Master!B131))</f>
        <v>COSET-2</v>
      </c>
      <c r="P113" s="10" t="str">
        <f>IF(H113="","",Master!$J$14)</f>
        <v>Datalink, C Key</v>
      </c>
    </row>
    <row r="114" spans="2:16" s="10" customFormat="1" ht="15.75">
      <c r="B114" s="10" t="str">
        <f>IF(H114="","",Master!$J$3)</f>
        <v>CLK</v>
      </c>
      <c r="E114" s="10" t="str">
        <f>IF(OR(Master!F132=1,Master!F132=4),CONCATENATE("FANO-",Master!L132,Master!B132),"")</f>
        <v>FANO-COSET-3</v>
      </c>
      <c r="G114" s="10" t="str">
        <f>IF(H114="","",Master!$J$4)</f>
        <v>Bldn 1633A</v>
      </c>
      <c r="H114" s="10">
        <f>IF(OR(Master!F132=1,Master!F132=4),CHOOSE(INT(Master!E132/100)+1,Master!$J$7,Master!$J$8,Master!$J$9),"")</f>
        <v>65</v>
      </c>
      <c r="I114" s="10" t="str">
        <f>IF(H114="","",Master!$J$10)</f>
        <v>OR</v>
      </c>
      <c r="K114" s="10" t="str">
        <f>IF(OR(Master!F132=1,Master!F132=4),Master!J132,"")</f>
        <v>Wall SET</v>
      </c>
      <c r="M114" s="10" t="str">
        <f>IF(H114="","",Master!$J$12)</f>
        <v>Datalink, C Key</v>
      </c>
      <c r="N114" s="10" t="str">
        <f>IF(H114="","",CONCATENATE(Master!A132,Master!B132))</f>
        <v>COSET-3</v>
      </c>
      <c r="P114" s="10" t="str">
        <f>IF(H114="","",Master!$J$14)</f>
        <v>Datalink, C Key</v>
      </c>
    </row>
    <row r="115" spans="2:16" s="10" customFormat="1" ht="15.75">
      <c r="B115" s="10" t="str">
        <f>IF(H115="","",Master!$J$3)</f>
        <v>CLK</v>
      </c>
      <c r="E115" s="10" t="str">
        <f>IF(OR(Master!F133=1,Master!F133=4),CONCATENATE("FANO-",Master!L133,Master!B133),"")</f>
        <v>FANO-COSEB-1</v>
      </c>
      <c r="G115" s="10" t="str">
        <f>IF(H115="","",Master!$J$4)</f>
        <v>Bldn 1633A</v>
      </c>
      <c r="H115" s="10">
        <f>IF(OR(Master!F133=1,Master!F133=4),CHOOSE(INT(Master!E133/100)+1,Master!$J$7,Master!$J$8,Master!$J$9),"")</f>
        <v>65</v>
      </c>
      <c r="I115" s="10" t="str">
        <f>IF(H115="","",Master!$J$10)</f>
        <v>OR</v>
      </c>
      <c r="K115" s="10" t="str">
        <f>IF(OR(Master!F133=1,Master!F133=4),Master!J133,"")</f>
        <v>Wall SET</v>
      </c>
      <c r="M115" s="10" t="str">
        <f>IF(H115="","",Master!$J$12)</f>
        <v>Datalink, C Key</v>
      </c>
      <c r="N115" s="10" t="str">
        <f>IF(H115="","",CONCATENATE(Master!A133,Master!B133))</f>
        <v>COSEB-1</v>
      </c>
      <c r="P115" s="10" t="str">
        <f>IF(H115="","",Master!$J$14)</f>
        <v>Datalink, C Key</v>
      </c>
    </row>
    <row r="116" spans="2:16" s="10" customFormat="1" ht="15.75">
      <c r="B116" s="10" t="str">
        <f>IF(H116="","",Master!$J$3)</f>
        <v>CLK</v>
      </c>
      <c r="E116" s="10" t="str">
        <f>IF(OR(Master!F134=1,Master!F134=4),CONCATENATE("FANO-",Master!L134,Master!B134),"")</f>
        <v>FANO-COSEB-2</v>
      </c>
      <c r="G116" s="10" t="str">
        <f>IF(H116="","",Master!$J$4)</f>
        <v>Bldn 1633A</v>
      </c>
      <c r="H116" s="10">
        <f>IF(OR(Master!F134=1,Master!F134=4),CHOOSE(INT(Master!E134/100)+1,Master!$J$7,Master!$J$8,Master!$J$9),"")</f>
        <v>65</v>
      </c>
      <c r="I116" s="10" t="str">
        <f>IF(H116="","",Master!$J$10)</f>
        <v>OR</v>
      </c>
      <c r="K116" s="10" t="str">
        <f>IF(OR(Master!F134=1,Master!F134=4),Master!J134,"")</f>
        <v>Wall SET</v>
      </c>
      <c r="M116" s="10" t="str">
        <f>IF(H116="","",Master!$J$12)</f>
        <v>Datalink, C Key</v>
      </c>
      <c r="N116" s="10" t="str">
        <f>IF(H116="","",CONCATENATE(Master!A134,Master!B134))</f>
        <v>COSEB-2</v>
      </c>
      <c r="P116" s="10" t="str">
        <f>IF(H116="","",Master!$J$14)</f>
        <v>Datalink, C Key</v>
      </c>
    </row>
    <row r="117" spans="2:16" s="10" customFormat="1" ht="15.75">
      <c r="B117" s="10" t="str">
        <f>IF(H117="","",Master!$J$3)</f>
        <v>CLK</v>
      </c>
      <c r="E117" s="10" t="str">
        <f>IF(OR(Master!F135=1,Master!F135=4),CONCATENATE("FANO-",Master!L135,Master!B135),"")</f>
        <v>FANO-CONEB-2</v>
      </c>
      <c r="G117" s="10" t="str">
        <f>IF(H117="","",Master!$J$4)</f>
        <v>Bldn 1633A</v>
      </c>
      <c r="H117" s="10">
        <f>IF(OR(Master!F135=1,Master!F135=4),CHOOSE(INT(Master!E135/100)+1,Master!$J$7,Master!$J$8,Master!$J$9),"")</f>
        <v>65</v>
      </c>
      <c r="I117" s="10" t="str">
        <f>IF(H117="","",Master!$J$10)</f>
        <v>OR</v>
      </c>
      <c r="K117" s="10" t="str">
        <f>IF(OR(Master!F135=1,Master!F135=4),Master!J135,"")</f>
        <v>Wall NET</v>
      </c>
      <c r="M117" s="10" t="str">
        <f>IF(H117="","",Master!$J$12)</f>
        <v>Datalink, C Key</v>
      </c>
      <c r="N117" s="10" t="str">
        <f>IF(H117="","",CONCATENATE(Master!A135,Master!B135))</f>
        <v>CONEB-2</v>
      </c>
      <c r="P117" s="10" t="str">
        <f>IF(H117="","",Master!$J$14)</f>
        <v>Datalink, C Key</v>
      </c>
    </row>
    <row r="118" spans="2:16" s="10" customFormat="1" ht="15.75">
      <c r="B118" s="10" t="str">
        <f>IF(H118="","",Master!$J$3)</f>
        <v>CLK</v>
      </c>
      <c r="E118" s="10" t="str">
        <f>IF(OR(Master!F136=1,Master!F136=4),CONCATENATE("FANO-",Master!L136,Master!B136),"")</f>
        <v>FANO-CONEB-1</v>
      </c>
      <c r="G118" s="10" t="str">
        <f>IF(H118="","",Master!$J$4)</f>
        <v>Bldn 1633A</v>
      </c>
      <c r="H118" s="10">
        <f>IF(OR(Master!F136=1,Master!F136=4),CHOOSE(INT(Master!E136/100)+1,Master!$J$7,Master!$J$8,Master!$J$9),"")</f>
        <v>65</v>
      </c>
      <c r="I118" s="10" t="str">
        <f>IF(H118="","",Master!$J$10)</f>
        <v>OR</v>
      </c>
      <c r="K118" s="10" t="str">
        <f>IF(OR(Master!F136=1,Master!F136=4),Master!J136,"")</f>
        <v>Wall NET</v>
      </c>
      <c r="M118" s="10" t="str">
        <f>IF(H118="","",Master!$J$12)</f>
        <v>Datalink, C Key</v>
      </c>
      <c r="N118" s="10" t="str">
        <f>IF(H118="","",CONCATENATE(Master!A136,Master!B136))</f>
        <v>CONEB-1</v>
      </c>
      <c r="P118" s="10" t="str">
        <f>IF(H118="","",Master!$J$14)</f>
        <v>Datalink, C Key</v>
      </c>
    </row>
    <row r="119" spans="2:16" s="10" customFormat="1" ht="15.75">
      <c r="B119" s="10" t="str">
        <f>IF(H119="","",Master!$J$3)</f>
        <v>CLK</v>
      </c>
      <c r="E119" s="10" t="str">
        <f>IF(OR(Master!F137=1,Master!F137=4),CONCATENATE("FANO-",Master!L137,Master!B137),"")</f>
        <v>FANO-CANWT-2</v>
      </c>
      <c r="G119" s="10" t="str">
        <f>IF(H119="","",Master!$J$4)</f>
        <v>Bldn 1633A</v>
      </c>
      <c r="H119" s="10">
        <f>IF(OR(Master!F137=1,Master!F137=4),CHOOSE(INT(Master!E137/100)+1,Master!$J$7,Master!$J$8,Master!$J$9),"")</f>
        <v>65</v>
      </c>
      <c r="I119" s="10" t="str">
        <f>IF(H119="","",Master!$J$10)</f>
        <v>OR</v>
      </c>
      <c r="K119" s="10" t="str">
        <f>IF(OR(Master!F137=1,Master!F137=4),Master!J137,"")</f>
        <v>Wall NWT</v>
      </c>
      <c r="M119" s="10" t="str">
        <f>IF(H119="","",Master!$J$12)</f>
        <v>Datalink, C Key</v>
      </c>
      <c r="N119" s="10" t="str">
        <f>IF(H119="","",CONCATENATE(Master!A137,Master!B137))</f>
        <v>CANWT-2</v>
      </c>
      <c r="P119" s="10" t="str">
        <f>IF(H119="","",Master!$J$14)</f>
        <v>Datalink, C Key</v>
      </c>
    </row>
    <row r="120" spans="2:16" s="10" customFormat="1" ht="15.75">
      <c r="B120" s="10" t="str">
        <f>IF(H120="","",Master!$J$3)</f>
        <v>CLK</v>
      </c>
      <c r="E120" s="10" t="str">
        <f>IF(OR(Master!F138=1,Master!F138=4),CONCATENATE("FANO-",Master!L138,Master!B138),"")</f>
        <v>FANO-CANWT-1</v>
      </c>
      <c r="G120" s="10" t="str">
        <f>IF(H120="","",Master!$J$4)</f>
        <v>Bldn 1633A</v>
      </c>
      <c r="H120" s="10">
        <f>IF(OR(Master!F138=1,Master!F138=4),CHOOSE(INT(Master!E138/100)+1,Master!$J$7,Master!$J$8,Master!$J$9),"")</f>
        <v>65</v>
      </c>
      <c r="I120" s="10" t="str">
        <f>IF(H120="","",Master!$J$10)</f>
        <v>OR</v>
      </c>
      <c r="K120" s="10" t="str">
        <f>IF(OR(Master!F138=1,Master!F138=4),Master!J138,"")</f>
        <v>Wall NWT</v>
      </c>
      <c r="M120" s="10" t="str">
        <f>IF(H120="","",Master!$J$12)</f>
        <v>Datalink, C Key</v>
      </c>
      <c r="N120" s="10" t="str">
        <f>IF(H120="","",CONCATENATE(Master!A138,Master!B138))</f>
        <v>CANWT-1</v>
      </c>
      <c r="P120" s="10" t="str">
        <f>IF(H120="","",Master!$J$14)</f>
        <v>Datalink, C Key</v>
      </c>
    </row>
    <row r="121" spans="2:16" s="10" customFormat="1" ht="15.75">
      <c r="B121" s="10" t="str">
        <f>IF(H121="","",Master!$J$3)</f>
        <v>CLK</v>
      </c>
      <c r="E121" s="10" t="str">
        <f>IF(OR(Master!F139=1,Master!F139=4),CONCATENATE("FANO-",Master!L139,Master!B139),"")</f>
        <v>FANO-CASWT-1</v>
      </c>
      <c r="G121" s="10" t="str">
        <f>IF(H121="","",Master!$J$4)</f>
        <v>Bldn 1633A</v>
      </c>
      <c r="H121" s="10">
        <f>IF(OR(Master!F139=1,Master!F139=4),CHOOSE(INT(Master!E139/100)+1,Master!$J$7,Master!$J$8,Master!$J$9),"")</f>
        <v>65</v>
      </c>
      <c r="I121" s="10" t="str">
        <f>IF(H121="","",Master!$J$10)</f>
        <v>OR</v>
      </c>
      <c r="K121" s="10" t="str">
        <f>IF(OR(Master!F139=1,Master!F139=4),Master!J139,"")</f>
        <v>Wall SWT</v>
      </c>
      <c r="M121" s="10" t="str">
        <f>IF(H121="","",Master!$J$12)</f>
        <v>Datalink, C Key</v>
      </c>
      <c r="N121" s="10" t="str">
        <f>IF(H121="","",CONCATENATE(Master!A139,Master!B139))</f>
        <v>CASWT-1</v>
      </c>
      <c r="P121" s="10" t="str">
        <f>IF(H121="","",Master!$J$14)</f>
        <v>Datalink, C Key</v>
      </c>
    </row>
    <row r="122" spans="2:16" s="10" customFormat="1" ht="15.75">
      <c r="B122" s="10" t="str">
        <f>IF(H122="","",Master!$J$3)</f>
        <v>CLK</v>
      </c>
      <c r="E122" s="10" t="str">
        <f>IF(OR(Master!F140=1,Master!F140=4),CONCATENATE("FANO-",Master!L140,Master!B140),"")</f>
        <v>FANO-CASWT-2</v>
      </c>
      <c r="G122" s="10" t="str">
        <f>IF(H122="","",Master!$J$4)</f>
        <v>Bldn 1633A</v>
      </c>
      <c r="H122" s="10">
        <f>IF(OR(Master!F140=1,Master!F140=4),CHOOSE(INT(Master!E140/100)+1,Master!$J$7,Master!$J$8,Master!$J$9),"")</f>
        <v>65</v>
      </c>
      <c r="I122" s="10" t="str">
        <f>IF(H122="","",Master!$J$10)</f>
        <v>OR</v>
      </c>
      <c r="K122" s="10" t="str">
        <f>IF(OR(Master!F140=1,Master!F140=4),Master!J140,"")</f>
        <v>Wall SWT</v>
      </c>
      <c r="M122" s="10" t="str">
        <f>IF(H122="","",Master!$J$12)</f>
        <v>Datalink, C Key</v>
      </c>
      <c r="N122" s="10" t="str">
        <f>IF(H122="","",CONCATENATE(Master!A140,Master!B140))</f>
        <v>CASWT-2</v>
      </c>
      <c r="P122" s="10" t="str">
        <f>IF(H122="","",Master!$J$14)</f>
        <v>Datalink, C Key</v>
      </c>
    </row>
    <row r="123" spans="2:16" s="10" customFormat="1" ht="15.75">
      <c r="B123" s="10" t="str">
        <f>IF(H123="","",Master!$J$3)</f>
        <v>CLK</v>
      </c>
      <c r="E123" s="10" t="str">
        <f>IF(OR(Master!F141=1,Master!F141=4),CONCATENATE("FANO-",Master!L141,Master!B141),"")</f>
        <v>FANO-CASWB-1</v>
      </c>
      <c r="G123" s="10" t="str">
        <f>IF(H123="","",Master!$J$4)</f>
        <v>Bldn 1633A</v>
      </c>
      <c r="H123" s="10">
        <f>IF(OR(Master!F141=1,Master!F141=4),CHOOSE(INT(Master!E141/100)+1,Master!$J$7,Master!$J$8,Master!$J$9),"")</f>
        <v>65</v>
      </c>
      <c r="I123" s="10" t="str">
        <f>IF(H123="","",Master!$J$10)</f>
        <v>OR</v>
      </c>
      <c r="K123" s="10" t="str">
        <f>IF(OR(Master!F141=1,Master!F141=4),Master!J141,"")</f>
        <v>Wall SWT</v>
      </c>
      <c r="M123" s="10" t="str">
        <f>IF(H123="","",Master!$J$12)</f>
        <v>Datalink, C Key</v>
      </c>
      <c r="N123" s="10" t="str">
        <f>IF(H123="","",CONCATENATE(Master!A141,Master!B141))</f>
        <v>CASWB-1</v>
      </c>
      <c r="P123" s="10" t="str">
        <f>IF(H123="","",Master!$J$14)</f>
        <v>Datalink, C Key</v>
      </c>
    </row>
    <row r="124" spans="2:16" s="10" customFormat="1" ht="15.75">
      <c r="B124" s="10" t="str">
        <f>IF(H124="","",Master!$J$3)</f>
        <v>CLK</v>
      </c>
      <c r="E124" s="10" t="str">
        <f>IF(OR(Master!F142=1,Master!F142=4),CONCATENATE("FANO-",Master!L142,Master!B142),"")</f>
        <v>FANO-CASWB-2</v>
      </c>
      <c r="G124" s="10" t="str">
        <f>IF(H124="","",Master!$J$4)</f>
        <v>Bldn 1633A</v>
      </c>
      <c r="H124" s="10">
        <f>IF(OR(Master!F142=1,Master!F142=4),CHOOSE(INT(Master!E142/100)+1,Master!$J$7,Master!$J$8,Master!$J$9),"")</f>
        <v>65</v>
      </c>
      <c r="I124" s="10" t="str">
        <f>IF(H124="","",Master!$J$10)</f>
        <v>OR</v>
      </c>
      <c r="K124" s="10" t="str">
        <f>IF(OR(Master!F142=1,Master!F142=4),Master!J142,"")</f>
        <v>Wall SWT</v>
      </c>
      <c r="M124" s="10" t="str">
        <f>IF(H124="","",Master!$J$12)</f>
        <v>Datalink, C Key</v>
      </c>
      <c r="N124" s="10" t="str">
        <f>IF(H124="","",CONCATENATE(Master!A142,Master!B142))</f>
        <v>CASWB-2</v>
      </c>
      <c r="P124" s="10" t="str">
        <f>IF(H124="","",Master!$J$14)</f>
        <v>Datalink, C Key</v>
      </c>
    </row>
    <row r="125" spans="2:16" s="10" customFormat="1" ht="15.75">
      <c r="B125" s="10" t="str">
        <f>IF(H125="","",Master!$J$3)</f>
        <v>CLK</v>
      </c>
      <c r="E125" s="10" t="str">
        <f>IF(OR(Master!F143=1,Master!F143=4),CONCATENATE("FANO-",Master!L143,Master!B143),"")</f>
        <v>FANO-CANWB-2</v>
      </c>
      <c r="G125" s="10" t="str">
        <f>IF(H125="","",Master!$J$4)</f>
        <v>Bldn 1633A</v>
      </c>
      <c r="H125" s="10">
        <f>IF(OR(Master!F143=1,Master!F143=4),CHOOSE(INT(Master!E143/100)+1,Master!$J$7,Master!$J$8,Master!$J$9),"")</f>
        <v>65</v>
      </c>
      <c r="I125" s="10" t="str">
        <f>IF(H125="","",Master!$J$10)</f>
        <v>OR</v>
      </c>
      <c r="K125" s="10" t="str">
        <f>IF(OR(Master!F143=1,Master!F143=4),Master!J143,"")</f>
        <v>Wall NWT</v>
      </c>
      <c r="M125" s="10" t="str">
        <f>IF(H125="","",Master!$J$12)</f>
        <v>Datalink, C Key</v>
      </c>
      <c r="N125" s="10" t="str">
        <f>IF(H125="","",CONCATENATE(Master!A143,Master!B143))</f>
        <v>CANWB-2</v>
      </c>
      <c r="P125" s="10" t="str">
        <f>IF(H125="","",Master!$J$14)</f>
        <v>Datalink, C Key</v>
      </c>
    </row>
    <row r="126" spans="2:16" s="10" customFormat="1" ht="15.75">
      <c r="B126" s="10" t="str">
        <f>IF(H126="","",Master!$J$3)</f>
        <v>CLK</v>
      </c>
      <c r="E126" s="10" t="str">
        <f>IF(OR(Master!F144=1,Master!F144=4),CONCATENATE("FANO-",Master!L144,Master!B144),"")</f>
        <v>FANO-CANWB-1</v>
      </c>
      <c r="G126" s="10" t="str">
        <f>IF(H126="","",Master!$J$4)</f>
        <v>Bldn 1633A</v>
      </c>
      <c r="H126" s="10">
        <f>IF(OR(Master!F144=1,Master!F144=4),CHOOSE(INT(Master!E144/100)+1,Master!$J$7,Master!$J$8,Master!$J$9),"")</f>
        <v>65</v>
      </c>
      <c r="I126" s="10" t="str">
        <f>IF(H126="","",Master!$J$10)</f>
        <v>OR</v>
      </c>
      <c r="K126" s="10" t="str">
        <f>IF(OR(Master!F144=1,Master!F144=4),Master!J144,"")</f>
        <v>Wall NWT</v>
      </c>
      <c r="M126" s="10" t="str">
        <f>IF(H126="","",Master!$J$12)</f>
        <v>Datalink, C Key</v>
      </c>
      <c r="N126" s="10" t="str">
        <f>IF(H126="","",CONCATENATE(Master!A144,Master!B144))</f>
        <v>CANWB-1</v>
      </c>
      <c r="P126" s="10" t="str">
        <f>IF(H126="","",Master!$J$14)</f>
        <v>Datalink, C Key</v>
      </c>
    </row>
    <row r="127" spans="2:16" s="10" customFormat="1" ht="15.75">
      <c r="B127" s="10" t="str">
        <f>IF(H127="","",Master!$J$3)</f>
        <v>CLK</v>
      </c>
      <c r="E127" s="10" t="str">
        <f>IF(OR(Master!F145=1,Master!F145=4),CONCATENATE("FANO-",Master!L145,Master!B145),"")</f>
        <v>FANO-CANET-2</v>
      </c>
      <c r="G127" s="10" t="str">
        <f>IF(H127="","",Master!$J$4)</f>
        <v>Bldn 1633A</v>
      </c>
      <c r="H127" s="10">
        <f>IF(OR(Master!F145=1,Master!F145=4),CHOOSE(INT(Master!E145/100)+1,Master!$J$7,Master!$J$8,Master!$J$9),"")</f>
        <v>65</v>
      </c>
      <c r="I127" s="10" t="str">
        <f>IF(H127="","",Master!$J$10)</f>
        <v>OR</v>
      </c>
      <c r="K127" s="10" t="str">
        <f>IF(OR(Master!F145=1,Master!F145=4),Master!J145,"")</f>
        <v>Wall NET</v>
      </c>
      <c r="M127" s="10" t="str">
        <f>IF(H127="","",Master!$J$12)</f>
        <v>Datalink, C Key</v>
      </c>
      <c r="N127" s="10" t="str">
        <f>IF(H127="","",CONCATENATE(Master!A145,Master!B145))</f>
        <v>CANET-2</v>
      </c>
      <c r="P127" s="10" t="str">
        <f>IF(H127="","",Master!$J$14)</f>
        <v>Datalink, C Key</v>
      </c>
    </row>
    <row r="128" spans="2:16" s="10" customFormat="1" ht="15.75">
      <c r="B128" s="10" t="str">
        <f>IF(H128="","",Master!$J$3)</f>
        <v>CLK</v>
      </c>
      <c r="E128" s="10" t="str">
        <f>IF(OR(Master!F146=1,Master!F146=4),CONCATENATE("FANO-",Master!L146,Master!B146),"")</f>
        <v>FANO-CANET-1</v>
      </c>
      <c r="G128" s="10" t="str">
        <f>IF(H128="","",Master!$J$4)</f>
        <v>Bldn 1633A</v>
      </c>
      <c r="H128" s="10">
        <f>IF(OR(Master!F146=1,Master!F146=4),CHOOSE(INT(Master!E146/100)+1,Master!$J$7,Master!$J$8,Master!$J$9),"")</f>
        <v>65</v>
      </c>
      <c r="I128" s="10" t="str">
        <f>IF(H128="","",Master!$J$10)</f>
        <v>OR</v>
      </c>
      <c r="K128" s="10" t="str">
        <f>IF(OR(Master!F146=1,Master!F146=4),Master!J146,"")</f>
        <v>Wall NET</v>
      </c>
      <c r="M128" s="10" t="str">
        <f>IF(H128="","",Master!$J$12)</f>
        <v>Datalink, C Key</v>
      </c>
      <c r="N128" s="10" t="str">
        <f>IF(H128="","",CONCATENATE(Master!A146,Master!B146))</f>
        <v>CANET-1</v>
      </c>
      <c r="P128" s="10" t="str">
        <f>IF(H128="","",Master!$J$14)</f>
        <v>Datalink, C Key</v>
      </c>
    </row>
    <row r="129" spans="2:16" s="10" customFormat="1" ht="15.75">
      <c r="B129" s="10" t="str">
        <f>IF(H129="","",Master!$J$3)</f>
        <v>CLK</v>
      </c>
      <c r="E129" s="10" t="str">
        <f>IF(OR(Master!F147=1,Master!F147=4),CONCATENATE("FANO-",Master!L147,Master!B147),"")</f>
        <v>FANO-CASET-1</v>
      </c>
      <c r="G129" s="10" t="str">
        <f>IF(H129="","",Master!$J$4)</f>
        <v>Bldn 1633A</v>
      </c>
      <c r="H129" s="10">
        <f>IF(OR(Master!F147=1,Master!F147=4),CHOOSE(INT(Master!E147/100)+1,Master!$J$7,Master!$J$8,Master!$J$9),"")</f>
        <v>65</v>
      </c>
      <c r="I129" s="10" t="str">
        <f>IF(H129="","",Master!$J$10)</f>
        <v>OR</v>
      </c>
      <c r="K129" s="10" t="str">
        <f>IF(OR(Master!F147=1,Master!F147=4),Master!J147,"")</f>
        <v>Wall SET</v>
      </c>
      <c r="M129" s="10" t="str">
        <f>IF(H129="","",Master!$J$12)</f>
        <v>Datalink, C Key</v>
      </c>
      <c r="N129" s="10" t="str">
        <f>IF(H129="","",CONCATENATE(Master!A147,Master!B147))</f>
        <v>CASET-1</v>
      </c>
      <c r="P129" s="10" t="str">
        <f>IF(H129="","",Master!$J$14)</f>
        <v>Datalink, C Key</v>
      </c>
    </row>
    <row r="130" spans="2:16" s="10" customFormat="1" ht="15.75">
      <c r="B130" s="10" t="str">
        <f>IF(H130="","",Master!$J$3)</f>
        <v>CLK</v>
      </c>
      <c r="E130" s="10" t="str">
        <f>IF(OR(Master!F148=1,Master!F148=4),CONCATENATE("FANO-",Master!L148,Master!B148),"")</f>
        <v>FANO-CASET-2</v>
      </c>
      <c r="G130" s="10" t="str">
        <f>IF(H130="","",Master!$J$4)</f>
        <v>Bldn 1633A</v>
      </c>
      <c r="H130" s="10">
        <f>IF(OR(Master!F148=1,Master!F148=4),CHOOSE(INT(Master!E148/100)+1,Master!$J$7,Master!$J$8,Master!$J$9),"")</f>
        <v>65</v>
      </c>
      <c r="I130" s="10" t="str">
        <f>IF(H130="","",Master!$J$10)</f>
        <v>OR</v>
      </c>
      <c r="K130" s="10" t="str">
        <f>IF(OR(Master!F148=1,Master!F148=4),Master!J148,"")</f>
        <v>Wall SET</v>
      </c>
      <c r="M130" s="10" t="str">
        <f>IF(H130="","",Master!$J$12)</f>
        <v>Datalink, C Key</v>
      </c>
      <c r="N130" s="10" t="str">
        <f>IF(H130="","",CONCATENATE(Master!A148,Master!B148))</f>
        <v>CASET-2</v>
      </c>
      <c r="P130" s="10" t="str">
        <f>IF(H130="","",Master!$J$14)</f>
        <v>Datalink, C Key</v>
      </c>
    </row>
    <row r="131" spans="2:16" s="10" customFormat="1" ht="15.75">
      <c r="B131" s="10" t="str">
        <f>IF(H131="","",Master!$J$3)</f>
        <v>CLK</v>
      </c>
      <c r="E131" s="10" t="str">
        <f>IF(OR(Master!F149=1,Master!F149=4),CONCATENATE("FANO-",Master!L149,Master!B149),"")</f>
        <v>FANO-CASEB-1</v>
      </c>
      <c r="G131" s="10" t="str">
        <f>IF(H131="","",Master!$J$4)</f>
        <v>Bldn 1633A</v>
      </c>
      <c r="H131" s="10">
        <f>IF(OR(Master!F149=1,Master!F149=4),CHOOSE(INT(Master!E149/100)+1,Master!$J$7,Master!$J$8,Master!$J$9),"")</f>
        <v>65</v>
      </c>
      <c r="I131" s="10" t="str">
        <f>IF(H131="","",Master!$J$10)</f>
        <v>OR</v>
      </c>
      <c r="K131" s="10" t="str">
        <f>IF(OR(Master!F149=1,Master!F149=4),Master!J149,"")</f>
        <v>Wall SET</v>
      </c>
      <c r="M131" s="10" t="str">
        <f>IF(H131="","",Master!$J$12)</f>
        <v>Datalink, C Key</v>
      </c>
      <c r="N131" s="10" t="str">
        <f>IF(H131="","",CONCATENATE(Master!A149,Master!B149))</f>
        <v>CASEB-1</v>
      </c>
      <c r="P131" s="10" t="str">
        <f>IF(H131="","",Master!$J$14)</f>
        <v>Datalink, C Key</v>
      </c>
    </row>
    <row r="132" spans="2:16" s="10" customFormat="1" ht="15.75">
      <c r="B132" s="10" t="str">
        <f>IF(H132="","",Master!$J$3)</f>
        <v>CLK</v>
      </c>
      <c r="E132" s="10" t="str">
        <f>IF(OR(Master!F150=1,Master!F150=4),CONCATENATE("FANO-",Master!L150,Master!B150),"")</f>
        <v>FANO-CASEB-2</v>
      </c>
      <c r="G132" s="10" t="str">
        <f>IF(H132="","",Master!$J$4)</f>
        <v>Bldn 1633A</v>
      </c>
      <c r="H132" s="10">
        <f>IF(OR(Master!F150=1,Master!F150=4),CHOOSE(INT(Master!E150/100)+1,Master!$J$7,Master!$J$8,Master!$J$9),"")</f>
        <v>65</v>
      </c>
      <c r="I132" s="10" t="str">
        <f>IF(H132="","",Master!$J$10)</f>
        <v>OR</v>
      </c>
      <c r="K132" s="10" t="str">
        <f>IF(OR(Master!F150=1,Master!F150=4),Master!J150,"")</f>
        <v>Wall SET</v>
      </c>
      <c r="M132" s="10" t="str">
        <f>IF(H132="","",Master!$J$12)</f>
        <v>Datalink, C Key</v>
      </c>
      <c r="N132" s="10" t="str">
        <f>IF(H132="","",CONCATENATE(Master!A150,Master!B150))</f>
        <v>CASEB-2</v>
      </c>
      <c r="P132" s="10" t="str">
        <f>IF(H132="","",Master!$J$14)</f>
        <v>Datalink, C Key</v>
      </c>
    </row>
    <row r="133" spans="2:16" s="10" customFormat="1" ht="15.75">
      <c r="B133" s="10" t="str">
        <f>IF(H133="","",Master!$J$3)</f>
        <v>CLK</v>
      </c>
      <c r="E133" s="10" t="str">
        <f>IF(OR(Master!F151=1,Master!F151=4),CONCATENATE("FANO-",Master!L151,Master!B151),"")</f>
        <v>FANO-CANEB-2</v>
      </c>
      <c r="G133" s="10" t="str">
        <f>IF(H133="","",Master!$J$4)</f>
        <v>Bldn 1633A</v>
      </c>
      <c r="H133" s="10">
        <f>IF(OR(Master!F151=1,Master!F151=4),CHOOSE(INT(Master!E151/100)+1,Master!$J$7,Master!$J$8,Master!$J$9),"")</f>
        <v>65</v>
      </c>
      <c r="I133" s="10" t="str">
        <f>IF(H133="","",Master!$J$10)</f>
        <v>OR</v>
      </c>
      <c r="K133" s="10" t="str">
        <f>IF(OR(Master!F151=1,Master!F151=4),Master!J151,"")</f>
        <v>Wall NET</v>
      </c>
      <c r="M133" s="10" t="str">
        <f>IF(H133="","",Master!$J$12)</f>
        <v>Datalink, C Key</v>
      </c>
      <c r="N133" s="10" t="str">
        <f>IF(H133="","",CONCATENATE(Master!A151,Master!B151))</f>
        <v>CANEB-2</v>
      </c>
      <c r="P133" s="10" t="str">
        <f>IF(H133="","",Master!$J$14)</f>
        <v>Datalink, C Key</v>
      </c>
    </row>
    <row r="134" spans="2:16" s="10" customFormat="1" ht="15.75">
      <c r="B134" s="10" t="str">
        <f>IF(H134="","",Master!$J$3)</f>
        <v>CLK</v>
      </c>
      <c r="E134" s="10" t="str">
        <f>IF(OR(Master!F152=1,Master!F152=4),CONCATENATE("FANO-",Master!L152,Master!B152),"")</f>
        <v>FANO-CANEB-1</v>
      </c>
      <c r="G134" s="10" t="str">
        <f>IF(H134="","",Master!$J$4)</f>
        <v>Bldn 1633A</v>
      </c>
      <c r="H134" s="10">
        <f>IF(OR(Master!F152=1,Master!F152=4),CHOOSE(INT(Master!E152/100)+1,Master!$J$7,Master!$J$8,Master!$J$9),"")</f>
        <v>65</v>
      </c>
      <c r="I134" s="10" t="str">
        <f>IF(H134="","",Master!$J$10)</f>
        <v>OR</v>
      </c>
      <c r="K134" s="10" t="str">
        <f>IF(OR(Master!F152=1,Master!F152=4),Master!J152,"")</f>
        <v>Wall NET</v>
      </c>
      <c r="M134" s="10" t="str">
        <f>IF(H134="","",Master!$J$12)</f>
        <v>Datalink, C Key</v>
      </c>
      <c r="N134" s="10" t="str">
        <f>IF(H134="","",CONCATENATE(Master!A152,Master!B152))</f>
        <v>CANEB-1</v>
      </c>
      <c r="P134" s="10" t="str">
        <f>IF(H134="","",Master!$J$14)</f>
        <v>Datalink, C Key</v>
      </c>
    </row>
    <row r="135" spans="2:16" s="10" customFormat="1" ht="15.75">
      <c r="B135" s="10" t="str">
        <f>IF(H135="","",Master!$J$3)</f>
        <v>CLK</v>
      </c>
      <c r="E135" s="10" t="str">
        <f>IF(OR(Master!F153=1,Master!F153=4),CONCATENATE("FANO-",Master!L153,Master!B153),"")</f>
        <v>FANO-EPNW-2</v>
      </c>
      <c r="G135" s="10" t="str">
        <f>IF(H135="","",Master!$J$4)</f>
        <v>Bldn 1633A</v>
      </c>
      <c r="H135" s="10">
        <f>IF(OR(Master!F153=1,Master!F153=4),CHOOSE(INT(Master!E153/100)+1,Master!$J$7,Master!$J$8,Master!$J$9),"")</f>
        <v>65</v>
      </c>
      <c r="I135" s="10" t="str">
        <f>IF(H135="","",Master!$J$10)</f>
        <v>OR</v>
      </c>
      <c r="K135" s="10" t="str">
        <f>IF(OR(Master!F153=1,Master!F153=4),Master!J153,"")</f>
        <v>Wall NWT</v>
      </c>
      <c r="M135" s="10" t="str">
        <f>IF(H135="","",Master!$J$12)</f>
        <v>Datalink, C Key</v>
      </c>
      <c r="N135" s="10" t="str">
        <f>IF(H135="","",CONCATENATE(Master!A153,Master!B153))</f>
        <v>EPNW-2</v>
      </c>
      <c r="P135" s="10" t="str">
        <f>IF(H135="","",Master!$J$14)</f>
        <v>Datalink, C Key</v>
      </c>
    </row>
    <row r="136" spans="2:16" s="10" customFormat="1" ht="15.75">
      <c r="B136" s="10" t="str">
        <f>IF(H136="","",Master!$J$3)</f>
        <v>CLK</v>
      </c>
      <c r="E136" s="10" t="str">
        <f>IF(OR(Master!F154=1,Master!F154=4),CONCATENATE("FANO-",Master!L154,Master!B154),"")</f>
        <v>FANO-EPNW-1</v>
      </c>
      <c r="G136" s="10" t="str">
        <f>IF(H136="","",Master!$J$4)</f>
        <v>Bldn 1633A</v>
      </c>
      <c r="H136" s="10">
        <f>IF(OR(Master!F154=1,Master!F154=4),CHOOSE(INT(Master!E154/100)+1,Master!$J$7,Master!$J$8,Master!$J$9),"")</f>
        <v>65</v>
      </c>
      <c r="I136" s="10" t="str">
        <f>IF(H136="","",Master!$J$10)</f>
        <v>OR</v>
      </c>
      <c r="K136" s="10" t="str">
        <f>IF(OR(Master!F154=1,Master!F154=4),Master!J154,"")</f>
        <v>Wall NWT</v>
      </c>
      <c r="M136" s="10" t="str">
        <f>IF(H136="","",Master!$J$12)</f>
        <v>Datalink, C Key</v>
      </c>
      <c r="N136" s="10" t="str">
        <f>IF(H136="","",CONCATENATE(Master!A154,Master!B154))</f>
        <v>EPNW-1</v>
      </c>
      <c r="P136" s="10" t="str">
        <f>IF(H136="","",Master!$J$14)</f>
        <v>Datalink, C Key</v>
      </c>
    </row>
    <row r="137" spans="2:16" s="10" customFormat="1" ht="15.75">
      <c r="B137" s="10" t="str">
        <f>IF(H137="","",Master!$J$3)</f>
        <v>CLK</v>
      </c>
      <c r="E137" s="10" t="str">
        <f>IF(OR(Master!F155=1,Master!F155=4),CONCATENATE("FANO-",Master!L155,Master!B155),"")</f>
        <v>FANO-EPSW-1</v>
      </c>
      <c r="G137" s="10" t="str">
        <f>IF(H137="","",Master!$J$4)</f>
        <v>Bldn 1633A</v>
      </c>
      <c r="H137" s="10">
        <f>IF(OR(Master!F155=1,Master!F155=4),CHOOSE(INT(Master!E155/100)+1,Master!$J$7,Master!$J$8,Master!$J$9),"")</f>
        <v>65</v>
      </c>
      <c r="I137" s="10" t="str">
        <f>IF(H137="","",Master!$J$10)</f>
        <v>OR</v>
      </c>
      <c r="K137" s="10" t="str">
        <f>IF(OR(Master!F155=1,Master!F155=4),Master!J155,"")</f>
        <v>Wall SWT</v>
      </c>
      <c r="M137" s="10" t="str">
        <f>IF(H137="","",Master!$J$12)</f>
        <v>Datalink, C Key</v>
      </c>
      <c r="N137" s="10" t="str">
        <f>IF(H137="","",CONCATENATE(Master!A155,Master!B155))</f>
        <v>EPSW-1</v>
      </c>
      <c r="P137" s="10" t="str">
        <f>IF(H137="","",Master!$J$14)</f>
        <v>Datalink, C Key</v>
      </c>
    </row>
    <row r="138" spans="2:16" s="10" customFormat="1" ht="15.75">
      <c r="B138" s="10" t="str">
        <f>IF(H138="","",Master!$J$3)</f>
        <v>CLK</v>
      </c>
      <c r="E138" s="10" t="str">
        <f>IF(OR(Master!F156=1,Master!F156=4),CONCATENATE("FANO-",Master!L156,Master!B156),"")</f>
        <v>FANO-EPSW-2</v>
      </c>
      <c r="G138" s="10" t="str">
        <f>IF(H138="","",Master!$J$4)</f>
        <v>Bldn 1633A</v>
      </c>
      <c r="H138" s="10">
        <f>IF(OR(Master!F156=1,Master!F156=4),CHOOSE(INT(Master!E156/100)+1,Master!$J$7,Master!$J$8,Master!$J$9),"")</f>
        <v>65</v>
      </c>
      <c r="I138" s="10" t="str">
        <f>IF(H138="","",Master!$J$10)</f>
        <v>OR</v>
      </c>
      <c r="K138" s="10" t="str">
        <f>IF(OR(Master!F156=1,Master!F156=4),Master!J156,"")</f>
        <v>Wall SWT</v>
      </c>
      <c r="M138" s="10" t="str">
        <f>IF(H138="","",Master!$J$12)</f>
        <v>Datalink, C Key</v>
      </c>
      <c r="N138" s="10" t="str">
        <f>IF(H138="","",CONCATENATE(Master!A156,Master!B156))</f>
        <v>EPSW-2</v>
      </c>
      <c r="P138" s="10" t="str">
        <f>IF(H138="","",Master!$J$14)</f>
        <v>Datalink, C Key</v>
      </c>
    </row>
    <row r="139" spans="2:16" s="10" customFormat="1" ht="15.75">
      <c r="B139" s="10" t="str">
        <f>IF(H139="","",Master!$J$3)</f>
        <v>CLK</v>
      </c>
      <c r="E139" s="10" t="str">
        <f>IF(OR(Master!F157=1,Master!F157=4),CONCATENATE("FANO-",Master!L157,Master!B157),"")</f>
        <v>FANO-EPSW-3</v>
      </c>
      <c r="G139" s="10" t="str">
        <f>IF(H139="","",Master!$J$4)</f>
        <v>Bldn 1633A</v>
      </c>
      <c r="H139" s="10">
        <f>IF(OR(Master!F157=1,Master!F157=4),CHOOSE(INT(Master!E157/100)+1,Master!$J$7,Master!$J$8,Master!$J$9),"")</f>
        <v>65</v>
      </c>
      <c r="I139" s="10" t="str">
        <f>IF(H139="","",Master!$J$10)</f>
        <v>OR</v>
      </c>
      <c r="K139" s="10" t="str">
        <f>IF(OR(Master!F157=1,Master!F157=4),Master!J157,"")</f>
        <v>Wall SWT</v>
      </c>
      <c r="M139" s="10" t="str">
        <f>IF(H139="","",Master!$J$12)</f>
        <v>Datalink, C Key</v>
      </c>
      <c r="N139" s="10" t="str">
        <f>IF(H139="","",CONCATENATE(Master!A157,Master!B157))</f>
        <v>EPSW-3</v>
      </c>
      <c r="P139" s="10" t="str">
        <f>IF(H139="","",Master!$J$14)</f>
        <v>Datalink, C Key</v>
      </c>
    </row>
    <row r="140" spans="2:16" s="10" customFormat="1" ht="15.75">
      <c r="B140" s="10" t="str">
        <f>IF(H140="","",Master!$J$3)</f>
        <v>CLK</v>
      </c>
      <c r="E140" s="10" t="str">
        <f>IF(OR(Master!F158=1,Master!F158=4),CONCATENATE("FANO-",Master!L158,Master!B158),"")</f>
        <v>FANO-EPNW-3</v>
      </c>
      <c r="G140" s="10" t="str">
        <f>IF(H140="","",Master!$J$4)</f>
        <v>Bldn 1633A</v>
      </c>
      <c r="H140" s="10">
        <f>IF(OR(Master!F158=1,Master!F158=4),CHOOSE(INT(Master!E158/100)+1,Master!$J$7,Master!$J$8,Master!$J$9),"")</f>
        <v>65</v>
      </c>
      <c r="I140" s="10" t="str">
        <f>IF(H140="","",Master!$J$10)</f>
        <v>OR</v>
      </c>
      <c r="K140" s="10" t="str">
        <f>IF(OR(Master!F158=1,Master!F158=4),Master!J158,"")</f>
        <v>Wall NWT</v>
      </c>
      <c r="M140" s="10" t="str">
        <f>IF(H140="","",Master!$J$12)</f>
        <v>Datalink, C Key</v>
      </c>
      <c r="N140" s="10" t="str">
        <f>IF(H140="","",CONCATENATE(Master!A158,Master!B158))</f>
        <v>EPNW-3</v>
      </c>
      <c r="P140" s="10" t="str">
        <f>IF(H140="","",Master!$J$14)</f>
        <v>Datalink, C Key</v>
      </c>
    </row>
    <row r="141" spans="2:16" s="10" customFormat="1" ht="15.75">
      <c r="B141" s="10" t="str">
        <f>IF(H141="","",Master!$J$3)</f>
        <v>CLK</v>
      </c>
      <c r="E141" s="10" t="str">
        <f>IF(OR(Master!F159=1,Master!F159=4),CONCATENATE("FANO-",Master!L159,Master!B159),"")</f>
        <v>FANO-EPNE-2</v>
      </c>
      <c r="G141" s="10" t="str">
        <f>IF(H141="","",Master!$J$4)</f>
        <v>Bldn 1633A</v>
      </c>
      <c r="H141" s="10">
        <f>IF(OR(Master!F159=1,Master!F159=4),CHOOSE(INT(Master!E159/100)+1,Master!$J$7,Master!$J$8,Master!$J$9),"")</f>
        <v>65</v>
      </c>
      <c r="I141" s="10" t="str">
        <f>IF(H141="","",Master!$J$10)</f>
        <v>OR</v>
      </c>
      <c r="K141" s="10" t="str">
        <f>IF(OR(Master!F159=1,Master!F159=4),Master!J159,"")</f>
        <v>Wall NET</v>
      </c>
      <c r="M141" s="10" t="str">
        <f>IF(H141="","",Master!$J$12)</f>
        <v>Datalink, C Key</v>
      </c>
      <c r="N141" s="10" t="str">
        <f>IF(H141="","",CONCATENATE(Master!A159,Master!B159))</f>
        <v>EPNE-2</v>
      </c>
      <c r="P141" s="10" t="str">
        <f>IF(H141="","",Master!$J$14)</f>
        <v>Datalink, C Key</v>
      </c>
    </row>
    <row r="142" spans="2:16" s="10" customFormat="1" ht="15.75">
      <c r="B142" s="10" t="str">
        <f>IF(H142="","",Master!$J$3)</f>
        <v>CLK</v>
      </c>
      <c r="E142" s="10" t="str">
        <f>IF(OR(Master!F160=1,Master!F160=4),CONCATENATE("FANO-",Master!L160,Master!B160),"")</f>
        <v>FANO-EPNE-1</v>
      </c>
      <c r="G142" s="10" t="str">
        <f>IF(H142="","",Master!$J$4)</f>
        <v>Bldn 1633A</v>
      </c>
      <c r="H142" s="10">
        <f>IF(OR(Master!F160=1,Master!F160=4),CHOOSE(INT(Master!E160/100)+1,Master!$J$7,Master!$J$8,Master!$J$9),"")</f>
        <v>65</v>
      </c>
      <c r="I142" s="10" t="str">
        <f>IF(H142="","",Master!$J$10)</f>
        <v>OR</v>
      </c>
      <c r="K142" s="10" t="str">
        <f>IF(OR(Master!F160=1,Master!F160=4),Master!J160,"")</f>
        <v>Wall NET</v>
      </c>
      <c r="M142" s="10" t="str">
        <f>IF(H142="","",Master!$J$12)</f>
        <v>Datalink, C Key</v>
      </c>
      <c r="N142" s="10" t="str">
        <f>IF(H142="","",CONCATENATE(Master!A160,Master!B160))</f>
        <v>EPNE-1</v>
      </c>
      <c r="P142" s="10" t="str">
        <f>IF(H142="","",Master!$J$14)</f>
        <v>Datalink, C Key</v>
      </c>
    </row>
    <row r="143" spans="2:16" s="10" customFormat="1" ht="15.75">
      <c r="B143" s="10" t="str">
        <f>IF(H143="","",Master!$J$3)</f>
        <v>CLK</v>
      </c>
      <c r="E143" s="10" t="str">
        <f>IF(OR(Master!F161=1,Master!F161=4),CONCATENATE("FANO-",Master!L161,Master!B161),"")</f>
        <v>FANO-EPSE-1</v>
      </c>
      <c r="G143" s="10" t="str">
        <f>IF(H143="","",Master!$J$4)</f>
        <v>Bldn 1633A</v>
      </c>
      <c r="H143" s="10">
        <f>IF(OR(Master!F161=1,Master!F161=4),CHOOSE(INT(Master!E161/100)+1,Master!$J$7,Master!$J$8,Master!$J$9),"")</f>
        <v>65</v>
      </c>
      <c r="I143" s="10" t="str">
        <f>IF(H143="","",Master!$J$10)</f>
        <v>OR</v>
      </c>
      <c r="K143" s="10" t="str">
        <f>IF(OR(Master!F161=1,Master!F161=4),Master!J161,"")</f>
        <v>Wall SET</v>
      </c>
      <c r="M143" s="10" t="str">
        <f>IF(H143="","",Master!$J$12)</f>
        <v>Datalink, C Key</v>
      </c>
      <c r="N143" s="10" t="str">
        <f>IF(H143="","",CONCATENATE(Master!A161,Master!B161))</f>
        <v>EPSE-1</v>
      </c>
      <c r="P143" s="10" t="str">
        <f>IF(H143="","",Master!$J$14)</f>
        <v>Datalink, C Key</v>
      </c>
    </row>
    <row r="144" spans="2:16" s="10" customFormat="1" ht="15.75">
      <c r="B144" s="10" t="str">
        <f>IF(H144="","",Master!$J$3)</f>
        <v>CLK</v>
      </c>
      <c r="E144" s="10" t="str">
        <f>IF(OR(Master!F162=1,Master!F162=4),CONCATENATE("FANO-",Master!L162,Master!B162),"")</f>
        <v>FANO-EPSE-2</v>
      </c>
      <c r="G144" s="10" t="str">
        <f>IF(H144="","",Master!$J$4)</f>
        <v>Bldn 1633A</v>
      </c>
      <c r="H144" s="10">
        <f>IF(OR(Master!F162=1,Master!F162=4),CHOOSE(INT(Master!E162/100)+1,Master!$J$7,Master!$J$8,Master!$J$9),"")</f>
        <v>65</v>
      </c>
      <c r="I144" s="10" t="str">
        <f>IF(H144="","",Master!$J$10)</f>
        <v>OR</v>
      </c>
      <c r="K144" s="10" t="str">
        <f>IF(OR(Master!F162=1,Master!F162=4),Master!J162,"")</f>
        <v>Wall SET</v>
      </c>
      <c r="M144" s="10" t="str">
        <f>IF(H144="","",Master!$J$12)</f>
        <v>Datalink, C Key</v>
      </c>
      <c r="N144" s="10" t="str">
        <f>IF(H144="","",CONCATENATE(Master!A162,Master!B162))</f>
        <v>EPSE-2</v>
      </c>
      <c r="P144" s="10" t="str">
        <f>IF(H144="","",Master!$J$14)</f>
        <v>Datalink, C Key</v>
      </c>
    </row>
    <row r="145" spans="2:16" s="10" customFormat="1" ht="15.75">
      <c r="B145" s="10" t="str">
        <f>IF(H145="","",Master!$J$3)</f>
        <v>CLK</v>
      </c>
      <c r="E145" s="10" t="str">
        <f>IF(OR(Master!F163=1,Master!F163=4),CONCATENATE("FANO-",Master!L163,Master!B163),"")</f>
        <v>FANO-EPSE-3</v>
      </c>
      <c r="G145" s="10" t="str">
        <f>IF(H145="","",Master!$J$4)</f>
        <v>Bldn 1633A</v>
      </c>
      <c r="H145" s="10">
        <f>IF(OR(Master!F163=1,Master!F163=4),CHOOSE(INT(Master!E163/100)+1,Master!$J$7,Master!$J$8,Master!$J$9),"")</f>
        <v>65</v>
      </c>
      <c r="I145" s="10" t="str">
        <f>IF(H145="","",Master!$J$10)</f>
        <v>OR</v>
      </c>
      <c r="K145" s="10" t="str">
        <f>IF(OR(Master!F163=1,Master!F163=4),Master!J163,"")</f>
        <v>Wall SET</v>
      </c>
      <c r="M145" s="10" t="str">
        <f>IF(H145="","",Master!$J$12)</f>
        <v>Datalink, C Key</v>
      </c>
      <c r="N145" s="10" t="str">
        <f>IF(H145="","",CONCATENATE(Master!A163,Master!B163))</f>
        <v>EPSE-3</v>
      </c>
      <c r="P145" s="10" t="str">
        <f>IF(H145="","",Master!$J$14)</f>
        <v>Datalink, C Key</v>
      </c>
    </row>
    <row r="146" spans="2:16" s="10" customFormat="1" ht="15.75">
      <c r="B146" s="10" t="str">
        <f>IF(H146="","",Master!$J$3)</f>
        <v>CLK</v>
      </c>
      <c r="E146" s="10" t="str">
        <f>IF(OR(Master!F164=1,Master!F164=4),CONCATENATE("FANO-",Master!L164,Master!B164),"")</f>
        <v>FANO-EPNE-3</v>
      </c>
      <c r="G146" s="10" t="str">
        <f>IF(H146="","",Master!$J$4)</f>
        <v>Bldn 1633A</v>
      </c>
      <c r="H146" s="10">
        <f>IF(OR(Master!F164=1,Master!F164=4),CHOOSE(INT(Master!E164/100)+1,Master!$J$7,Master!$J$8,Master!$J$9),"")</f>
        <v>65</v>
      </c>
      <c r="I146" s="10" t="str">
        <f>IF(H146="","",Master!$J$10)</f>
        <v>OR</v>
      </c>
      <c r="K146" s="10" t="str">
        <f>IF(OR(Master!F164=1,Master!F164=4),Master!J164,"")</f>
        <v>Wall NET</v>
      </c>
      <c r="M146" s="10" t="str">
        <f>IF(H146="","",Master!$J$12)</f>
        <v>Datalink, C Key</v>
      </c>
      <c r="N146" s="10" t="str">
        <f>IF(H146="","",CONCATENATE(Master!A164,Master!B164))</f>
        <v>EPNE-3</v>
      </c>
      <c r="P146" s="10" t="str">
        <f>IF(H146="","",Master!$J$14)</f>
        <v>Datalink, C Key</v>
      </c>
    </row>
    <row r="147" spans="2:16" s="10" customFormat="1" ht="15.75">
      <c r="B147" s="10" t="str">
        <f>IF(H147="","",Master!$J$3)</f>
        <v>CLK</v>
      </c>
      <c r="E147" s="10" t="str">
        <f>IF(OR(Master!F165=1,Master!F165=4),CONCATENATE("FANO-",Master!L165,Master!B165),"")</f>
        <v>FANO-CONWT-4</v>
      </c>
      <c r="G147" s="10" t="str">
        <f>IF(H147="","",Master!$J$4)</f>
        <v>Bldn 1633A</v>
      </c>
      <c r="H147" s="10">
        <f>IF(OR(Master!F165=1,Master!F165=4),CHOOSE(INT(Master!E165/100)+1,Master!$J$7,Master!$J$8,Master!$J$9),"")</f>
        <v>65</v>
      </c>
      <c r="I147" s="10" t="str">
        <f>IF(H147="","",Master!$J$10)</f>
        <v>OR</v>
      </c>
      <c r="K147" s="10" t="str">
        <f>IF(OR(Master!F165=1,Master!F165=4),Master!J165,"")</f>
        <v>Wall NWT</v>
      </c>
      <c r="M147" s="10" t="str">
        <f>IF(H147="","",Master!$J$12)</f>
        <v>Datalink, C Key</v>
      </c>
      <c r="N147" s="10" t="str">
        <f>IF(H147="","",CONCATENATE(Master!A165,Master!B165))</f>
        <v>CONWT-4</v>
      </c>
      <c r="P147" s="10" t="str">
        <f>IF(H147="","",Master!$J$14)</f>
        <v>Datalink, C Key</v>
      </c>
    </row>
    <row r="148" spans="2:16" s="10" customFormat="1" ht="15.75">
      <c r="B148" s="10" t="str">
        <f>IF(H148="","",Master!$J$3)</f>
        <v>CLK</v>
      </c>
      <c r="E148" s="10" t="str">
        <f>IF(OR(Master!F166=1,Master!F166=4),CONCATENATE("FANO-",Master!L166,Master!B166),"")</f>
        <v>FANO-COSWT-4</v>
      </c>
      <c r="G148" s="10" t="str">
        <f>IF(H148="","",Master!$J$4)</f>
        <v>Bldn 1633A</v>
      </c>
      <c r="H148" s="10">
        <f>IF(OR(Master!F166=1,Master!F166=4),CHOOSE(INT(Master!E166/100)+1,Master!$J$7,Master!$J$8,Master!$J$9),"")</f>
        <v>65</v>
      </c>
      <c r="I148" s="10" t="str">
        <f>IF(H148="","",Master!$J$10)</f>
        <v>OR</v>
      </c>
      <c r="K148" s="10" t="str">
        <f>IF(OR(Master!F166=1,Master!F166=4),Master!J166,"")</f>
        <v>Wall SWT</v>
      </c>
      <c r="M148" s="10" t="str">
        <f>IF(H148="","",Master!$J$12)</f>
        <v>Datalink, C Key</v>
      </c>
      <c r="N148" s="10" t="str">
        <f>IF(H148="","",CONCATENATE(Master!A166,Master!B166))</f>
        <v>COSWT-4</v>
      </c>
      <c r="P148" s="10" t="str">
        <f>IF(H148="","",Master!$J$14)</f>
        <v>Datalink, C Key</v>
      </c>
    </row>
    <row r="149" spans="2:16" s="10" customFormat="1" ht="15.75">
      <c r="B149" s="10" t="str">
        <f>IF(H149="","",Master!$J$3)</f>
        <v>CLK</v>
      </c>
      <c r="E149" s="10" t="str">
        <f>IF(OR(Master!F167=1,Master!F167=4),CONCATENATE("FANO-",Master!L167,Master!B167),"")</f>
        <v>FANO-COSWB-3</v>
      </c>
      <c r="G149" s="10" t="str">
        <f>IF(H149="","",Master!$J$4)</f>
        <v>Bldn 1633A</v>
      </c>
      <c r="H149" s="10">
        <f>IF(OR(Master!F167=1,Master!F167=4),CHOOSE(INT(Master!E167/100)+1,Master!$J$7,Master!$J$8,Master!$J$9),"")</f>
        <v>65</v>
      </c>
      <c r="I149" s="10" t="str">
        <f>IF(H149="","",Master!$J$10)</f>
        <v>OR</v>
      </c>
      <c r="K149" s="10" t="str">
        <f>IF(OR(Master!F167=1,Master!F167=4),Master!J167,"")</f>
        <v>Wall SWT</v>
      </c>
      <c r="M149" s="10" t="str">
        <f>IF(H149="","",Master!$J$12)</f>
        <v>Datalink, C Key</v>
      </c>
      <c r="N149" s="10" t="str">
        <f>IF(H149="","",CONCATENATE(Master!A167,Master!B167))</f>
        <v>COSWB-3</v>
      </c>
      <c r="P149" s="10" t="str">
        <f>IF(H149="","",Master!$J$14)</f>
        <v>Datalink, C Key</v>
      </c>
    </row>
    <row r="150" spans="2:16" s="10" customFormat="1" ht="15.75">
      <c r="B150" s="10" t="str">
        <f>IF(H150="","",Master!$J$3)</f>
        <v>CLK</v>
      </c>
      <c r="E150" s="10" t="str">
        <f>IF(OR(Master!F168=1,Master!F168=4),CONCATENATE("FANO-",Master!L168,Master!B168),"")</f>
        <v>FANO-CONWB-3</v>
      </c>
      <c r="G150" s="10" t="str">
        <f>IF(H150="","",Master!$J$4)</f>
        <v>Bldn 1633A</v>
      </c>
      <c r="H150" s="10">
        <f>IF(OR(Master!F168=1,Master!F168=4),CHOOSE(INT(Master!E168/100)+1,Master!$J$7,Master!$J$8,Master!$J$9),"")</f>
        <v>65</v>
      </c>
      <c r="I150" s="10" t="str">
        <f>IF(H150="","",Master!$J$10)</f>
        <v>OR</v>
      </c>
      <c r="K150" s="10" t="str">
        <f>IF(OR(Master!F168=1,Master!F168=4),Master!J168,"")</f>
        <v>Wall NWT</v>
      </c>
      <c r="M150" s="10" t="str">
        <f>IF(H150="","",Master!$J$12)</f>
        <v>Datalink, C Key</v>
      </c>
      <c r="N150" s="10" t="str">
        <f>IF(H150="","",CONCATENATE(Master!A168,Master!B168))</f>
        <v>CONWB-3</v>
      </c>
      <c r="P150" s="10" t="str">
        <f>IF(H150="","",Master!$J$14)</f>
        <v>Datalink, C Key</v>
      </c>
    </row>
    <row r="151" spans="2:16" s="10" customFormat="1" ht="15.75">
      <c r="B151" s="10" t="str">
        <f>IF(H151="","",Master!$J$3)</f>
        <v>CLK</v>
      </c>
      <c r="E151" s="10" t="str">
        <f>IF(OR(Master!F169=1,Master!F169=4),CONCATENATE("FANO-",Master!L169,Master!B169),"")</f>
        <v>FANO-CONET-4</v>
      </c>
      <c r="G151" s="10" t="str">
        <f>IF(H151="","",Master!$J$4)</f>
        <v>Bldn 1633A</v>
      </c>
      <c r="H151" s="10">
        <f>IF(OR(Master!F169=1,Master!F169=4),CHOOSE(INT(Master!E169/100)+1,Master!$J$7,Master!$J$8,Master!$J$9),"")</f>
        <v>65</v>
      </c>
      <c r="I151" s="10" t="str">
        <f>IF(H151="","",Master!$J$10)</f>
        <v>OR</v>
      </c>
      <c r="K151" s="10" t="str">
        <f>IF(OR(Master!F169=1,Master!F169=4),Master!J169,"")</f>
        <v>Wall NET</v>
      </c>
      <c r="M151" s="10" t="str">
        <f>IF(H151="","",Master!$J$12)</f>
        <v>Datalink, C Key</v>
      </c>
      <c r="N151" s="10" t="str">
        <f>IF(H151="","",CONCATENATE(Master!A169,Master!B169))</f>
        <v>CONET-4</v>
      </c>
      <c r="P151" s="10" t="str">
        <f>IF(H151="","",Master!$J$14)</f>
        <v>Datalink, C Key</v>
      </c>
    </row>
    <row r="152" spans="2:16" s="10" customFormat="1" ht="15.75">
      <c r="B152" s="10" t="str">
        <f>IF(H152="","",Master!$J$3)</f>
        <v>CLK</v>
      </c>
      <c r="E152" s="10" t="str">
        <f>IF(OR(Master!F170=1,Master!F170=4),CONCATENATE("FANO-",Master!L170,Master!B170),"")</f>
        <v>FANO-COSET-4</v>
      </c>
      <c r="G152" s="10" t="str">
        <f>IF(H152="","",Master!$J$4)</f>
        <v>Bldn 1633A</v>
      </c>
      <c r="H152" s="10">
        <f>IF(OR(Master!F170=1,Master!F170=4),CHOOSE(INT(Master!E170/100)+1,Master!$J$7,Master!$J$8,Master!$J$9),"")</f>
        <v>65</v>
      </c>
      <c r="I152" s="10" t="str">
        <f>IF(H152="","",Master!$J$10)</f>
        <v>OR</v>
      </c>
      <c r="K152" s="10" t="str">
        <f>IF(OR(Master!F170=1,Master!F170=4),Master!J170,"")</f>
        <v>Wall SET</v>
      </c>
      <c r="M152" s="10" t="str">
        <f>IF(H152="","",Master!$J$12)</f>
        <v>Datalink, C Key</v>
      </c>
      <c r="N152" s="10" t="str">
        <f>IF(H152="","",CONCATENATE(Master!A170,Master!B170))</f>
        <v>COSET-4</v>
      </c>
      <c r="P152" s="10" t="str">
        <f>IF(H152="","",Master!$J$14)</f>
        <v>Datalink, C Key</v>
      </c>
    </row>
    <row r="153" spans="2:16" s="10" customFormat="1" ht="15.75">
      <c r="B153" s="10" t="str">
        <f>IF(H153="","",Master!$J$3)</f>
        <v>CLK</v>
      </c>
      <c r="E153" s="10" t="str">
        <f>IF(OR(Master!F171=1,Master!F171=4),CONCATENATE("FANO-",Master!L171,Master!B171),"")</f>
        <v>FANO-COSEB-3</v>
      </c>
      <c r="G153" s="10" t="str">
        <f>IF(H153="","",Master!$J$4)</f>
        <v>Bldn 1633A</v>
      </c>
      <c r="H153" s="10">
        <f>IF(OR(Master!F171=1,Master!F171=4),CHOOSE(INT(Master!E171/100)+1,Master!$J$7,Master!$J$8,Master!$J$9),"")</f>
        <v>65</v>
      </c>
      <c r="I153" s="10" t="str">
        <f>IF(H153="","",Master!$J$10)</f>
        <v>OR</v>
      </c>
      <c r="K153" s="10" t="str">
        <f>IF(OR(Master!F171=1,Master!F171=4),Master!J171,"")</f>
        <v>Wall SET</v>
      </c>
      <c r="M153" s="10" t="str">
        <f>IF(H153="","",Master!$J$12)</f>
        <v>Datalink, C Key</v>
      </c>
      <c r="N153" s="10" t="str">
        <f>IF(H153="","",CONCATENATE(Master!A171,Master!B171))</f>
        <v>COSEB-3</v>
      </c>
      <c r="P153" s="10" t="str">
        <f>IF(H153="","",Master!$J$14)</f>
        <v>Datalink, C Key</v>
      </c>
    </row>
    <row r="154" spans="2:16" s="10" customFormat="1" ht="15.75">
      <c r="B154" s="10" t="str">
        <f>IF(H154="","",Master!$J$3)</f>
        <v>CLK</v>
      </c>
      <c r="E154" s="10" t="str">
        <f>IF(OR(Master!F172=1,Master!F172=4),CONCATENATE("FANO-",Master!L172,Master!B172),"")</f>
        <v>FANO-CONEB-3</v>
      </c>
      <c r="G154" s="10" t="str">
        <f>IF(H154="","",Master!$J$4)</f>
        <v>Bldn 1633A</v>
      </c>
      <c r="H154" s="10">
        <f>IF(OR(Master!F172=1,Master!F172=4),CHOOSE(INT(Master!E172/100)+1,Master!$J$7,Master!$J$8,Master!$J$9),"")</f>
        <v>65</v>
      </c>
      <c r="I154" s="10" t="str">
        <f>IF(H154="","",Master!$J$10)</f>
        <v>OR</v>
      </c>
      <c r="K154" s="10" t="str">
        <f>IF(OR(Master!F172=1,Master!F172=4),Master!J172,"")</f>
        <v>Wall NET</v>
      </c>
      <c r="M154" s="10" t="str">
        <f>IF(H154="","",Master!$J$12)</f>
        <v>Datalink, C Key</v>
      </c>
      <c r="N154" s="10" t="str">
        <f>IF(H154="","",CONCATENATE(Master!A172,Master!B172))</f>
        <v>CONEB-3</v>
      </c>
      <c r="P154" s="10" t="str">
        <f>IF(H154="","",Master!$J$14)</f>
        <v>Datalink, C Key</v>
      </c>
    </row>
    <row r="155" spans="2:16" s="10" customFormat="1" ht="15.75" hidden="1">
      <c r="B155" s="10">
        <f>IF(H155="","",Master!$J$3)</f>
      </c>
      <c r="E155" s="10">
        <f>IF(OR(Master!F173=1,Master!F173=4),CONCATENATE("FANO-",Master!L173,Master!B173),"")</f>
      </c>
      <c r="G155" s="10">
        <f>IF(H155="","",Master!$J$4)</f>
      </c>
      <c r="H155" s="10">
        <f>IF(OR(Master!F173=1,Master!F173=4),CHOOSE(INT(Master!E173/100)+1,Master!$J$7,Master!$J$8,Master!$J$9),"")</f>
      </c>
      <c r="I155" s="10">
        <f>IF(H155="","",Master!$J$10)</f>
      </c>
      <c r="K155" s="10">
        <f>IF(OR(Master!F173=1,Master!F173=4),Master!J173,"")</f>
      </c>
      <c r="M155" s="10">
        <f>IF(H155="","",Master!$J$12)</f>
      </c>
      <c r="N155" s="10">
        <f>IF(H155="","",CONCATENATE(Master!A173,Master!B173))</f>
      </c>
      <c r="P155" s="10">
        <f>IF(H155="","",Master!$J$14)</f>
      </c>
    </row>
    <row r="156" spans="2:16" s="10" customFormat="1" ht="15.75" hidden="1">
      <c r="B156" s="10">
        <f>IF(H156="","",Master!$J$3)</f>
      </c>
      <c r="E156" s="10">
        <f>IF(OR(Master!F174=1,Master!F174=4),CONCATENATE("FANO-",Master!L174,Master!B174),"")</f>
      </c>
      <c r="G156" s="10">
        <f>IF(H156="","",Master!$J$4)</f>
      </c>
      <c r="H156" s="10">
        <f>IF(OR(Master!F174=1,Master!F174=4),CHOOSE(INT(Master!E174/100)+1,Master!$J$7,Master!$J$8,Master!$J$9),"")</f>
      </c>
      <c r="I156" s="10">
        <f>IF(H156="","",Master!$J$10)</f>
      </c>
      <c r="K156" s="10">
        <f>IF(OR(Master!F174=1,Master!F174=4),Master!J174,"")</f>
      </c>
      <c r="M156" s="10">
        <f>IF(H156="","",Master!$J$12)</f>
      </c>
      <c r="N156" s="10">
        <f>IF(H156="","",CONCATENATE(Master!A174,Master!B174))</f>
      </c>
      <c r="P156" s="10">
        <f>IF(H156="","",Master!$J$14)</f>
      </c>
    </row>
    <row r="157" spans="2:16" s="10" customFormat="1" ht="15.75" hidden="1">
      <c r="B157" s="10">
        <f>IF(H157="","",Master!$J$3)</f>
      </c>
      <c r="E157" s="10">
        <f>IF(OR(Master!F175=1,Master!F175=4),CONCATENATE("FANO-",Master!L175,Master!B175),"")</f>
      </c>
      <c r="G157" s="10">
        <f>IF(H157="","",Master!$J$4)</f>
      </c>
      <c r="H157" s="10">
        <f>IF(OR(Master!F175=1,Master!F175=4),CHOOSE(INT(Master!E175/100)+1,Master!$J$7,Master!$J$8,Master!$J$9),"")</f>
      </c>
      <c r="I157" s="10">
        <f>IF(H157="","",Master!$J$10)</f>
      </c>
      <c r="K157" s="10">
        <f>IF(OR(Master!F175=1,Master!F175=4),Master!J175,"")</f>
      </c>
      <c r="M157" s="10">
        <f>IF(H157="","",Master!$J$12)</f>
      </c>
      <c r="N157" s="10">
        <f>IF(H157="","",CONCATENATE(Master!A175,Master!B175))</f>
      </c>
      <c r="P157" s="10">
        <f>IF(H157="","",Master!$J$14)</f>
      </c>
    </row>
    <row r="158" spans="2:16" s="10" customFormat="1" ht="15.75" hidden="1">
      <c r="B158" s="10">
        <f>IF(H158="","",Master!$J$3)</f>
      </c>
      <c r="E158" s="10">
        <f>IF(OR(Master!F176=1,Master!F176=4),CONCATENATE("FANO-",Master!L176,Master!B176),"")</f>
      </c>
      <c r="G158" s="10">
        <f>IF(H158="","",Master!$J$4)</f>
      </c>
      <c r="H158" s="10">
        <f>IF(OR(Master!F176=1,Master!F176=4),CHOOSE(INT(Master!E176/100)+1,Master!$J$7,Master!$J$8,Master!$J$9),"")</f>
      </c>
      <c r="I158" s="10">
        <f>IF(H158="","",Master!$J$10)</f>
      </c>
      <c r="K158" s="10">
        <f>IF(OR(Master!F176=1,Master!F176=4),Master!J176,"")</f>
      </c>
      <c r="M158" s="10">
        <f>IF(H158="","",Master!$J$12)</f>
      </c>
      <c r="N158" s="10">
        <f>IF(H158="","",CONCATENATE(Master!A176,Master!B176))</f>
      </c>
      <c r="P158" s="10">
        <f>IF(H158="","",Master!$J$14)</f>
      </c>
    </row>
    <row r="159" spans="2:16" s="10" customFormat="1" ht="15.75" hidden="1">
      <c r="B159" s="10">
        <f>IF(H159="","",Master!$J$3)</f>
      </c>
      <c r="E159" s="10">
        <f>IF(OR(Master!F177=1,Master!F177=4),CONCATENATE("FANO-",Master!L177,Master!B177),"")</f>
      </c>
      <c r="G159" s="10">
        <f>IF(H159="","",Master!$J$4)</f>
      </c>
      <c r="H159" s="10">
        <f>IF(OR(Master!F177=1,Master!F177=4),CHOOSE(INT(Master!E177/100)+1,Master!$J$7,Master!$J$8,Master!$J$9),"")</f>
      </c>
      <c r="I159" s="10">
        <f>IF(H159="","",Master!$J$10)</f>
      </c>
      <c r="K159" s="10">
        <f>IF(OR(Master!F177=1,Master!F177=4),Master!J177,"")</f>
      </c>
      <c r="M159" s="10">
        <f>IF(H159="","",Master!$J$12)</f>
      </c>
      <c r="N159" s="10">
        <f>IF(H159="","",CONCATENATE(Master!A177,Master!B177))</f>
      </c>
      <c r="P159" s="10">
        <f>IF(H159="","",Master!$J$14)</f>
      </c>
    </row>
    <row r="160" spans="2:16" s="10" customFormat="1" ht="15.75" hidden="1">
      <c r="B160" s="10">
        <f>IF(H160="","",Master!$J$3)</f>
      </c>
      <c r="E160" s="10">
        <f>IF(OR(Master!F178=1,Master!F178=4),CONCATENATE("FANO-",Master!L178,Master!B178),"")</f>
      </c>
      <c r="G160" s="10">
        <f>IF(H160="","",Master!$J$4)</f>
      </c>
      <c r="H160" s="10">
        <f>IF(OR(Master!F178=1,Master!F178=4),CHOOSE(INT(Master!E178/100)+1,Master!$J$7,Master!$J$8,Master!$J$9),"")</f>
      </c>
      <c r="I160" s="10">
        <f>IF(H160="","",Master!$J$10)</f>
      </c>
      <c r="K160" s="10">
        <f>IF(OR(Master!F178=1,Master!F178=4),Master!J178,"")</f>
      </c>
      <c r="M160" s="10">
        <f>IF(H160="","",Master!$J$12)</f>
      </c>
      <c r="N160" s="10">
        <f>IF(H160="","",CONCATENATE(Master!A178,Master!B178))</f>
      </c>
      <c r="P160" s="10">
        <f>IF(H160="","",Master!$J$14)</f>
      </c>
    </row>
    <row r="161" spans="2:16" s="10" customFormat="1" ht="15.75" hidden="1">
      <c r="B161" s="10">
        <f>IF(H161="","",Master!$J$3)</f>
      </c>
      <c r="E161" s="10">
        <f>IF(OR(Master!F179=1,Master!F179=4),CONCATENATE("FANO-",Master!L179,Master!B179),"")</f>
      </c>
      <c r="G161" s="10">
        <f>IF(H161="","",Master!$J$4)</f>
      </c>
      <c r="H161" s="10">
        <f>IF(OR(Master!F179=1,Master!F179=4),CHOOSE(INT(Master!E179/100)+1,Master!$J$7,Master!$J$8,Master!$J$9),"")</f>
      </c>
      <c r="I161" s="10">
        <f>IF(H161="","",Master!$J$10)</f>
      </c>
      <c r="K161" s="10">
        <f>IF(OR(Master!F179=1,Master!F179=4),Master!J179,"")</f>
      </c>
      <c r="M161" s="10">
        <f>IF(H161="","",Master!$J$12)</f>
      </c>
      <c r="N161" s="10">
        <f>IF(H161="","",CONCATENATE(Master!A179,Master!B179))</f>
      </c>
      <c r="P161" s="10">
        <f>IF(H161="","",Master!$J$14)</f>
      </c>
    </row>
    <row r="162" spans="2:16" s="10" customFormat="1" ht="15.75" hidden="1">
      <c r="B162" s="10">
        <f>IF(H162="","",Master!$J$3)</f>
      </c>
      <c r="E162" s="10">
        <f>IF(OR(Master!F180=1,Master!F180=4),CONCATENATE("FANO-",Master!L180,Master!B180),"")</f>
      </c>
      <c r="G162" s="10">
        <f>IF(H162="","",Master!$J$4)</f>
      </c>
      <c r="H162" s="10">
        <f>IF(OR(Master!F180=1,Master!F180=4),CHOOSE(INT(Master!E180/100)+1,Master!$J$7,Master!$J$8,Master!$J$9),"")</f>
      </c>
      <c r="I162" s="10">
        <f>IF(H162="","",Master!$J$10)</f>
      </c>
      <c r="K162" s="10">
        <f>IF(OR(Master!F180=1,Master!F180=4),Master!J180,"")</f>
      </c>
      <c r="M162" s="10">
        <f>IF(H162="","",Master!$J$12)</f>
      </c>
      <c r="N162" s="10">
        <f>IF(H162="","",CONCATENATE(Master!A180,Master!B180))</f>
      </c>
      <c r="P162" s="10">
        <f>IF(H162="","",Master!$J$14)</f>
      </c>
    </row>
    <row r="163" spans="2:16" s="10" customFormat="1" ht="15.75">
      <c r="B163" s="10" t="str">
        <f>IF(H163="","",Master!$J$3)</f>
        <v>CLK</v>
      </c>
      <c r="E163" s="10" t="str">
        <f>IF(OR(Master!F181=1,Master!F181=4),CONCATENATE("FANO-",Master!L181,Master!B181),"")</f>
        <v>FANO-CONWT-S</v>
      </c>
      <c r="G163" s="10" t="str">
        <f>IF(H163="","",Master!$J$4)</f>
        <v>Bldn 1633A</v>
      </c>
      <c r="H163" s="10">
        <f>IF(OR(Master!F181=1,Master!F181=4),CHOOSE(INT(Master!E181/100)+1,Master!$J$7,Master!$J$8,Master!$J$9),"")</f>
        <v>65</v>
      </c>
      <c r="I163" s="10" t="str">
        <f>IF(H163="","",Master!$J$10)</f>
        <v>OR</v>
      </c>
      <c r="K163" s="10" t="str">
        <f>IF(OR(Master!F181=1,Master!F181=4),Master!J181,"")</f>
        <v>Wall NWT</v>
      </c>
      <c r="M163" s="10" t="str">
        <f>IF(H163="","",Master!$J$12)</f>
        <v>Datalink, C Key</v>
      </c>
      <c r="N163" s="10" t="str">
        <f>IF(H163="","",CONCATENATE(Master!A181,Master!B181))</f>
        <v>CONWT-S</v>
      </c>
      <c r="P163" s="10" t="str">
        <f>IF(H163="","",Master!$J$14)</f>
        <v>Datalink, C Key</v>
      </c>
    </row>
    <row r="164" spans="2:16" s="10" customFormat="1" ht="15.75">
      <c r="B164" s="10" t="str">
        <f>IF(H164="","",Master!$J$3)</f>
        <v>CLK</v>
      </c>
      <c r="E164" s="10" t="str">
        <f>IF(OR(Master!F182=1,Master!F182=4),CONCATENATE("FANO-",Master!L182,Master!B182),"")</f>
        <v>FANO-COSWT-S</v>
      </c>
      <c r="G164" s="10" t="str">
        <f>IF(H164="","",Master!$J$4)</f>
        <v>Bldn 1633A</v>
      </c>
      <c r="H164" s="10">
        <f>IF(OR(Master!F182=1,Master!F182=4),CHOOSE(INT(Master!E182/100)+1,Master!$J$7,Master!$J$8,Master!$J$9),"")</f>
        <v>65</v>
      </c>
      <c r="I164" s="10" t="str">
        <f>IF(H164="","",Master!$J$10)</f>
        <v>OR</v>
      </c>
      <c r="K164" s="10" t="str">
        <f>IF(OR(Master!F182=1,Master!F182=4),Master!J182,"")</f>
        <v>Wall SWT</v>
      </c>
      <c r="M164" s="10" t="str">
        <f>IF(H164="","",Master!$J$12)</f>
        <v>Datalink, C Key</v>
      </c>
      <c r="N164" s="10" t="str">
        <f>IF(H164="","",CONCATENATE(Master!A182,Master!B182))</f>
        <v>COSWT-S</v>
      </c>
      <c r="P164" s="10" t="str">
        <f>IF(H164="","",Master!$J$14)</f>
        <v>Datalink, C Key</v>
      </c>
    </row>
    <row r="165" spans="2:16" s="10" customFormat="1" ht="15.75">
      <c r="B165" s="10" t="str">
        <f>IF(H165="","",Master!$J$3)</f>
        <v>CLK</v>
      </c>
      <c r="E165" s="10" t="str">
        <f>IF(OR(Master!F183=1,Master!F183=4),CONCATENATE("FANO-",Master!L183,Master!B183),"")</f>
        <v>FANO-CONET-S</v>
      </c>
      <c r="G165" s="10" t="str">
        <f>IF(H165="","",Master!$J$4)</f>
        <v>Bldn 1633A</v>
      </c>
      <c r="H165" s="10">
        <f>IF(OR(Master!F183=1,Master!F183=4),CHOOSE(INT(Master!E183/100)+1,Master!$J$7,Master!$J$8,Master!$J$9),"")</f>
        <v>65</v>
      </c>
      <c r="I165" s="10" t="str">
        <f>IF(H165="","",Master!$J$10)</f>
        <v>OR</v>
      </c>
      <c r="K165" s="10" t="str">
        <f>IF(OR(Master!F183=1,Master!F183=4),Master!J183,"")</f>
        <v>Wall NET</v>
      </c>
      <c r="M165" s="10" t="str">
        <f>IF(H165="","",Master!$J$12)</f>
        <v>Datalink, C Key</v>
      </c>
      <c r="N165" s="10" t="str">
        <f>IF(H165="","",CONCATENATE(Master!A183,Master!B183))</f>
        <v>CONET-S</v>
      </c>
      <c r="P165" s="10" t="str">
        <f>IF(H165="","",Master!$J$14)</f>
        <v>Datalink, C Key</v>
      </c>
    </row>
    <row r="166" spans="2:16" s="10" customFormat="1" ht="15.75">
      <c r="B166" s="10" t="str">
        <f>IF(H166="","",Master!$J$3)</f>
        <v>CLK</v>
      </c>
      <c r="E166" s="10" t="str">
        <f>IF(OR(Master!F184=1,Master!F184=4),CONCATENATE("FANO-",Master!L184,Master!B184),"")</f>
        <v>FANO-COSET-S</v>
      </c>
      <c r="G166" s="10" t="str">
        <f>IF(H166="","",Master!$J$4)</f>
        <v>Bldn 1633A</v>
      </c>
      <c r="H166" s="10">
        <f>IF(OR(Master!F184=1,Master!F184=4),CHOOSE(INT(Master!E184/100)+1,Master!$J$7,Master!$J$8,Master!$J$9),"")</f>
        <v>65</v>
      </c>
      <c r="I166" s="10" t="str">
        <f>IF(H166="","",Master!$J$10)</f>
        <v>OR</v>
      </c>
      <c r="K166" s="10" t="str">
        <f>IF(OR(Master!F184=1,Master!F184=4),Master!J184,"")</f>
        <v>Wall SET</v>
      </c>
      <c r="M166" s="10" t="str">
        <f>IF(H166="","",Master!$J$12)</f>
        <v>Datalink, C Key</v>
      </c>
      <c r="N166" s="10" t="str">
        <f>IF(H166="","",CONCATENATE(Master!A184,Master!B184))</f>
        <v>COSET-S</v>
      </c>
      <c r="P166" s="10" t="str">
        <f>IF(H166="","",Master!$J$14)</f>
        <v>Datalink, C Key</v>
      </c>
    </row>
    <row r="167" spans="2:16" s="10" customFormat="1" ht="15.75">
      <c r="B167" s="10" t="str">
        <f>IF(H167="","",Master!$J$3)</f>
        <v>CLK</v>
      </c>
      <c r="E167" s="10" t="str">
        <f>IF(OR(Master!F185=1,Master!F185=4),CONCATENATE("FANO-",Master!L185,Master!B185),"")</f>
        <v>FANO-CANWT-S</v>
      </c>
      <c r="G167" s="10" t="str">
        <f>IF(H167="","",Master!$J$4)</f>
        <v>Bldn 1633A</v>
      </c>
      <c r="H167" s="10">
        <f>IF(OR(Master!F185=1,Master!F185=4),CHOOSE(INT(Master!E185/100)+1,Master!$J$7,Master!$J$8,Master!$J$9),"")</f>
        <v>65</v>
      </c>
      <c r="I167" s="10" t="str">
        <f>IF(H167="","",Master!$J$10)</f>
        <v>OR</v>
      </c>
      <c r="K167" s="10" t="str">
        <f>IF(OR(Master!F185=1,Master!F185=4),Master!J185,"")</f>
        <v>Wall NWT</v>
      </c>
      <c r="M167" s="10" t="str">
        <f>IF(H167="","",Master!$J$12)</f>
        <v>Datalink, C Key</v>
      </c>
      <c r="N167" s="10" t="str">
        <f>IF(H167="","",CONCATENATE(Master!A185,Master!B185))</f>
        <v>CANWT-S</v>
      </c>
      <c r="P167" s="10" t="str">
        <f>IF(H167="","",Master!$J$14)</f>
        <v>Datalink, C Key</v>
      </c>
    </row>
    <row r="168" spans="2:16" s="10" customFormat="1" ht="15.75">
      <c r="B168" s="10" t="str">
        <f>IF(H168="","",Master!$J$3)</f>
        <v>CLK</v>
      </c>
      <c r="E168" s="10" t="str">
        <f>IF(OR(Master!F186=1,Master!F186=4),CONCATENATE("FANO-",Master!L186,Master!B186),"")</f>
        <v>FANO-CASWT-S</v>
      </c>
      <c r="G168" s="10" t="str">
        <f>IF(H168="","",Master!$J$4)</f>
        <v>Bldn 1633A</v>
      </c>
      <c r="H168" s="10">
        <f>IF(OR(Master!F186=1,Master!F186=4),CHOOSE(INT(Master!E186/100)+1,Master!$J$7,Master!$J$8,Master!$J$9),"")</f>
        <v>65</v>
      </c>
      <c r="I168" s="10" t="str">
        <f>IF(H168="","",Master!$J$10)</f>
        <v>OR</v>
      </c>
      <c r="K168" s="10" t="str">
        <f>IF(OR(Master!F186=1,Master!F186=4),Master!J186,"")</f>
        <v>Wall SWT</v>
      </c>
      <c r="M168" s="10" t="str">
        <f>IF(H168="","",Master!$J$12)</f>
        <v>Datalink, C Key</v>
      </c>
      <c r="N168" s="10" t="str">
        <f>IF(H168="","",CONCATENATE(Master!A186,Master!B186))</f>
        <v>CASWT-S</v>
      </c>
      <c r="P168" s="10" t="str">
        <f>IF(H168="","",Master!$J$14)</f>
        <v>Datalink, C Key</v>
      </c>
    </row>
    <row r="169" spans="2:16" s="10" customFormat="1" ht="15.75">
      <c r="B169" s="10" t="str">
        <f>IF(H169="","",Master!$J$3)</f>
        <v>CLK</v>
      </c>
      <c r="E169" s="10" t="str">
        <f>IF(OR(Master!F187=1,Master!F187=4),CONCATENATE("FANO-",Master!L187,Master!B187),"")</f>
        <v>FANO-CANET-S</v>
      </c>
      <c r="G169" s="10" t="str">
        <f>IF(H169="","",Master!$J$4)</f>
        <v>Bldn 1633A</v>
      </c>
      <c r="H169" s="10">
        <f>IF(OR(Master!F187=1,Master!F187=4),CHOOSE(INT(Master!E187/100)+1,Master!$J$7,Master!$J$8,Master!$J$9),"")</f>
        <v>65</v>
      </c>
      <c r="I169" s="10" t="str">
        <f>IF(H169="","",Master!$J$10)</f>
        <v>OR</v>
      </c>
      <c r="K169" s="10" t="str">
        <f>IF(OR(Master!F187=1,Master!F187=4),Master!J187,"")</f>
        <v>Wall NET</v>
      </c>
      <c r="M169" s="10" t="str">
        <f>IF(H169="","",Master!$J$12)</f>
        <v>Datalink, C Key</v>
      </c>
      <c r="N169" s="10" t="str">
        <f>IF(H169="","",CONCATENATE(Master!A187,Master!B187))</f>
        <v>CANET-S</v>
      </c>
      <c r="P169" s="10" t="str">
        <f>IF(H169="","",Master!$J$14)</f>
        <v>Datalink, C Key</v>
      </c>
    </row>
    <row r="170" spans="2:16" s="10" customFormat="1" ht="15.75">
      <c r="B170" s="10" t="str">
        <f>IF(H170="","",Master!$J$3)</f>
        <v>CLK</v>
      </c>
      <c r="E170" s="10" t="str">
        <f>IF(OR(Master!F188=1,Master!F188=4),CONCATENATE("FANO-",Master!L188,Master!B188),"")</f>
        <v>FANO-CASET-S</v>
      </c>
      <c r="G170" s="10" t="str">
        <f>IF(H170="","",Master!$J$4)</f>
        <v>Bldn 1633A</v>
      </c>
      <c r="H170" s="10">
        <f>IF(OR(Master!F188=1,Master!F188=4),CHOOSE(INT(Master!E188/100)+1,Master!$J$7,Master!$J$8,Master!$J$9),"")</f>
        <v>65</v>
      </c>
      <c r="I170" s="10" t="str">
        <f>IF(H170="","",Master!$J$10)</f>
        <v>OR</v>
      </c>
      <c r="K170" s="10" t="str">
        <f>IF(OR(Master!F188=1,Master!F188=4),Master!J188,"")</f>
        <v>Wall SET</v>
      </c>
      <c r="M170" s="10" t="str">
        <f>IF(H170="","",Master!$J$12)</f>
        <v>Datalink, C Key</v>
      </c>
      <c r="N170" s="10" t="str">
        <f>IF(H170="","",CONCATENATE(Master!A188,Master!B188))</f>
        <v>CASET-S</v>
      </c>
      <c r="P170" s="10" t="str">
        <f>IF(H170="","",Master!$J$14)</f>
        <v>Datalink, C Key</v>
      </c>
    </row>
    <row r="171" spans="2:16" s="10" customFormat="1" ht="15.75">
      <c r="B171" s="10" t="str">
        <f>IF(H171="","",Master!$J$3)</f>
        <v>CLK</v>
      </c>
      <c r="E171" s="10" t="str">
        <f>IF(OR(Master!F189=1,Master!F189=4),CONCATENATE("FANO-",Master!L189,Master!B189),"")</f>
        <v>FANO-EPNW-S</v>
      </c>
      <c r="G171" s="10" t="str">
        <f>IF(H171="","",Master!$J$4)</f>
        <v>Bldn 1633A</v>
      </c>
      <c r="H171" s="10">
        <f>IF(OR(Master!F189=1,Master!F189=4),CHOOSE(INT(Master!E189/100)+1,Master!$J$7,Master!$J$8,Master!$J$9),"")</f>
        <v>65</v>
      </c>
      <c r="I171" s="10" t="str">
        <f>IF(H171="","",Master!$J$10)</f>
        <v>OR</v>
      </c>
      <c r="K171" s="10" t="str">
        <f>IF(OR(Master!F189=1,Master!F189=4),Master!J189,"")</f>
        <v>Wall NWT</v>
      </c>
      <c r="M171" s="10" t="str">
        <f>IF(H171="","",Master!$J$12)</f>
        <v>Datalink, C Key</v>
      </c>
      <c r="N171" s="10" t="str">
        <f>IF(H171="","",CONCATENATE(Master!A189,Master!B189))</f>
        <v>EPNW-S</v>
      </c>
      <c r="P171" s="10" t="str">
        <f>IF(H171="","",Master!$J$14)</f>
        <v>Datalink, C Key</v>
      </c>
    </row>
    <row r="172" spans="2:16" s="10" customFormat="1" ht="15.75">
      <c r="B172" s="10" t="str">
        <f>IF(H172="","",Master!$J$3)</f>
        <v>CLK</v>
      </c>
      <c r="E172" s="10" t="str">
        <f>IF(OR(Master!F190=1,Master!F190=4),CONCATENATE("FANO-",Master!L190,Master!B190),"")</f>
        <v>FANO-EPSW-S</v>
      </c>
      <c r="G172" s="10" t="str">
        <f>IF(H172="","",Master!$J$4)</f>
        <v>Bldn 1633A</v>
      </c>
      <c r="H172" s="10">
        <f>IF(OR(Master!F190=1,Master!F190=4),CHOOSE(INT(Master!E190/100)+1,Master!$J$7,Master!$J$8,Master!$J$9),"")</f>
        <v>65</v>
      </c>
      <c r="I172" s="10" t="str">
        <f>IF(H172="","",Master!$J$10)</f>
        <v>OR</v>
      </c>
      <c r="K172" s="10" t="str">
        <f>IF(OR(Master!F190=1,Master!F190=4),Master!J190,"")</f>
        <v>Wall SWT</v>
      </c>
      <c r="M172" s="10" t="str">
        <f>IF(H172="","",Master!$J$12)</f>
        <v>Datalink, C Key</v>
      </c>
      <c r="N172" s="10" t="str">
        <f>IF(H172="","",CONCATENATE(Master!A190,Master!B190))</f>
        <v>EPSW-S</v>
      </c>
      <c r="P172" s="10" t="str">
        <f>IF(H172="","",Master!$J$14)</f>
        <v>Datalink, C Key</v>
      </c>
    </row>
    <row r="173" spans="2:16" s="10" customFormat="1" ht="15.75">
      <c r="B173" s="10" t="str">
        <f>IF(H173="","",Master!$J$3)</f>
        <v>CLK</v>
      </c>
      <c r="E173" s="10" t="str">
        <f>IF(OR(Master!F191=1,Master!F191=4),CONCATENATE("FANO-",Master!L191,Master!B191),"")</f>
        <v>FANO-EPNW-S</v>
      </c>
      <c r="G173" s="10" t="str">
        <f>IF(H173="","",Master!$J$4)</f>
        <v>Bldn 1633A</v>
      </c>
      <c r="H173" s="10">
        <f>IF(OR(Master!F191=1,Master!F191=4),CHOOSE(INT(Master!E191/100)+1,Master!$J$7,Master!$J$8,Master!$J$9),"")</f>
        <v>65</v>
      </c>
      <c r="I173" s="10" t="str">
        <f>IF(H173="","",Master!$J$10)</f>
        <v>OR</v>
      </c>
      <c r="K173" s="10" t="str">
        <f>IF(OR(Master!F191=1,Master!F191=4),Master!J191,"")</f>
        <v>Wall NET</v>
      </c>
      <c r="M173" s="10" t="str">
        <f>IF(H173="","",Master!$J$12)</f>
        <v>Datalink, C Key</v>
      </c>
      <c r="N173" s="10" t="str">
        <f>IF(H173="","",CONCATENATE(Master!A191,Master!B191))</f>
        <v>EPNW-S</v>
      </c>
      <c r="P173" s="10" t="str">
        <f>IF(H173="","",Master!$J$14)</f>
        <v>Datalink, C Key</v>
      </c>
    </row>
    <row r="174" spans="2:16" s="10" customFormat="1" ht="15.75">
      <c r="B174" s="10" t="str">
        <f>IF(H174="","",Master!$J$3)</f>
        <v>CLK</v>
      </c>
      <c r="E174" s="10" t="str">
        <f>IF(OR(Master!F192=1,Master!F192=4),CONCATENATE("FANO-",Master!L192,Master!B192),"")</f>
        <v>FANO-EPNE-S</v>
      </c>
      <c r="G174" s="10" t="str">
        <f>IF(H174="","",Master!$J$4)</f>
        <v>Bldn 1633A</v>
      </c>
      <c r="H174" s="10">
        <f>IF(OR(Master!F192=1,Master!F192=4),CHOOSE(INT(Master!E192/100)+1,Master!$J$7,Master!$J$8,Master!$J$9),"")</f>
        <v>65</v>
      </c>
      <c r="I174" s="10" t="str">
        <f>IF(H174="","",Master!$J$10)</f>
        <v>OR</v>
      </c>
      <c r="K174" s="10" t="str">
        <f>IF(OR(Master!F192=1,Master!F192=4),Master!J192,"")</f>
        <v>Wall SET</v>
      </c>
      <c r="M174" s="10" t="str">
        <f>IF(H174="","",Master!$J$12)</f>
        <v>Datalink, C Key</v>
      </c>
      <c r="N174" s="10" t="str">
        <f>IF(H174="","",CONCATENATE(Master!A192,Master!B192))</f>
        <v>EPNE-S</v>
      </c>
      <c r="P174" s="10" t="str">
        <f>IF(H174="","",Master!$J$14)</f>
        <v>Datalink, C Key</v>
      </c>
    </row>
    <row r="175" s="10" customFormat="1" ht="15.75"/>
    <row r="176" s="10" customFormat="1" ht="15.75"/>
    <row r="177" s="10" customFormat="1" ht="15.75"/>
    <row r="178" s="10" customFormat="1" ht="15.75"/>
    <row r="179" s="10" customFormat="1" ht="15.75"/>
    <row r="180" s="10" customFormat="1" ht="15.75"/>
    <row r="181" s="10" customFormat="1" ht="15.75"/>
    <row r="182" s="10" customFormat="1" ht="15.75"/>
    <row r="183" s="10" customFormat="1" ht="15.75"/>
  </sheetData>
  <printOptions/>
  <pageMargins left="0.75" right="0.75" top="1" bottom="1" header="0.5" footer="0.5"/>
  <pageSetup fitToHeight="8" fitToWidth="1" horizontalDpi="600" verticalDpi="600" orientation="landscape" paperSize="17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workbookViewId="0" topLeftCell="A1">
      <pane ySplit="585" topLeftCell="BM1" activePane="bottomLeft" state="split"/>
      <selection pane="topLeft" activeCell="C150" sqref="C150"/>
      <selection pane="bottomLeft" activeCell="C150" sqref="C150"/>
    </sheetView>
  </sheetViews>
  <sheetFormatPr defaultColWidth="9.140625" defaultRowHeight="12.75"/>
  <cols>
    <col min="1" max="1" width="10.7109375" style="8" customWidth="1"/>
    <col min="2" max="3" width="8.8515625" style="8" customWidth="1"/>
    <col min="4" max="4" width="6.57421875" style="8" customWidth="1"/>
    <col min="5" max="5" width="19.421875" style="8" customWidth="1"/>
    <col min="6" max="6" width="8.8515625" style="8" customWidth="1"/>
    <col min="7" max="7" width="16.57421875" style="8" customWidth="1"/>
    <col min="8" max="8" width="10.7109375" style="8" customWidth="1"/>
    <col min="9" max="9" width="8.8515625" style="8" customWidth="1"/>
    <col min="10" max="10" width="14.57421875" style="8" customWidth="1"/>
    <col min="11" max="11" width="63.28125" style="8" customWidth="1"/>
    <col min="12" max="12" width="13.421875" style="8" customWidth="1"/>
    <col min="13" max="13" width="32.140625" style="8" customWidth="1"/>
    <col min="14" max="14" width="64.57421875" style="8" customWidth="1"/>
    <col min="15" max="15" width="13.421875" style="8" customWidth="1"/>
    <col min="16" max="16" width="32.28125" style="8" customWidth="1"/>
    <col min="17" max="17" width="62.140625" style="8" customWidth="1"/>
    <col min="18" max="16384" width="8.8515625" style="8" customWidth="1"/>
  </cols>
  <sheetData>
    <row r="1" spans="1:17" s="7" customFormat="1" ht="15.75">
      <c r="A1" s="7" t="s">
        <v>245</v>
      </c>
      <c r="B1" s="7" t="s">
        <v>246</v>
      </c>
      <c r="C1" s="7" t="s">
        <v>247</v>
      </c>
      <c r="D1" s="7" t="s">
        <v>248</v>
      </c>
      <c r="E1" s="7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  <c r="N1" s="7" t="s">
        <v>258</v>
      </c>
      <c r="O1" s="7" t="s">
        <v>259</v>
      </c>
      <c r="P1" s="7" t="s">
        <v>260</v>
      </c>
      <c r="Q1" s="7" t="s">
        <v>261</v>
      </c>
    </row>
    <row r="2" spans="2:16" s="10" customFormat="1" ht="15.75">
      <c r="B2" s="10" t="str">
        <f>IF(H2="","",Master!$K$3)</f>
        <v>DAQ</v>
      </c>
      <c r="C2" s="10" t="str">
        <f>IF(H2="","",Master!$K$5)</f>
        <v>TS</v>
      </c>
      <c r="D2" s="10" t="str">
        <f>IF(H2="","",Master!$K$6)</f>
        <v>I</v>
      </c>
      <c r="E2" s="10" t="str">
        <f>IF(OR(Master!F20=1,Master!F20=4),CONCATENATE("FIBR-",Master!L20,Master!B20),"")</f>
        <v>FIBR-1-18C-T</v>
      </c>
      <c r="G2" s="10" t="str">
        <f>IF(H2="","","Fibr Bundl")</f>
        <v>Fibr Bundl</v>
      </c>
      <c r="H2" s="10">
        <f>IF(OR(Master!F20=1,Master!F20=4),CHOOSE(INT(Master!E20/100)+1,Master!$K$7,Master!$K$8,Master!$K$9),"")</f>
        <v>95</v>
      </c>
      <c r="I2" s="10" t="str">
        <f>IF(H2="","",Master!$K$10)</f>
        <v>BK</v>
      </c>
      <c r="K2" s="10" t="str">
        <f>IF(H2="","",Master!$K$11)</f>
        <v>1RR30F</v>
      </c>
      <c r="M2" s="10" t="str">
        <f>IF(AND(Master!$F20=1,Master!$E20&lt;100),"ST*6",IF(OR(Master!$F20=1,Master!$F20=4),"ST*4",""))</f>
        <v>ST*4</v>
      </c>
      <c r="N2" s="10" t="str">
        <f>IF(H2="","",CONCATENATE(Master!A20,Master!B20))</f>
        <v>1RR18C-T</v>
      </c>
      <c r="P2" s="10" t="str">
        <f>IF(AND(Master!$F20=1,Master!$E20&lt;100),"ST*6",IF(OR(Master!$F20=1,Master!$F20=4),"ST*4",""))</f>
        <v>ST*4</v>
      </c>
    </row>
    <row r="3" spans="2:16" s="10" customFormat="1" ht="15.75">
      <c r="B3" s="10" t="str">
        <f>IF(H3="","",Master!$K$3)</f>
        <v>DAQ</v>
      </c>
      <c r="C3" s="10" t="str">
        <f>IF(H3="","",Master!$K$5)</f>
        <v>TS</v>
      </c>
      <c r="D3" s="10" t="str">
        <f>IF(H3="","",Master!$K$6)</f>
        <v>I</v>
      </c>
      <c r="E3" s="10" t="str">
        <f>IF(OR(Master!F21=1,Master!F21=4),CONCATENATE("FIBR-",Master!L21,Master!B21),"")</f>
        <v>FIBR-1-18C-B</v>
      </c>
      <c r="G3" s="10" t="str">
        <f aca="true" t="shared" si="0" ref="G3:G66">IF(H3="","","Fibr Bundl")</f>
        <v>Fibr Bundl</v>
      </c>
      <c r="H3" s="10">
        <f>IF(OR(Master!F21=1,Master!F21=4),CHOOSE(INT(Master!E21/100)+1,Master!$K$7,Master!$K$8,Master!$K$9),"")</f>
        <v>95</v>
      </c>
      <c r="I3" s="10" t="str">
        <f>IF(H3="","",Master!$K$10)</f>
        <v>BK</v>
      </c>
      <c r="K3" s="10" t="str">
        <f>IF(H3="","",Master!$K$11)</f>
        <v>1RR30F</v>
      </c>
      <c r="M3" s="10" t="str">
        <f>IF(AND(Master!F21=1,Master!E21&lt;100),"ST*6",IF(OR(Master!F21=1,Master!F21=4),"ST*4",""))</f>
        <v>ST*4</v>
      </c>
      <c r="N3" s="10" t="str">
        <f>IF(H3="","",CONCATENATE(Master!A21,Master!B21))</f>
        <v>1RR18C-B</v>
      </c>
      <c r="P3" s="10" t="str">
        <f>IF(AND(Master!$F21=1,Master!$E21&lt;100),"ST*6",IF(OR(Master!$F21=1,Master!$F21=4),"ST*4",""))</f>
        <v>ST*4</v>
      </c>
    </row>
    <row r="4" spans="2:16" s="10" customFormat="1" ht="15.75">
      <c r="B4" s="10" t="str">
        <f>IF(H4="","",Master!$K$3)</f>
        <v>DAQ</v>
      </c>
      <c r="C4" s="10" t="str">
        <f>IF(H4="","",Master!$K$5)</f>
        <v>TS</v>
      </c>
      <c r="D4" s="10" t="str">
        <f>IF(H4="","",Master!$K$6)</f>
        <v>I</v>
      </c>
      <c r="E4" s="10" t="str">
        <f>IF(OR(Master!F22=1,Master!F22=4),CONCATENATE("FIBR-",Master!L22,Master!B22),"")</f>
        <v>FIBR-1-18D-T</v>
      </c>
      <c r="G4" s="10" t="str">
        <f t="shared" si="0"/>
        <v>Fibr Bundl</v>
      </c>
      <c r="H4" s="10">
        <f>IF(OR(Master!F22=1,Master!F22=4),CHOOSE(INT(Master!E22/100)+1,Master!$K$7,Master!$K$8,Master!$K$9),"")</f>
        <v>95</v>
      </c>
      <c r="I4" s="10" t="str">
        <f>IF(H4="","",Master!$K$10)</f>
        <v>BK</v>
      </c>
      <c r="K4" s="10" t="str">
        <f>IF(H4="","",Master!$K$11)</f>
        <v>1RR30F</v>
      </c>
      <c r="M4" s="10" t="str">
        <f>IF(AND(Master!F22=1,Master!E22&lt;100),"ST*6",IF(OR(Master!F22=1,Master!F22=4),"ST*4",""))</f>
        <v>ST*4</v>
      </c>
      <c r="N4" s="10" t="str">
        <f>IF(H4="","",CONCATENATE(Master!A22,Master!B22))</f>
        <v>1RR18D-T</v>
      </c>
      <c r="P4" s="10" t="str">
        <f>IF(AND(Master!$F22=1,Master!$E22&lt;100),"ST*6",IF(OR(Master!$F22=1,Master!$F22=4),"ST*4",""))</f>
        <v>ST*4</v>
      </c>
    </row>
    <row r="5" spans="2:16" s="10" customFormat="1" ht="15.75" hidden="1">
      <c r="B5" s="10">
        <f>IF(H5="","",Master!$K$3)</f>
      </c>
      <c r="C5" s="10">
        <f>IF(H5="","",Master!$K$5)</f>
      </c>
      <c r="D5" s="10">
        <f>IF(H5="","",Master!$K$6)</f>
      </c>
      <c r="E5" s="10">
        <f>IF(OR(Master!F23=1,Master!F23=4),CONCATENATE("FIBR-",Master!L23,Master!B23),"")</f>
      </c>
      <c r="G5" s="10">
        <f t="shared" si="0"/>
      </c>
      <c r="H5" s="10">
        <f>IF(OR(Master!F23=1,Master!F23=4),CHOOSE(INT(Master!E23/100)+1,Master!$K$7,Master!$K$8,Master!$K$9),"")</f>
      </c>
      <c r="I5" s="10">
        <f>IF(H5="","",Master!$K$10)</f>
      </c>
      <c r="K5" s="10">
        <f>IF(H5="","",Master!$K$11)</f>
      </c>
      <c r="M5" s="10">
        <f>IF(AND(Master!F23=1,Master!E23&lt;100),"ST*6",IF(OR(Master!F23=1,Master!F23=4),"ST*4",""))</f>
      </c>
      <c r="N5" s="10">
        <f>IF(H5="","",CONCATENATE(Master!A23,Master!B23))</f>
      </c>
      <c r="P5" s="10">
        <f>IF(AND(Master!$F23=1,Master!$E23&lt;100),"ST*6",IF(OR(Master!$F23=1,Master!$F23=4),"ST*4",""))</f>
      </c>
    </row>
    <row r="6" spans="2:16" s="10" customFormat="1" ht="15.75">
      <c r="B6" s="10" t="str">
        <f>IF(H6="","",Master!$K$3)</f>
        <v>DAQ</v>
      </c>
      <c r="C6" s="10" t="str">
        <f>IF(H6="","",Master!$K$5)</f>
        <v>TS</v>
      </c>
      <c r="D6" s="10" t="str">
        <f>IF(H6="","",Master!$K$6)</f>
        <v>I</v>
      </c>
      <c r="E6" s="10" t="str">
        <f>IF(OR(Master!F24=1,Master!F24=4),CONCATENATE("FIBR-",Master!L24,Master!B24),"")</f>
        <v>FIBR-1-18E-T</v>
      </c>
      <c r="G6" s="10" t="str">
        <f t="shared" si="0"/>
        <v>Fibr Bundl</v>
      </c>
      <c r="H6" s="10">
        <f>IF(OR(Master!F24=1,Master!F24=4),CHOOSE(INT(Master!E24/100)+1,Master!$K$7,Master!$K$8,Master!$K$9),"")</f>
        <v>95</v>
      </c>
      <c r="I6" s="10" t="str">
        <f>IF(H6="","",Master!$K$10)</f>
        <v>BK</v>
      </c>
      <c r="K6" s="10" t="str">
        <f>IF(H6="","",Master!$K$11)</f>
        <v>1RR30F</v>
      </c>
      <c r="M6" s="10" t="str">
        <f>IF(AND(Master!F24=1,Master!E24&lt;100),"ST*6",IF(OR(Master!F24=1,Master!F24=4),"ST*4",""))</f>
        <v>ST*4</v>
      </c>
      <c r="N6" s="10" t="str">
        <f>IF(H6="","",CONCATENATE(Master!A24,Master!B24))</f>
        <v>1RR18E-T</v>
      </c>
      <c r="P6" s="10" t="str">
        <f>IF(AND(Master!$F24=1,Master!$E24&lt;100),"ST*6",IF(OR(Master!$F24=1,Master!$F24=4),"ST*4",""))</f>
        <v>ST*4</v>
      </c>
    </row>
    <row r="7" spans="2:16" s="10" customFormat="1" ht="15.75" hidden="1">
      <c r="B7" s="10">
        <f>IF(H7="","",Master!$K$3)</f>
      </c>
      <c r="C7" s="10">
        <f>IF(H7="","",Master!$K$5)</f>
      </c>
      <c r="D7" s="10">
        <f>IF(H7="","",Master!$K$6)</f>
      </c>
      <c r="E7" s="10">
        <f>IF(OR(Master!F25=1,Master!F25=4),CONCATENATE("FIBR-",Master!L25,Master!B25),"")</f>
      </c>
      <c r="G7" s="10">
        <f t="shared" si="0"/>
      </c>
      <c r="H7" s="10">
        <f>IF(OR(Master!F25=1,Master!F25=4),CHOOSE(INT(Master!E25/100)+1,Master!$K$7,Master!$K$8,Master!$K$9),"")</f>
      </c>
      <c r="I7" s="10">
        <f>IF(H7="","",Master!$K$10)</f>
      </c>
      <c r="K7" s="10">
        <f>IF(H7="","",Master!$K$11)</f>
      </c>
      <c r="M7" s="10">
        <f>IF(AND(Master!F25=1,Master!E25&lt;100),"ST*6",IF(OR(Master!F25=1,Master!F25=4),"ST*4",""))</f>
      </c>
      <c r="N7" s="10">
        <f>IF(H7="","",CONCATENATE(Master!A25,Master!B25))</f>
      </c>
      <c r="P7" s="10">
        <f>IF(AND(Master!$F25=1,Master!$E25&lt;100),"ST*6",IF(OR(Master!$F25=1,Master!$F25=4),"ST*4",""))</f>
      </c>
    </row>
    <row r="8" spans="2:16" s="10" customFormat="1" ht="15.75">
      <c r="B8" s="10" t="str">
        <f>IF(H8="","",Master!$K$3)</f>
        <v>DAQ</v>
      </c>
      <c r="C8" s="10" t="str">
        <f>IF(H8="","",Master!$K$5)</f>
        <v>TS</v>
      </c>
      <c r="D8" s="10" t="str">
        <f>IF(H8="","",Master!$K$6)</f>
        <v>I</v>
      </c>
      <c r="E8" s="10" t="str">
        <f>IF(OR(Master!F26=1,Master!F26=4),CONCATENATE("FIBR-",Master!L26,Master!B26),"")</f>
        <v>FIBR-1-18F-T</v>
      </c>
      <c r="G8" s="10" t="str">
        <f t="shared" si="0"/>
        <v>Fibr Bundl</v>
      </c>
      <c r="H8" s="10">
        <f>IF(OR(Master!F26=1,Master!F26=4),CHOOSE(INT(Master!E26/100)+1,Master!$K$7,Master!$K$8,Master!$K$9),"")</f>
        <v>95</v>
      </c>
      <c r="I8" s="10" t="str">
        <f>IF(H8="","",Master!$K$10)</f>
        <v>BK</v>
      </c>
      <c r="K8" s="10" t="str">
        <f>IF(H8="","",Master!$K$11)</f>
        <v>1RR30F</v>
      </c>
      <c r="M8" s="10" t="str">
        <f>IF(AND(Master!F26=1,Master!E26&lt;100),"ST*6",IF(OR(Master!F26=1,Master!F26=4),"ST*4",""))</f>
        <v>ST*4</v>
      </c>
      <c r="N8" s="10" t="str">
        <f>IF(H8="","",CONCATENATE(Master!A26,Master!B26))</f>
        <v>1RR18F-T</v>
      </c>
      <c r="P8" s="10" t="str">
        <f>IF(AND(Master!$F26=1,Master!$E26&lt;100),"ST*6",IF(OR(Master!$F26=1,Master!$F26=4),"ST*4",""))</f>
        <v>ST*4</v>
      </c>
    </row>
    <row r="9" spans="2:16" s="10" customFormat="1" ht="15.75" hidden="1">
      <c r="B9" s="10">
        <f>IF(H9="","",Master!$K$3)</f>
      </c>
      <c r="C9" s="10">
        <f>IF(H9="","",Master!$K$5)</f>
      </c>
      <c r="D9" s="10">
        <f>IF(H9="","",Master!$K$6)</f>
      </c>
      <c r="E9" s="10">
        <f>IF(OR(Master!F27=1,Master!F27=4),CONCATENATE("FIBR-",Master!L27,Master!B27),"")</f>
      </c>
      <c r="G9" s="10">
        <f t="shared" si="0"/>
      </c>
      <c r="H9" s="10">
        <f>IF(OR(Master!F27=1,Master!F27=4),CHOOSE(INT(Master!E27/100)+1,Master!$K$7,Master!$K$8,Master!$K$9),"")</f>
      </c>
      <c r="I9" s="10">
        <f>IF(H9="","",Master!$K$10)</f>
      </c>
      <c r="K9" s="10">
        <f>IF(H9="","",Master!$K$11)</f>
      </c>
      <c r="M9" s="10">
        <f>IF(AND(Master!F27=1,Master!E27&lt;100),"ST*6",IF(OR(Master!F27=1,Master!F27=4),"ST*4",""))</f>
      </c>
      <c r="N9" s="10">
        <f>IF(H9="","",CONCATENATE(Master!A27,Master!B27))</f>
      </c>
      <c r="P9" s="10">
        <f>IF(AND(Master!$F27=1,Master!$E27&lt;100),"ST*6",IF(OR(Master!$F27=1,Master!$F27=4),"ST*4",""))</f>
      </c>
    </row>
    <row r="10" spans="2:16" s="10" customFormat="1" ht="15.75">
      <c r="B10" s="10" t="str">
        <f>IF(H10="","",Master!$K$3)</f>
        <v>DAQ</v>
      </c>
      <c r="C10" s="10" t="str">
        <f>IF(H10="","",Master!$K$5)</f>
        <v>TS</v>
      </c>
      <c r="D10" s="10" t="str">
        <f>IF(H10="","",Master!$K$6)</f>
        <v>I</v>
      </c>
      <c r="E10" s="10" t="str">
        <f>IF(OR(Master!F28=1,Master!F28=4),CONCATENATE("FIBR-",Master!L28,Master!B28),"")</f>
        <v>FIBR-1-18G-T</v>
      </c>
      <c r="G10" s="10" t="str">
        <f t="shared" si="0"/>
        <v>Fibr Bundl</v>
      </c>
      <c r="H10" s="10">
        <f>IF(OR(Master!F28=1,Master!F28=4),CHOOSE(INT(Master!E28/100)+1,Master!$K$7,Master!$K$8,Master!$K$9),"")</f>
        <v>95</v>
      </c>
      <c r="I10" s="10" t="str">
        <f>IF(H10="","",Master!$K$10)</f>
        <v>BK</v>
      </c>
      <c r="K10" s="10" t="str">
        <f>IF(H10="","",Master!$K$11)</f>
        <v>1RR30F</v>
      </c>
      <c r="M10" s="10" t="str">
        <f>IF(AND(Master!F28=1,Master!E28&lt;100),"ST*6",IF(OR(Master!F28=1,Master!F28=4),"ST*4",""))</f>
        <v>ST*4</v>
      </c>
      <c r="N10" s="10" t="str">
        <f>IF(H10="","",CONCATENATE(Master!A28,Master!B28))</f>
        <v>1RR18G-T</v>
      </c>
      <c r="P10" s="10" t="str">
        <f>IF(AND(Master!$F28=1,Master!$E28&lt;100),"ST*6",IF(OR(Master!$F28=1,Master!$F28=4),"ST*4",""))</f>
        <v>ST*4</v>
      </c>
    </row>
    <row r="11" spans="2:16" s="10" customFormat="1" ht="15.75" hidden="1">
      <c r="B11" s="10">
        <f>IF(H11="","",Master!$K$3)</f>
      </c>
      <c r="C11" s="10">
        <f>IF(H11="","",Master!$K$5)</f>
      </c>
      <c r="D11" s="10">
        <f>IF(H11="","",Master!$K$6)</f>
      </c>
      <c r="E11" s="10">
        <f>IF(OR(Master!F29=1,Master!F29=4),CONCATENATE("FIBR-",Master!L29,Master!B29),"")</f>
      </c>
      <c r="G11" s="10">
        <f t="shared" si="0"/>
      </c>
      <c r="H11" s="10">
        <f>IF(OR(Master!F29=1,Master!F29=4),CHOOSE(INT(Master!E29/100)+1,Master!$K$7,Master!$K$8,Master!$K$9),"")</f>
      </c>
      <c r="I11" s="10">
        <f>IF(H11="","",Master!$K$10)</f>
      </c>
      <c r="K11" s="10">
        <f>IF(H11="","",Master!$K$11)</f>
      </c>
      <c r="M11" s="10">
        <f>IF(AND(Master!F29=1,Master!E29&lt;100),"ST*6",IF(OR(Master!F29=1,Master!F29=4),"ST*4",""))</f>
      </c>
      <c r="N11" s="10">
        <f>IF(H11="","",CONCATENATE(Master!A29,Master!B29))</f>
      </c>
      <c r="P11" s="10">
        <f>IF(AND(Master!$F29=1,Master!$E29&lt;100),"ST*6",IF(OR(Master!$F29=1,Master!$F29=4),"ST*4",""))</f>
      </c>
    </row>
    <row r="12" spans="2:16" s="10" customFormat="1" ht="15.75">
      <c r="B12" s="10" t="str">
        <f>IF(H12="","",Master!$K$3)</f>
        <v>DAQ</v>
      </c>
      <c r="C12" s="10" t="str">
        <f>IF(H12="","",Master!$K$5)</f>
        <v>TS</v>
      </c>
      <c r="D12" s="10" t="str">
        <f>IF(H12="","",Master!$K$6)</f>
        <v>I</v>
      </c>
      <c r="E12" s="10" t="str">
        <f>IF(OR(Master!F30=1,Master!F30=4),CONCATENATE("FIBR-",Master!L30,Master!B30),"")</f>
        <v>FIBR-1-18H-T</v>
      </c>
      <c r="G12" s="10" t="str">
        <f t="shared" si="0"/>
        <v>Fibr Bundl</v>
      </c>
      <c r="H12" s="10">
        <f>IF(OR(Master!F30=1,Master!F30=4),CHOOSE(INT(Master!E30/100)+1,Master!$K$7,Master!$K$8,Master!$K$9),"")</f>
        <v>95</v>
      </c>
      <c r="I12" s="10" t="str">
        <f>IF(H12="","",Master!$K$10)</f>
        <v>BK</v>
      </c>
      <c r="K12" s="10" t="str">
        <f>IF(H12="","",Master!$K$11)</f>
        <v>1RR30F</v>
      </c>
      <c r="M12" s="10" t="str">
        <f>IF(AND(Master!F30=1,Master!E30&lt;100),"ST*6",IF(OR(Master!F30=1,Master!F30=4),"ST*4",""))</f>
        <v>ST*4</v>
      </c>
      <c r="N12" s="10" t="str">
        <f>IF(H12="","",CONCATENATE(Master!A30,Master!B30))</f>
        <v>1RR18H-T</v>
      </c>
      <c r="P12" s="10" t="str">
        <f>IF(AND(Master!$F30=1,Master!$E30&lt;100),"ST*6",IF(OR(Master!$F30=1,Master!$F30=4),"ST*4",""))</f>
        <v>ST*4</v>
      </c>
    </row>
    <row r="13" spans="2:16" s="10" customFormat="1" ht="15.75">
      <c r="B13" s="10" t="str">
        <f>IF(H13="","",Master!$K$3)</f>
        <v>DAQ</v>
      </c>
      <c r="C13" s="10" t="str">
        <f>IF(H13="","",Master!$K$5)</f>
        <v>TS</v>
      </c>
      <c r="D13" s="10" t="str">
        <f>IF(H13="","",Master!$K$6)</f>
        <v>I</v>
      </c>
      <c r="E13" s="10" t="str">
        <f>IF(OR(Master!F31=1,Master!F31=4),CONCATENATE("FIBR-",Master!L31,Master!B31),"")</f>
        <v>FIBR-1-18H-B</v>
      </c>
      <c r="G13" s="10" t="str">
        <f t="shared" si="0"/>
        <v>Fibr Bundl</v>
      </c>
      <c r="H13" s="10">
        <f>IF(OR(Master!F31=1,Master!F31=4),CHOOSE(INT(Master!E31/100)+1,Master!$K$7,Master!$K$8,Master!$K$9),"")</f>
        <v>95</v>
      </c>
      <c r="I13" s="10" t="str">
        <f>IF(H13="","",Master!$K$10)</f>
        <v>BK</v>
      </c>
      <c r="K13" s="10" t="str">
        <f>IF(H13="","",Master!$K$11)</f>
        <v>1RR30F</v>
      </c>
      <c r="M13" s="10" t="str">
        <f>IF(AND(Master!F31=1,Master!E31&lt;100),"ST*6",IF(OR(Master!F31=1,Master!F31=4),"ST*4",""))</f>
        <v>ST*4</v>
      </c>
      <c r="N13" s="10" t="str">
        <f>IF(H13="","",CONCATENATE(Master!A31,Master!B31))</f>
        <v>1RR18H-B</v>
      </c>
      <c r="P13" s="10" t="str">
        <f>IF(AND(Master!$F31=1,Master!$E31&lt;100),"ST*6",IF(OR(Master!$F31=1,Master!$F31=4),"ST*4",""))</f>
        <v>ST*4</v>
      </c>
    </row>
    <row r="14" spans="2:16" s="10" customFormat="1" ht="15.75">
      <c r="B14" s="10" t="str">
        <f>IF(H14="","",Master!$K$3)</f>
        <v>DAQ</v>
      </c>
      <c r="C14" s="10" t="str">
        <f>IF(H14="","",Master!$K$5)</f>
        <v>TS</v>
      </c>
      <c r="D14" s="10" t="str">
        <f>IF(H14="","",Master!$K$6)</f>
        <v>I</v>
      </c>
      <c r="E14" s="10" t="str">
        <f>IF(OR(Master!F32=1,Master!F32=4),CONCATENATE("FIBR-",Master!L32,Master!B32),"")</f>
        <v>FIBR-1-18I-T </v>
      </c>
      <c r="G14" s="10" t="str">
        <f t="shared" si="0"/>
        <v>Fibr Bundl</v>
      </c>
      <c r="H14" s="10">
        <f>IF(OR(Master!F32=1,Master!F32=4),CHOOSE(INT(Master!E32/100)+1,Master!$K$7,Master!$K$8,Master!$K$9),"")</f>
        <v>95</v>
      </c>
      <c r="I14" s="10" t="str">
        <f>IF(H14="","",Master!$K$10)</f>
        <v>BK</v>
      </c>
      <c r="K14" s="10" t="str">
        <f>IF(H14="","",Master!$K$11)</f>
        <v>1RR30F</v>
      </c>
      <c r="M14" s="10" t="str">
        <f>IF(AND(Master!F32=1,Master!E32&lt;100),"ST*6",IF(OR(Master!F32=1,Master!F32=4),"ST*4",""))</f>
        <v>ST*4</v>
      </c>
      <c r="N14" s="10" t="str">
        <f>IF(H14="","",CONCATENATE(Master!A32,Master!B32))</f>
        <v>1RR18I-T </v>
      </c>
      <c r="P14" s="10" t="str">
        <f>IF(AND(Master!$F32=1,Master!$E32&lt;100),"ST*6",IF(OR(Master!$F32=1,Master!$F32=4),"ST*4",""))</f>
        <v>ST*4</v>
      </c>
    </row>
    <row r="15" spans="2:16" s="10" customFormat="1" ht="15.75" hidden="1">
      <c r="B15" s="10">
        <f>IF(H15="","",Master!$K$3)</f>
      </c>
      <c r="C15" s="10">
        <f>IF(H15="","",Master!$K$5)</f>
      </c>
      <c r="D15" s="10">
        <f>IF(H15="","",Master!$K$6)</f>
      </c>
      <c r="E15" s="10">
        <f>IF(OR(Master!F33=1,Master!F33=4),CONCATENATE("FIBR-",Master!L33,Master!B33),"")</f>
      </c>
      <c r="G15" s="10">
        <f t="shared" si="0"/>
      </c>
      <c r="H15" s="10">
        <f>IF(OR(Master!F33=1,Master!F33=4),CHOOSE(INT(Master!E33/100)+1,Master!$K$7,Master!$K$8,Master!$K$9),"")</f>
      </c>
      <c r="I15" s="10">
        <f>IF(H15="","",Master!$K$10)</f>
      </c>
      <c r="K15" s="10">
        <f>IF(H15="","",Master!$K$11)</f>
      </c>
      <c r="M15" s="10">
        <f>IF(AND(Master!F33=1,Master!E33&lt;100),"ST*6",IF(OR(Master!F33=1,Master!F33=4),"ST*4",""))</f>
      </c>
      <c r="N15" s="10">
        <f>IF(H15="","",CONCATENATE(Master!A33,Master!B33))</f>
      </c>
      <c r="P15" s="10">
        <f>IF(AND(Master!$F33=1,Master!$E33&lt;100),"ST*6",IF(OR(Master!$F33=1,Master!$F33=4),"ST*4",""))</f>
      </c>
    </row>
    <row r="16" spans="2:16" s="10" customFormat="1" ht="15.75" hidden="1">
      <c r="B16" s="10">
        <f>IF(H16="","",Master!$K$3)</f>
      </c>
      <c r="C16" s="10">
        <f>IF(H16="","",Master!$K$5)</f>
      </c>
      <c r="D16" s="10">
        <f>IF(H16="","",Master!$K$6)</f>
      </c>
      <c r="E16" s="10">
        <f>IF(OR(Master!F34=1,Master!F34=4),CONCATENATE("FIBR-",Master!L34,Master!B34),"")</f>
      </c>
      <c r="G16" s="10">
        <f t="shared" si="0"/>
      </c>
      <c r="H16" s="10">
        <f>IF(OR(Master!F34=1,Master!F34=4),CHOOSE(INT(Master!E34/100)+1,Master!$K$7,Master!$K$8,Master!$K$9),"")</f>
      </c>
      <c r="I16" s="10">
        <f>IF(H16="","",Master!$K$10)</f>
      </c>
      <c r="K16" s="10">
        <f>IF(H16="","",Master!$K$11)</f>
      </c>
      <c r="M16" s="10">
        <f>IF(AND(Master!F34=1,Master!E34&lt;100),"ST*6",IF(OR(Master!F34=1,Master!F34=4),"ST*4",""))</f>
      </c>
      <c r="N16" s="10">
        <f>IF(H16="","",CONCATENATE(Master!A34,Master!B34))</f>
      </c>
      <c r="P16" s="10">
        <f>IF(AND(Master!$F34=1,Master!$E34&lt;100),"ST*6",IF(OR(Master!$F34=1,Master!$F34=4),"ST*4",""))</f>
      </c>
    </row>
    <row r="17" spans="2:16" s="10" customFormat="1" ht="15.75" hidden="1">
      <c r="B17" s="10">
        <f>IF(H17="","",Master!$K$3)</f>
      </c>
      <c r="C17" s="10">
        <f>IF(H17="","",Master!$K$5)</f>
      </c>
      <c r="D17" s="10">
        <f>IF(H17="","",Master!$K$6)</f>
      </c>
      <c r="E17" s="10">
        <f>IF(OR(Master!F35=1,Master!F35=4),CONCATENATE("FIBR-",Master!L35,Master!B35),"")</f>
      </c>
      <c r="G17" s="10">
        <f t="shared" si="0"/>
      </c>
      <c r="H17" s="10">
        <f>IF(OR(Master!F35=1,Master!F35=4),CHOOSE(INT(Master!E35/100)+1,Master!$K$7,Master!$K$8,Master!$K$9),"")</f>
      </c>
      <c r="I17" s="10">
        <f>IF(H17="","",Master!$K$10)</f>
      </c>
      <c r="K17" s="10">
        <f>IF(H17="","",Master!$K$11)</f>
      </c>
      <c r="M17" s="10">
        <f>IF(AND(Master!F35=1,Master!E35&lt;100),"ST*6",IF(OR(Master!F35=1,Master!F35=4),"ST*4",""))</f>
      </c>
      <c r="N17" s="10">
        <f>IF(H17="","",CONCATENATE(Master!A35,Master!B35))</f>
      </c>
      <c r="P17" s="10">
        <f>IF(AND(Master!$F35=1,Master!$E35&lt;100),"ST*6",IF(OR(Master!$F35=1,Master!$F35=4),"ST*4",""))</f>
      </c>
    </row>
    <row r="18" spans="2:16" s="10" customFormat="1" ht="15.75" hidden="1">
      <c r="B18" s="10">
        <f>IF(H18="","",Master!$K$3)</f>
      </c>
      <c r="C18" s="10">
        <f>IF(H18="","",Master!$K$5)</f>
      </c>
      <c r="D18" s="10">
        <f>IF(H18="","",Master!$K$6)</f>
      </c>
      <c r="E18" s="10">
        <f>IF(OR(Master!F36=1,Master!F36=4),CONCATENATE("FIBR-",Master!L36,Master!B36),"")</f>
      </c>
      <c r="G18" s="10">
        <f t="shared" si="0"/>
      </c>
      <c r="H18" s="10">
        <f>IF(OR(Master!F36=1,Master!F36=4),CHOOSE(INT(Master!E36/100)+1,Master!$K$7,Master!$K$8,Master!$K$9),"")</f>
      </c>
      <c r="I18" s="10">
        <f>IF(H18="","",Master!$K$10)</f>
      </c>
      <c r="K18" s="10">
        <f>IF(H18="","",Master!$K$11)</f>
      </c>
      <c r="M18" s="10">
        <f>IF(AND(Master!F36=1,Master!E36&lt;100),"ST*6",IF(OR(Master!F36=1,Master!F36=4),"ST*4",""))</f>
      </c>
      <c r="N18" s="10">
        <f>IF(H18="","",CONCATENATE(Master!A36,Master!B36))</f>
      </c>
      <c r="P18" s="10">
        <f>IF(AND(Master!$F36=1,Master!$E36&lt;100),"ST*6",IF(OR(Master!$F36=1,Master!$F36=4),"ST*4",""))</f>
      </c>
    </row>
    <row r="19" spans="2:16" s="10" customFormat="1" ht="15.75" hidden="1">
      <c r="B19" s="10">
        <f>IF(H19="","",Master!$K$3)</f>
      </c>
      <c r="C19" s="10">
        <f>IF(H19="","",Master!$K$5)</f>
      </c>
      <c r="D19" s="10">
        <f>IF(H19="","",Master!$K$6)</f>
      </c>
      <c r="E19" s="10">
        <f>IF(OR(Master!F37=1,Master!F37=4),CONCATENATE("FIBR-",Master!L37,Master!B37),"")</f>
      </c>
      <c r="G19" s="10">
        <f t="shared" si="0"/>
      </c>
      <c r="H19" s="10">
        <f>IF(OR(Master!F37=1,Master!F37=4),CHOOSE(INT(Master!E37/100)+1,Master!$K$7,Master!$K$8,Master!$K$9),"")</f>
      </c>
      <c r="I19" s="10">
        <f>IF(H19="","",Master!$K$10)</f>
      </c>
      <c r="K19" s="10">
        <f>IF(H19="","",Master!$K$11)</f>
      </c>
      <c r="M19" s="10">
        <f>IF(AND(Master!F37=1,Master!E37&lt;100),"ST*6",IF(OR(Master!F37=1,Master!F37=4),"ST*4",""))</f>
      </c>
      <c r="N19" s="10">
        <f>IF(H19="","",CONCATENATE(Master!A37,Master!B37))</f>
      </c>
      <c r="P19" s="10">
        <f>IF(AND(Master!$F37=1,Master!$E37&lt;100),"ST*6",IF(OR(Master!$F37=1,Master!$F37=4),"ST*4",""))</f>
      </c>
    </row>
    <row r="20" spans="2:16" s="10" customFormat="1" ht="15.75" hidden="1">
      <c r="B20" s="10">
        <f>IF(H20="","",Master!$K$3)</f>
      </c>
      <c r="C20" s="10">
        <f>IF(H20="","",Master!$K$5)</f>
      </c>
      <c r="D20" s="10">
        <f>IF(H20="","",Master!$K$6)</f>
      </c>
      <c r="E20" s="10">
        <f>IF(OR(Master!F38=1,Master!F38=4),CONCATENATE("FIBR-",Master!L38,Master!B38),"")</f>
      </c>
      <c r="G20" s="10">
        <f t="shared" si="0"/>
      </c>
      <c r="H20" s="10">
        <f>IF(OR(Master!F38=1,Master!F38=4),CHOOSE(INT(Master!E38/100)+1,Master!$K$7,Master!$K$8,Master!$K$9),"")</f>
      </c>
      <c r="I20" s="10">
        <f>IF(H20="","",Master!$K$10)</f>
      </c>
      <c r="K20" s="10">
        <f>IF(H20="","",Master!$K$11)</f>
      </c>
      <c r="M20" s="10">
        <f>IF(AND(Master!F38=1,Master!E38&lt;100),"ST*6",IF(OR(Master!F38=1,Master!F38=4),"ST*4",""))</f>
      </c>
      <c r="N20" s="10">
        <f>IF(H20="","",CONCATENATE(Master!A38,Master!B38))</f>
      </c>
      <c r="P20" s="10">
        <f>IF(AND(Master!$F38=1,Master!$E38&lt;100),"ST*6",IF(OR(Master!$F38=1,Master!$F38=4),"ST*4",""))</f>
      </c>
    </row>
    <row r="21" spans="2:16" s="10" customFormat="1" ht="15.75" hidden="1">
      <c r="B21" s="10">
        <f>IF(H21="","",Master!$K$3)</f>
      </c>
      <c r="C21" s="10">
        <f>IF(H21="","",Master!$K$5)</f>
      </c>
      <c r="D21" s="10">
        <f>IF(H21="","",Master!$K$6)</f>
      </c>
      <c r="E21" s="10">
        <f>IF(OR(Master!F39=1,Master!F39=4),CONCATENATE("FIBR-",Master!L39,Master!B39),"")</f>
      </c>
      <c r="G21" s="10">
        <f t="shared" si="0"/>
      </c>
      <c r="H21" s="10">
        <f>IF(OR(Master!F39=1,Master!F39=4),CHOOSE(INT(Master!E39/100)+1,Master!$K$7,Master!$K$8,Master!$K$9),"")</f>
      </c>
      <c r="I21" s="10">
        <f>IF(H21="","",Master!$K$10)</f>
      </c>
      <c r="K21" s="10">
        <f>IF(H21="","",Master!$K$11)</f>
      </c>
      <c r="M21" s="10">
        <f>IF(AND(Master!F39=1,Master!E39&lt;100),"ST*6",IF(OR(Master!F39=1,Master!F39=4),"ST*4",""))</f>
      </c>
      <c r="N21" s="10">
        <f>IF(H21="","",CONCATENATE(Master!A39,Master!B39))</f>
      </c>
      <c r="P21" s="10">
        <f>IF(AND(Master!$F39=1,Master!$E39&lt;100),"ST*6",IF(OR(Master!$F39=1,Master!$F39=4),"ST*4",""))</f>
      </c>
    </row>
    <row r="22" spans="2:16" s="10" customFormat="1" ht="15.75" hidden="1">
      <c r="B22" s="10">
        <f>IF(H22="","",Master!$K$3)</f>
      </c>
      <c r="C22" s="10">
        <f>IF(H22="","",Master!$K$5)</f>
      </c>
      <c r="D22" s="10">
        <f>IF(H22="","",Master!$K$6)</f>
      </c>
      <c r="E22" s="10">
        <f>IF(OR(Master!F40=1,Master!F40=4),CONCATENATE("FIBR-",Master!L40,Master!B40),"")</f>
      </c>
      <c r="G22" s="10">
        <f t="shared" si="0"/>
      </c>
      <c r="H22" s="10">
        <f>IF(OR(Master!F40=1,Master!F40=4),CHOOSE(INT(Master!E40/100)+1,Master!$K$7,Master!$K$8,Master!$K$9),"")</f>
      </c>
      <c r="I22" s="10">
        <f>IF(H22="","",Master!$K$10)</f>
      </c>
      <c r="K22" s="10">
        <f>IF(H22="","",Master!$K$11)</f>
      </c>
      <c r="M22" s="10">
        <f>IF(AND(Master!F40=1,Master!E40&lt;100),"ST*6",IF(OR(Master!F40=1,Master!F40=4),"ST*4",""))</f>
      </c>
      <c r="N22" s="10">
        <f>IF(H22="","",CONCATENATE(Master!A40,Master!B40))</f>
      </c>
      <c r="P22" s="10">
        <f>IF(AND(Master!$F40=1,Master!$E40&lt;100),"ST*6",IF(OR(Master!$F40=1,Master!$F40=4),"ST*4",""))</f>
      </c>
    </row>
    <row r="23" spans="2:16" s="10" customFormat="1" ht="15.75" hidden="1">
      <c r="B23" s="10">
        <f>IF(H23="","",Master!$K$3)</f>
      </c>
      <c r="C23" s="10">
        <f>IF(H23="","",Master!$K$5)</f>
      </c>
      <c r="D23" s="10">
        <f>IF(H23="","",Master!$K$6)</f>
      </c>
      <c r="E23" s="10">
        <f>IF(OR(Master!F41=1,Master!F41=4),CONCATENATE("FIBR-",Master!L41,Master!B41),"")</f>
      </c>
      <c r="G23" s="10">
        <f t="shared" si="0"/>
      </c>
      <c r="H23" s="10">
        <f>IF(OR(Master!F41=1,Master!F41=4),CHOOSE(INT(Master!E41/100)+1,Master!$K$7,Master!$K$8,Master!$K$9),"")</f>
      </c>
      <c r="I23" s="10">
        <f>IF(H23="","",Master!$K$10)</f>
      </c>
      <c r="K23" s="10">
        <f>IF(H23="","",Master!$K$11)</f>
      </c>
      <c r="M23" s="10">
        <f>IF(AND(Master!F41=1,Master!E41&lt;100),"ST*6",IF(OR(Master!F41=1,Master!F41=4),"ST*4",""))</f>
      </c>
      <c r="N23" s="10">
        <f>IF(H23="","",CONCATENATE(Master!A41,Master!B41))</f>
      </c>
      <c r="P23" s="10">
        <f>IF(AND(Master!$F41=1,Master!$E41&lt;100),"ST*6",IF(OR(Master!$F41=1,Master!$F41=4),"ST*4",""))</f>
      </c>
    </row>
    <row r="24" spans="2:16" s="10" customFormat="1" ht="15.75" hidden="1">
      <c r="B24" s="10">
        <f>IF(H24="","",Master!$K$3)</f>
      </c>
      <c r="C24" s="10">
        <f>IF(H24="","",Master!$K$5)</f>
      </c>
      <c r="D24" s="10">
        <f>IF(H24="","",Master!$K$6)</f>
      </c>
      <c r="E24" s="10">
        <f>IF(OR(Master!F42=1,Master!F42=4),CONCATENATE("FIBR-",Master!L42,Master!B42),"")</f>
      </c>
      <c r="G24" s="10">
        <f t="shared" si="0"/>
      </c>
      <c r="H24" s="10">
        <f>IF(OR(Master!F42=1,Master!F42=4),CHOOSE(INT(Master!E42/100)+1,Master!$K$7,Master!$K$8,Master!$K$9),"")</f>
      </c>
      <c r="I24" s="10">
        <f>IF(H24="","",Master!$K$10)</f>
      </c>
      <c r="K24" s="10">
        <f>IF(H24="","",Master!$K$11)</f>
      </c>
      <c r="M24" s="10">
        <f>IF(AND(Master!F42=1,Master!E42&lt;100),"ST*6",IF(OR(Master!F42=1,Master!F42=4),"ST*4",""))</f>
      </c>
      <c r="N24" s="10">
        <f>IF(H24="","",CONCATENATE(Master!A42,Master!B42))</f>
      </c>
      <c r="P24" s="10">
        <f>IF(AND(Master!$F42=1,Master!$E42&lt;100),"ST*6",IF(OR(Master!$F42=1,Master!$F42=4),"ST*4",""))</f>
      </c>
    </row>
    <row r="25" spans="2:16" s="10" customFormat="1" ht="15.75" hidden="1">
      <c r="B25" s="10">
        <f>IF(H25="","",Master!$K$3)</f>
      </c>
      <c r="C25" s="10">
        <f>IF(H25="","",Master!$K$5)</f>
      </c>
      <c r="D25" s="10">
        <f>IF(H25="","",Master!$K$6)</f>
      </c>
      <c r="E25" s="10">
        <f>IF(OR(Master!F43=1,Master!F43=4),CONCATENATE("FIBR-",Master!L43,Master!B43),"")</f>
      </c>
      <c r="G25" s="10">
        <f t="shared" si="0"/>
      </c>
      <c r="H25" s="10">
        <f>IF(OR(Master!F43=1,Master!F43=4),CHOOSE(INT(Master!E43/100)+1,Master!$K$7,Master!$K$8,Master!$K$9),"")</f>
      </c>
      <c r="I25" s="10">
        <f>IF(H25="","",Master!$K$10)</f>
      </c>
      <c r="K25" s="10">
        <f>IF(H25="","",Master!$K$11)</f>
      </c>
      <c r="M25" s="10">
        <f>IF(AND(Master!F43=1,Master!E43&lt;100),"ST*6",IF(OR(Master!F43=1,Master!F43=4),"ST*4",""))</f>
      </c>
      <c r="N25" s="10">
        <f>IF(H25="","",CONCATENATE(Master!A43,Master!B43))</f>
      </c>
      <c r="P25" s="10">
        <f>IF(AND(Master!$F43=1,Master!$E43&lt;100),"ST*6",IF(OR(Master!$F43=1,Master!$F43=4),"ST*4",""))</f>
      </c>
    </row>
    <row r="26" spans="2:16" s="10" customFormat="1" ht="15.75" hidden="1">
      <c r="B26" s="10">
        <f>IF(H26="","",Master!$K$3)</f>
      </c>
      <c r="C26" s="10">
        <f>IF(H26="","",Master!$K$5)</f>
      </c>
      <c r="D26" s="10">
        <f>IF(H26="","",Master!$K$6)</f>
      </c>
      <c r="E26" s="10">
        <f>IF(OR(Master!F44=1,Master!F44=4),CONCATENATE("FIBR-",Master!L44,Master!B44),"")</f>
      </c>
      <c r="G26" s="10">
        <f t="shared" si="0"/>
      </c>
      <c r="H26" s="10">
        <f>IF(OR(Master!F44=1,Master!F44=4),CHOOSE(INT(Master!E44/100)+1,Master!$K$7,Master!$K$8,Master!$K$9),"")</f>
      </c>
      <c r="I26" s="10">
        <f>IF(H26="","",Master!$K$10)</f>
      </c>
      <c r="K26" s="10">
        <f>IF(H26="","",Master!$K$11)</f>
      </c>
      <c r="M26" s="10">
        <f>IF(AND(Master!F44=1,Master!E44&lt;100),"ST*6",IF(OR(Master!F44=1,Master!F44=4),"ST*4",""))</f>
      </c>
      <c r="N26" s="10">
        <f>IF(H26="","",CONCATENATE(Master!A44,Master!B44))</f>
      </c>
      <c r="P26" s="10">
        <f>IF(AND(Master!$F44=1,Master!$E44&lt;100),"ST*6",IF(OR(Master!$F44=1,Master!$F44=4),"ST*4",""))</f>
      </c>
    </row>
    <row r="27" spans="2:16" s="10" customFormat="1" ht="15.75">
      <c r="B27" s="10" t="str">
        <f>IF(H27="","",Master!$K$3)</f>
        <v>DAQ</v>
      </c>
      <c r="C27" s="10" t="str">
        <f>IF(H27="","",Master!$K$5)</f>
        <v>TS</v>
      </c>
      <c r="D27" s="10" t="str">
        <f>IF(H27="","",Master!$K$6)</f>
        <v>I</v>
      </c>
      <c r="E27" s="10" t="str">
        <f>IF(OR(Master!F45=1,Master!F45=4),CONCATENATE("FIBR-",Master!L45,Master!B45),"")</f>
        <v>FIBR-1-21G-T</v>
      </c>
      <c r="G27" s="10" t="str">
        <f t="shared" si="0"/>
        <v>Fibr Bundl</v>
      </c>
      <c r="H27" s="10">
        <f>IF(OR(Master!F45=1,Master!F45=4),CHOOSE(INT(Master!E45/100)+1,Master!$K$7,Master!$K$8,Master!$K$9),"")</f>
        <v>95</v>
      </c>
      <c r="I27" s="10" t="str">
        <f>IF(H27="","",Master!$K$10)</f>
        <v>BK</v>
      </c>
      <c r="K27" s="10" t="str">
        <f>IF(H27="","",Master!$K$11)</f>
        <v>1RR30F</v>
      </c>
      <c r="M27" s="10" t="str">
        <f>IF(AND(Master!F45=1,Master!E45&lt;100),"ST*6",IF(OR(Master!F45=1,Master!F45=4),"ST*4",""))</f>
        <v>ST*4</v>
      </c>
      <c r="N27" s="10" t="str">
        <f>IF(H27="","",CONCATENATE(Master!A45,Master!B45))</f>
        <v>1RR21G-T</v>
      </c>
      <c r="P27" s="10" t="str">
        <f>IF(AND(Master!$F45=1,Master!$E45&lt;100),"ST*6",IF(OR(Master!$F45=1,Master!$F45=4),"ST*4",""))</f>
        <v>ST*4</v>
      </c>
    </row>
    <row r="28" spans="2:16" s="10" customFormat="1" ht="15.75" hidden="1">
      <c r="B28" s="10">
        <f>IF(H28="","",Master!$K$3)</f>
      </c>
      <c r="C28" s="10">
        <f>IF(H28="","",Master!$K$5)</f>
      </c>
      <c r="D28" s="10">
        <f>IF(H28="","",Master!$K$6)</f>
      </c>
      <c r="E28" s="10">
        <f>IF(OR(Master!F46=1,Master!F46=4),CONCATENATE("FIBR-",Master!L46,Master!B46),"")</f>
      </c>
      <c r="G28" s="10">
        <f t="shared" si="0"/>
      </c>
      <c r="H28" s="10">
        <f>IF(OR(Master!F46=1,Master!F46=4),CHOOSE(INT(Master!E46/100)+1,Master!$K$7,Master!$K$8,Master!$K$9),"")</f>
      </c>
      <c r="I28" s="10">
        <f>IF(H28="","",Master!$K$10)</f>
      </c>
      <c r="K28" s="10">
        <f>IF(H28="","",Master!$K$11)</f>
      </c>
      <c r="M28" s="10">
        <f>IF(AND(Master!F46=1,Master!E46&lt;100),"ST*6",IF(OR(Master!F46=1,Master!F46=4),"ST*4",""))</f>
      </c>
      <c r="N28" s="10">
        <f>IF(H28="","",CONCATENATE(Master!A46,Master!B46))</f>
      </c>
      <c r="P28" s="10">
        <f>IF(AND(Master!$F46=1,Master!$E46&lt;100),"ST*6",IF(OR(Master!$F46=1,Master!$F46=4),"ST*4",""))</f>
      </c>
    </row>
    <row r="29" spans="2:16" s="10" customFormat="1" ht="15.75" hidden="1">
      <c r="B29" s="10">
        <f>IF(H29="","",Master!$K$3)</f>
      </c>
      <c r="C29" s="10">
        <f>IF(H29="","",Master!$K$5)</f>
      </c>
      <c r="D29" s="10">
        <f>IF(H29="","",Master!$K$6)</f>
      </c>
      <c r="E29" s="10">
        <f>IF(OR(Master!F47=1,Master!F47=4),CONCATENATE("FIBR-",Master!L47,Master!B47),"")</f>
      </c>
      <c r="G29" s="10">
        <f t="shared" si="0"/>
      </c>
      <c r="H29" s="10">
        <f>IF(OR(Master!F47=1,Master!F47=4),CHOOSE(INT(Master!E47/100)+1,Master!$K$7,Master!$K$8,Master!$K$9),"")</f>
      </c>
      <c r="I29" s="10">
        <f>IF(H29="","",Master!$K$10)</f>
      </c>
      <c r="K29" s="10">
        <f>IF(H29="","",Master!$K$11)</f>
      </c>
      <c r="M29" s="10">
        <f>IF(AND(Master!F47=1,Master!E47&lt;100),"ST*6",IF(OR(Master!F47=1,Master!F47=4),"ST*4",""))</f>
      </c>
      <c r="N29" s="10">
        <f>IF(H29="","",CONCATENATE(Master!A47,Master!B47))</f>
      </c>
      <c r="P29" s="10">
        <f>IF(AND(Master!$F47=1,Master!$E47&lt;100),"ST*6",IF(OR(Master!$F47=1,Master!$F47=4),"ST*4",""))</f>
      </c>
    </row>
    <row r="30" spans="2:16" s="10" customFormat="1" ht="15.75" hidden="1">
      <c r="B30" s="10">
        <f>IF(H30="","",Master!$K$3)</f>
      </c>
      <c r="C30" s="10">
        <f>IF(H30="","",Master!$K$5)</f>
      </c>
      <c r="D30" s="10">
        <f>IF(H30="","",Master!$K$6)</f>
      </c>
      <c r="E30" s="10">
        <f>IF(OR(Master!F48=1,Master!F48=4),CONCATENATE("FIBR-",Master!L48,Master!B48),"")</f>
      </c>
      <c r="G30" s="10">
        <f t="shared" si="0"/>
      </c>
      <c r="H30" s="10">
        <f>IF(OR(Master!F48=1,Master!F48=4),CHOOSE(INT(Master!E48/100)+1,Master!$K$7,Master!$K$8,Master!$K$9),"")</f>
      </c>
      <c r="I30" s="10">
        <f>IF(H30="","",Master!$K$10)</f>
      </c>
      <c r="K30" s="10">
        <f>IF(H30="","",Master!$K$11)</f>
      </c>
      <c r="M30" s="10">
        <f>IF(AND(Master!F48=1,Master!E48&lt;100),"ST*6",IF(OR(Master!F48=1,Master!F48=4),"ST*4",""))</f>
      </c>
      <c r="N30" s="10">
        <f>IF(H30="","",CONCATENATE(Master!A48,Master!B48))</f>
      </c>
      <c r="P30" s="10">
        <f>IF(AND(Master!$F48=1,Master!$E48&lt;100),"ST*6",IF(OR(Master!$F48=1,Master!$F48=4),"ST*4",""))</f>
      </c>
    </row>
    <row r="31" spans="2:16" s="10" customFormat="1" ht="15.75" hidden="1">
      <c r="B31" s="10">
        <f>IF(H31="","",Master!$K$3)</f>
      </c>
      <c r="C31" s="10">
        <f>IF(H31="","",Master!$K$5)</f>
      </c>
      <c r="D31" s="10">
        <f>IF(H31="","",Master!$K$6)</f>
      </c>
      <c r="E31" s="10">
        <f>IF(OR(Master!F49=1,Master!F49=4),CONCATENATE("FIBR-",Master!L49,Master!B49),"")</f>
      </c>
      <c r="G31" s="10">
        <f t="shared" si="0"/>
      </c>
      <c r="H31" s="10">
        <f>IF(OR(Master!F49=1,Master!F49=4),CHOOSE(INT(Master!E49/100)+1,Master!$K$7,Master!$K$8,Master!$K$9),"")</f>
      </c>
      <c r="I31" s="10">
        <f>IF(H31="","",Master!$K$10)</f>
      </c>
      <c r="K31" s="10">
        <f>IF(H31="","",Master!$K$11)</f>
      </c>
      <c r="M31" s="10">
        <f>IF(AND(Master!F49=1,Master!E49&lt;100),"ST*6",IF(OR(Master!F49=1,Master!F49=4),"ST*4",""))</f>
      </c>
      <c r="N31" s="10">
        <f>IF(H31="","",CONCATENATE(Master!A49,Master!B49))</f>
      </c>
      <c r="P31" s="10">
        <f>IF(AND(Master!$F49=1,Master!$E49&lt;100),"ST*6",IF(OR(Master!$F49=1,Master!$F49=4),"ST*4",""))</f>
      </c>
    </row>
    <row r="32" spans="2:16" s="10" customFormat="1" ht="15.75" hidden="1">
      <c r="B32" s="10">
        <f>IF(H32="","",Master!$K$3)</f>
      </c>
      <c r="C32" s="10">
        <f>IF(H32="","",Master!$K$5)</f>
      </c>
      <c r="D32" s="10">
        <f>IF(H32="","",Master!$K$6)</f>
      </c>
      <c r="E32" s="10">
        <f>IF(OR(Master!F50=1,Master!F50=4),CONCATENATE("FIBR-",Master!L50,Master!B50),"")</f>
      </c>
      <c r="G32" s="10">
        <f t="shared" si="0"/>
      </c>
      <c r="H32" s="10">
        <f>IF(OR(Master!F50=1,Master!F50=4),CHOOSE(INT(Master!E50/100)+1,Master!$K$7,Master!$K$8,Master!$K$9),"")</f>
      </c>
      <c r="I32" s="10">
        <f>IF(H32="","",Master!$K$10)</f>
      </c>
      <c r="K32" s="10">
        <f>IF(H32="","",Master!$K$11)</f>
      </c>
      <c r="M32" s="10">
        <f>IF(AND(Master!F50=1,Master!E50&lt;100),"ST*6",IF(OR(Master!F50=1,Master!F50=4),"ST*4",""))</f>
      </c>
      <c r="N32" s="10">
        <f>IF(H32="","",CONCATENATE(Master!A50,Master!B50))</f>
      </c>
      <c r="P32" s="10">
        <f>IF(AND(Master!$F50=1,Master!$E50&lt;100),"ST*6",IF(OR(Master!$F50=1,Master!$F50=4),"ST*4",""))</f>
      </c>
    </row>
    <row r="33" spans="2:16" s="10" customFormat="1" ht="15.75" hidden="1">
      <c r="B33" s="10">
        <f>IF(H33="","",Master!$K$3)</f>
      </c>
      <c r="C33" s="10">
        <f>IF(H33="","",Master!$K$5)</f>
      </c>
      <c r="D33" s="10">
        <f>IF(H33="","",Master!$K$6)</f>
      </c>
      <c r="E33" s="10">
        <f>IF(OR(Master!F51=1,Master!F51=4),CONCATENATE("FIBR-",Master!L51,Master!B51),"")</f>
      </c>
      <c r="G33" s="10">
        <f t="shared" si="0"/>
      </c>
      <c r="H33" s="10">
        <f>IF(OR(Master!F51=1,Master!F51=4),CHOOSE(INT(Master!E51/100)+1,Master!$K$7,Master!$K$8,Master!$K$9),"")</f>
      </c>
      <c r="I33" s="10">
        <f>IF(H33="","",Master!$K$10)</f>
      </c>
      <c r="K33" s="10">
        <f>IF(H33="","",Master!$K$11)</f>
      </c>
      <c r="M33" s="10">
        <f>IF(AND(Master!F51=1,Master!E51&lt;100),"ST*6",IF(OR(Master!F51=1,Master!F51=4),"ST*4",""))</f>
      </c>
      <c r="N33" s="10">
        <f>IF(H33="","",CONCATENATE(Master!A51,Master!B51))</f>
      </c>
      <c r="P33" s="10">
        <f>IF(AND(Master!$F51=1,Master!$E51&lt;100),"ST*6",IF(OR(Master!$F51=1,Master!$F51=4),"ST*4",""))</f>
      </c>
    </row>
    <row r="34" spans="2:16" s="10" customFormat="1" ht="15.75" hidden="1">
      <c r="B34" s="10">
        <f>IF(H34="","",Master!$K$3)</f>
      </c>
      <c r="C34" s="10">
        <f>IF(H34="","",Master!$K$5)</f>
      </c>
      <c r="D34" s="10">
        <f>IF(H34="","",Master!$K$6)</f>
      </c>
      <c r="E34" s="10">
        <f>IF(OR(Master!F52=1,Master!F52=4),CONCATENATE("FIBR-",Master!L52,Master!B52),"")</f>
      </c>
      <c r="G34" s="10">
        <f t="shared" si="0"/>
      </c>
      <c r="H34" s="10">
        <f>IF(OR(Master!F52=1,Master!F52=4),CHOOSE(INT(Master!E52/100)+1,Master!$K$7,Master!$K$8,Master!$K$9),"")</f>
      </c>
      <c r="I34" s="10">
        <f>IF(H34="","",Master!$K$10)</f>
      </c>
      <c r="K34" s="10">
        <f>IF(H34="","",Master!$K$11)</f>
      </c>
      <c r="M34" s="10">
        <f>IF(AND(Master!F52=1,Master!E52&lt;100),"ST*6",IF(OR(Master!F52=1,Master!F52=4),"ST*4",""))</f>
      </c>
      <c r="N34" s="10">
        <f>IF(H34="","",CONCATENATE(Master!A52,Master!B52))</f>
      </c>
      <c r="P34" s="10">
        <f>IF(AND(Master!$F52=1,Master!$E52&lt;100),"ST*6",IF(OR(Master!$F52=1,Master!$F52=4),"ST*4",""))</f>
      </c>
    </row>
    <row r="35" spans="2:16" s="10" customFormat="1" ht="15.75" hidden="1">
      <c r="B35" s="10">
        <f>IF(H35="","",Master!$K$3)</f>
      </c>
      <c r="C35" s="10">
        <f>IF(H35="","",Master!$K$5)</f>
      </c>
      <c r="D35" s="10">
        <f>IF(H35="","",Master!$K$6)</f>
      </c>
      <c r="E35" s="10">
        <f>IF(OR(Master!F53=1,Master!F53=4),CONCATENATE("FIBR-",Master!L53,Master!B53),"")</f>
      </c>
      <c r="G35" s="10">
        <f t="shared" si="0"/>
      </c>
      <c r="H35" s="10">
        <f>IF(OR(Master!F53=1,Master!F53=4),CHOOSE(INT(Master!E53/100)+1,Master!$K$7,Master!$K$8,Master!$K$9),"")</f>
      </c>
      <c r="I35" s="10">
        <f>IF(H35="","",Master!$K$10)</f>
      </c>
      <c r="K35" s="10">
        <f>IF(H35="","",Master!$K$11)</f>
      </c>
      <c r="M35" s="10">
        <f>IF(AND(Master!F53=1,Master!E53&lt;100),"ST*6",IF(OR(Master!F53=1,Master!F53=4),"ST*4",""))</f>
      </c>
      <c r="N35" s="10">
        <f>IF(H35="","",CONCATENATE(Master!A53,Master!B53))</f>
      </c>
      <c r="P35" s="10">
        <f>IF(AND(Master!$F53=1,Master!$E53&lt;100),"ST*6",IF(OR(Master!$F53=1,Master!$F53=4),"ST*4",""))</f>
      </c>
    </row>
    <row r="36" spans="2:16" s="10" customFormat="1" ht="15.75" hidden="1">
      <c r="B36" s="10">
        <f>IF(H36="","",Master!$K$3)</f>
      </c>
      <c r="C36" s="10">
        <f>IF(H36="","",Master!$K$5)</f>
      </c>
      <c r="D36" s="10">
        <f>IF(H36="","",Master!$K$6)</f>
      </c>
      <c r="E36" s="10">
        <f>IF(OR(Master!F54=1,Master!F54=4),CONCATENATE("FIBR-",Master!L54,Master!B54),"")</f>
      </c>
      <c r="G36" s="10">
        <f t="shared" si="0"/>
      </c>
      <c r="H36" s="10">
        <f>IF(OR(Master!F54=1,Master!F54=4),CHOOSE(INT(Master!E54/100)+1,Master!$K$7,Master!$K$8,Master!$K$9),"")</f>
      </c>
      <c r="I36" s="10">
        <f>IF(H36="","",Master!$K$10)</f>
      </c>
      <c r="K36" s="10">
        <f>IF(H36="","",Master!$K$11)</f>
      </c>
      <c r="M36" s="10">
        <f>IF(AND(Master!F54=1,Master!E54&lt;100),"ST*6",IF(OR(Master!F54=1,Master!F54=4),"ST*4",""))</f>
      </c>
      <c r="N36" s="10">
        <f>IF(H36="","",CONCATENATE(Master!A54,Master!B54))</f>
      </c>
      <c r="P36" s="10">
        <f>IF(AND(Master!$F54=1,Master!$E54&lt;100),"ST*6",IF(OR(Master!$F54=1,Master!$F54=4),"ST*4",""))</f>
      </c>
    </row>
    <row r="37" spans="2:16" s="10" customFormat="1" ht="15.75" hidden="1">
      <c r="B37" s="10">
        <f>IF(H37="","",Master!$K$3)</f>
      </c>
      <c r="C37" s="10">
        <f>IF(H37="","",Master!$K$5)</f>
      </c>
      <c r="D37" s="10">
        <f>IF(H37="","",Master!$K$6)</f>
      </c>
      <c r="E37" s="10">
        <f>IF(OR(Master!F55=1,Master!F55=4),CONCATENATE("FIBR-",Master!L55,Master!B55),"")</f>
      </c>
      <c r="G37" s="10">
        <f t="shared" si="0"/>
      </c>
      <c r="H37" s="10">
        <f>IF(OR(Master!F55=1,Master!F55=4),CHOOSE(INT(Master!E55/100)+1,Master!$K$7,Master!$K$8,Master!$K$9),"")</f>
      </c>
      <c r="I37" s="10">
        <f>IF(H37="","",Master!$K$10)</f>
      </c>
      <c r="K37" s="10">
        <f>IF(H37="","",Master!$K$11)</f>
      </c>
      <c r="M37" s="10">
        <f>IF(AND(Master!F55=1,Master!E55&lt;100),"ST*6",IF(OR(Master!F55=1,Master!F55=4),"ST*4",""))</f>
      </c>
      <c r="N37" s="10">
        <f>IF(H37="","",CONCATENATE(Master!A55,Master!B55))</f>
      </c>
      <c r="P37" s="10">
        <f>IF(AND(Master!$F55=1,Master!$E55&lt;100),"ST*6",IF(OR(Master!$F55=1,Master!$F55=4),"ST*4",""))</f>
      </c>
    </row>
    <row r="38" spans="2:16" s="10" customFormat="1" ht="15.75" hidden="1">
      <c r="B38" s="10">
        <f>IF(H38="","",Master!$K$3)</f>
      </c>
      <c r="C38" s="10">
        <f>IF(H38="","",Master!$K$5)</f>
      </c>
      <c r="D38" s="10">
        <f>IF(H38="","",Master!$K$6)</f>
      </c>
      <c r="E38" s="10">
        <f>IF(OR(Master!F56=1,Master!F56=4),CONCATENATE("FIBR-",Master!L56,Master!B56),"")</f>
      </c>
      <c r="G38" s="10">
        <f t="shared" si="0"/>
      </c>
      <c r="H38" s="10">
        <f>IF(OR(Master!F56=1,Master!F56=4),CHOOSE(INT(Master!E56/100)+1,Master!$K$7,Master!$K$8,Master!$K$9),"")</f>
      </c>
      <c r="I38" s="10">
        <f>IF(H38="","",Master!$K$10)</f>
      </c>
      <c r="K38" s="10">
        <f>IF(H38="","",Master!$K$11)</f>
      </c>
      <c r="M38" s="10">
        <f>IF(AND(Master!F56=1,Master!E56&lt;100),"ST*6",IF(OR(Master!F56=1,Master!F56=4),"ST*4",""))</f>
      </c>
      <c r="N38" s="10">
        <f>IF(H38="","",CONCATENATE(Master!A56,Master!B56))</f>
      </c>
      <c r="P38" s="10">
        <f>IF(AND(Master!$F56=1,Master!$E56&lt;100),"ST*6",IF(OR(Master!$F56=1,Master!$F56=4),"ST*4",""))</f>
      </c>
    </row>
    <row r="39" spans="2:16" s="10" customFormat="1" ht="15.75" hidden="1">
      <c r="B39" s="10">
        <f>IF(H39="","",Master!$K$3)</f>
      </c>
      <c r="C39" s="10">
        <f>IF(H39="","",Master!$K$5)</f>
      </c>
      <c r="D39" s="10">
        <f>IF(H39="","",Master!$K$6)</f>
      </c>
      <c r="E39" s="10">
        <f>IF(OR(Master!F57=1,Master!F57=4),CONCATENATE("FIBR-",Master!L57,Master!B57),"")</f>
      </c>
      <c r="G39" s="10">
        <f t="shared" si="0"/>
      </c>
      <c r="H39" s="10">
        <f>IF(OR(Master!F57=1,Master!F57=4),CHOOSE(INT(Master!E57/100)+1,Master!$K$7,Master!$K$8,Master!$K$9),"")</f>
      </c>
      <c r="I39" s="10">
        <f>IF(H39="","",Master!$K$10)</f>
      </c>
      <c r="K39" s="10">
        <f>IF(H39="","",Master!$K$11)</f>
      </c>
      <c r="M39" s="10">
        <f>IF(AND(Master!F57=1,Master!E57&lt;100),"ST*6",IF(OR(Master!F57=1,Master!F57=4),"ST*4",""))</f>
      </c>
      <c r="N39" s="10">
        <f>IF(H39="","",CONCATENATE(Master!A57,Master!B57))</f>
      </c>
      <c r="P39" s="10">
        <f>IF(AND(Master!$F57=1,Master!$E57&lt;100),"ST*6",IF(OR(Master!$F57=1,Master!$F57=4),"ST*4",""))</f>
      </c>
    </row>
    <row r="40" spans="2:16" s="10" customFormat="1" ht="15.75" hidden="1">
      <c r="B40" s="10">
        <f>IF(H40="","",Master!$K$3)</f>
      </c>
      <c r="C40" s="10">
        <f>IF(H40="","",Master!$K$5)</f>
      </c>
      <c r="D40" s="10">
        <f>IF(H40="","",Master!$K$6)</f>
      </c>
      <c r="E40" s="10">
        <f>IF(OR(Master!F58=1,Master!F58=4),CONCATENATE("FIBR-",Master!L58,Master!B58),"")</f>
      </c>
      <c r="G40" s="10">
        <f t="shared" si="0"/>
      </c>
      <c r="H40" s="10">
        <f>IF(OR(Master!F58=1,Master!F58=4),CHOOSE(INT(Master!E58/100)+1,Master!$K$7,Master!$K$8,Master!$K$9),"")</f>
      </c>
      <c r="I40" s="10">
        <f>IF(H40="","",Master!$K$10)</f>
      </c>
      <c r="K40" s="10">
        <f>IF(H40="","",Master!$K$11)</f>
      </c>
      <c r="M40" s="10">
        <f>IF(AND(Master!F58=1,Master!E58&lt;100),"ST*6",IF(OR(Master!F58=1,Master!F58=4),"ST*4",""))</f>
      </c>
      <c r="N40" s="10">
        <f>IF(H40="","",CONCATENATE(Master!A58,Master!B58))</f>
      </c>
      <c r="P40" s="10">
        <f>IF(AND(Master!$F58=1,Master!$E58&lt;100),"ST*6",IF(OR(Master!$F58=1,Master!$F58=4),"ST*4",""))</f>
      </c>
    </row>
    <row r="41" spans="2:16" s="10" customFormat="1" ht="15.75">
      <c r="B41" s="10" t="str">
        <f>IF(H41="","",Master!$K$3)</f>
        <v>DAQ</v>
      </c>
      <c r="C41" s="10" t="str">
        <f>IF(H41="","",Master!$K$5)</f>
        <v>TS</v>
      </c>
      <c r="D41" s="10" t="str">
        <f>IF(H41="","",Master!$K$6)</f>
        <v>I</v>
      </c>
      <c r="E41" s="10" t="str">
        <f>IF(OR(Master!F59=1,Master!F59=4),CONCATENATE("FIBR-",Master!L59,Master!B59),"")</f>
        <v>FIBR-1-27D-T</v>
      </c>
      <c r="G41" s="10" t="str">
        <f t="shared" si="0"/>
        <v>Fibr Bundl</v>
      </c>
      <c r="H41" s="10">
        <f>IF(OR(Master!F59=1,Master!F59=4),CHOOSE(INT(Master!E59/100)+1,Master!$K$7,Master!$K$8,Master!$K$9),"")</f>
        <v>95</v>
      </c>
      <c r="I41" s="10" t="str">
        <f>IF(H41="","",Master!$K$10)</f>
        <v>BK</v>
      </c>
      <c r="K41" s="10" t="str">
        <f>IF(H41="","",Master!$K$11)</f>
        <v>1RR30F</v>
      </c>
      <c r="M41" s="10" t="str">
        <f>IF(AND(Master!F59=1,Master!E59&lt;100),"ST*6",IF(OR(Master!F59=1,Master!F59=4),"ST*4",""))</f>
        <v>ST*4</v>
      </c>
      <c r="N41" s="10" t="str">
        <f>IF(H41="","",CONCATENATE(Master!A59,Master!B59))</f>
        <v>1RR27D-T</v>
      </c>
      <c r="P41" s="10" t="str">
        <f>IF(AND(Master!$F59=1,Master!$E59&lt;100),"ST*6",IF(OR(Master!$F59=1,Master!$F59=4),"ST*4",""))</f>
        <v>ST*4</v>
      </c>
    </row>
    <row r="42" spans="2:16" s="10" customFormat="1" ht="15.75">
      <c r="B42" s="10" t="str">
        <f>IF(H42="","",Master!$K$3)</f>
        <v>DAQ</v>
      </c>
      <c r="C42" s="10" t="str">
        <f>IF(H42="","",Master!$K$5)</f>
        <v>TS</v>
      </c>
      <c r="D42" s="10" t="str">
        <f>IF(H42="","",Master!$K$6)</f>
        <v>I</v>
      </c>
      <c r="E42" s="10" t="str">
        <f>IF(OR(Master!F60=1,Master!F60=4),CONCATENATE("FIBR-",Master!L60,Master!B60),"")</f>
        <v>FIBR-1-27D-B</v>
      </c>
      <c r="G42" s="10" t="str">
        <f t="shared" si="0"/>
        <v>Fibr Bundl</v>
      </c>
      <c r="H42" s="10">
        <f>IF(OR(Master!F60=1,Master!F60=4),CHOOSE(INT(Master!E60/100)+1,Master!$K$7,Master!$K$8,Master!$K$9),"")</f>
        <v>95</v>
      </c>
      <c r="I42" s="10" t="str">
        <f>IF(H42="","",Master!$K$10)</f>
        <v>BK</v>
      </c>
      <c r="K42" s="10" t="str">
        <f>IF(H42="","",Master!$K$11)</f>
        <v>1RR30F</v>
      </c>
      <c r="M42" s="10" t="str">
        <f>IF(AND(Master!F60=1,Master!E60&lt;100),"ST*6",IF(OR(Master!F60=1,Master!F60=4),"ST*4",""))</f>
        <v>ST*4</v>
      </c>
      <c r="N42" s="10" t="str">
        <f>IF(H42="","",CONCATENATE(Master!A60,Master!B60))</f>
        <v>1RR27D-B</v>
      </c>
      <c r="P42" s="10" t="str">
        <f>IF(AND(Master!$F60=1,Master!$E60&lt;100),"ST*6",IF(OR(Master!$F60=1,Master!$F60=4),"ST*4",""))</f>
        <v>ST*4</v>
      </c>
    </row>
    <row r="43" spans="2:16" s="10" customFormat="1" ht="15.75">
      <c r="B43" s="10" t="str">
        <f>IF(H43="","",Master!$K$3)</f>
        <v>DAQ</v>
      </c>
      <c r="C43" s="10" t="str">
        <f>IF(H43="","",Master!$K$5)</f>
        <v>TS</v>
      </c>
      <c r="D43" s="10" t="str">
        <f>IF(H43="","",Master!$K$6)</f>
        <v>I</v>
      </c>
      <c r="E43" s="10" t="str">
        <f>IF(OR(Master!F61=1,Master!F61=4),CONCATENATE("FIBR-",Master!L61,Master!B61),"")</f>
        <v>FIBR-1-27E-T</v>
      </c>
      <c r="G43" s="10" t="str">
        <f t="shared" si="0"/>
        <v>Fibr Bundl</v>
      </c>
      <c r="H43" s="10">
        <f>IF(OR(Master!F61=1,Master!F61=4),CHOOSE(INT(Master!E61/100)+1,Master!$K$7,Master!$K$8,Master!$K$9),"")</f>
        <v>95</v>
      </c>
      <c r="I43" s="10" t="str">
        <f>IF(H43="","",Master!$K$10)</f>
        <v>BK</v>
      </c>
      <c r="K43" s="10" t="str">
        <f>IF(H43="","",Master!$K$11)</f>
        <v>1RR30F</v>
      </c>
      <c r="M43" s="10" t="str">
        <f>IF(AND(Master!F61=1,Master!E61&lt;100),"ST*6",IF(OR(Master!F61=1,Master!F61=4),"ST*4",""))</f>
        <v>ST*4</v>
      </c>
      <c r="N43" s="10" t="str">
        <f>IF(H43="","",CONCATENATE(Master!A61,Master!B61))</f>
        <v>1RR27E-T</v>
      </c>
      <c r="P43" s="10" t="str">
        <f>IF(AND(Master!$F61=1,Master!$E61&lt;100),"ST*6",IF(OR(Master!$F61=1,Master!$F61=4),"ST*4",""))</f>
        <v>ST*4</v>
      </c>
    </row>
    <row r="44" spans="2:16" s="10" customFormat="1" ht="15.75" hidden="1">
      <c r="B44" s="10">
        <f>IF(H44="","",Master!$K$3)</f>
      </c>
      <c r="C44" s="10">
        <f>IF(H44="","",Master!$K$5)</f>
      </c>
      <c r="D44" s="10">
        <f>IF(H44="","",Master!$K$6)</f>
      </c>
      <c r="E44" s="10">
        <f>IF(OR(Master!F62=1,Master!F62=4),CONCATENATE("FIBR-",Master!L62,Master!B62),"")</f>
      </c>
      <c r="G44" s="10">
        <f t="shared" si="0"/>
      </c>
      <c r="H44" s="10">
        <f>IF(OR(Master!F62=1,Master!F62=4),CHOOSE(INT(Master!E62/100)+1,Master!$K$7,Master!$K$8,Master!$K$9),"")</f>
      </c>
      <c r="I44" s="10">
        <f>IF(H44="","",Master!$K$10)</f>
      </c>
      <c r="K44" s="10">
        <f>IF(H44="","",Master!$K$11)</f>
      </c>
      <c r="M44" s="10">
        <f>IF(AND(Master!F62=1,Master!E62&lt;100),"ST*6",IF(OR(Master!F62=1,Master!F62=4),"ST*4",""))</f>
      </c>
      <c r="N44" s="10">
        <f>IF(H44="","",CONCATENATE(Master!A62,Master!B62))</f>
      </c>
      <c r="P44" s="10">
        <f>IF(AND(Master!$F62=1,Master!$E62&lt;100),"ST*6",IF(OR(Master!$F62=1,Master!$F62=4),"ST*4",""))</f>
      </c>
    </row>
    <row r="45" spans="2:16" s="10" customFormat="1" ht="15.75" hidden="1">
      <c r="B45" s="10">
        <f>IF(H45="","",Master!$K$3)</f>
      </c>
      <c r="C45" s="10">
        <f>IF(H45="","",Master!$K$5)</f>
      </c>
      <c r="D45" s="10">
        <f>IF(H45="","",Master!$K$6)</f>
      </c>
      <c r="E45" s="10">
        <f>IF(OR(Master!F63=1,Master!F63=4),CONCATENATE("FIBR-",Master!L63,Master!B63),"")</f>
      </c>
      <c r="G45" s="10">
        <f t="shared" si="0"/>
      </c>
      <c r="H45" s="10">
        <f>IF(OR(Master!F63=1,Master!F63=4),CHOOSE(INT(Master!E63/100)+1,Master!$K$7,Master!$K$8,Master!$K$9),"")</f>
      </c>
      <c r="I45" s="10">
        <f>IF(H45="","",Master!$K$10)</f>
      </c>
      <c r="K45" s="10">
        <f>IF(H45="","",Master!$K$11)</f>
      </c>
      <c r="M45" s="10">
        <f>IF(AND(Master!F63=1,Master!E63&lt;100),"ST*6",IF(OR(Master!F63=1,Master!F63=4),"ST*4",""))</f>
      </c>
      <c r="N45" s="10">
        <f>IF(H45="","",CONCATENATE(Master!A63,Master!B63))</f>
      </c>
      <c r="P45" s="10">
        <f>IF(AND(Master!$F63=1,Master!$E63&lt;100),"ST*6",IF(OR(Master!$F63=1,Master!$F63=4),"ST*4",""))</f>
      </c>
    </row>
    <row r="46" spans="2:16" s="10" customFormat="1" ht="15.75">
      <c r="B46" s="10" t="str">
        <f>IF(H46="","",Master!$K$3)</f>
        <v>DAQ</v>
      </c>
      <c r="C46" s="10" t="str">
        <f>IF(H46="","",Master!$K$5)</f>
        <v>TS</v>
      </c>
      <c r="D46" s="10" t="str">
        <f>IF(H46="","",Master!$K$6)</f>
        <v>I</v>
      </c>
      <c r="E46" s="10" t="str">
        <f>IF(OR(Master!F64=1,Master!F64=4),CONCATENATE("FIBR-",Master!L64,Master!B64),"")</f>
        <v>FIBR-1-27F-B</v>
      </c>
      <c r="G46" s="10" t="str">
        <f t="shared" si="0"/>
        <v>Fibr Bundl</v>
      </c>
      <c r="H46" s="10">
        <f>IF(OR(Master!F64=1,Master!F64=4),CHOOSE(INT(Master!E64/100)+1,Master!$K$7,Master!$K$8,Master!$K$9),"")</f>
        <v>95</v>
      </c>
      <c r="I46" s="10" t="str">
        <f>IF(H46="","",Master!$K$10)</f>
        <v>BK</v>
      </c>
      <c r="K46" s="10" t="str">
        <f>IF(H46="","",Master!$K$11)</f>
        <v>1RR30F</v>
      </c>
      <c r="M46" s="10" t="str">
        <f>IF(AND(Master!F64=1,Master!E64&lt;100),"ST*6",IF(OR(Master!F64=1,Master!F64=4),"ST*4",""))</f>
        <v>ST*4</v>
      </c>
      <c r="N46" s="10" t="str">
        <f>IF(H46="","",CONCATENATE(Master!A64,Master!B64))</f>
        <v>1RR27F-B</v>
      </c>
      <c r="P46" s="10" t="str">
        <f>IF(AND(Master!$F64=1,Master!$E64&lt;100),"ST*6",IF(OR(Master!$F64=1,Master!$F64=4),"ST*4",""))</f>
        <v>ST*4</v>
      </c>
    </row>
    <row r="47" spans="2:16" s="10" customFormat="1" ht="15.75">
      <c r="B47" s="10" t="str">
        <f>IF(H47="","",Master!$K$3)</f>
        <v>DAQ</v>
      </c>
      <c r="C47" s="10" t="str">
        <f>IF(H47="","",Master!$K$5)</f>
        <v>TS</v>
      </c>
      <c r="D47" s="10" t="str">
        <f>IF(H47="","",Master!$K$6)</f>
        <v>I</v>
      </c>
      <c r="E47" s="10" t="str">
        <f>IF(OR(Master!F65=1,Master!F65=4),CONCATENATE("FIBR-",Master!L65,Master!B65),"")</f>
        <v>FIBR-1-27G-T</v>
      </c>
      <c r="G47" s="10" t="str">
        <f t="shared" si="0"/>
        <v>Fibr Bundl</v>
      </c>
      <c r="H47" s="10">
        <f>IF(OR(Master!F65=1,Master!F65=4),CHOOSE(INT(Master!E65/100)+1,Master!$K$7,Master!$K$8,Master!$K$9),"")</f>
        <v>95</v>
      </c>
      <c r="I47" s="10" t="str">
        <f>IF(H47="","",Master!$K$10)</f>
        <v>BK</v>
      </c>
      <c r="K47" s="10" t="str">
        <f>IF(H47="","",Master!$K$11)</f>
        <v>1RR30F</v>
      </c>
      <c r="M47" s="10" t="str">
        <f>IF(AND(Master!F65=1,Master!E65&lt;100),"ST*6",IF(OR(Master!F65=1,Master!F65=4),"ST*4",""))</f>
        <v>ST*4</v>
      </c>
      <c r="N47" s="10" t="str">
        <f>IF(H47="","",CONCATENATE(Master!A65,Master!B65))</f>
        <v>1RR27G-T</v>
      </c>
      <c r="P47" s="10" t="str">
        <f>IF(AND(Master!$F65=1,Master!$E65&lt;100),"ST*6",IF(OR(Master!$F65=1,Master!$F65=4),"ST*4",""))</f>
        <v>ST*4</v>
      </c>
    </row>
    <row r="48" spans="2:16" s="10" customFormat="1" ht="15.75">
      <c r="B48" s="10" t="str">
        <f>IF(H48="","",Master!$K$3)</f>
        <v>DAQ</v>
      </c>
      <c r="C48" s="10" t="str">
        <f>IF(H48="","",Master!$K$5)</f>
        <v>TS</v>
      </c>
      <c r="D48" s="10" t="str">
        <f>IF(H48="","",Master!$K$6)</f>
        <v>I</v>
      </c>
      <c r="E48" s="10" t="str">
        <f>IF(OR(Master!F66=1,Master!F66=4),CONCATENATE("FIBR-",Master!L66,Master!B66),"")</f>
        <v>FIBR-1-27G-B</v>
      </c>
      <c r="G48" s="10" t="str">
        <f t="shared" si="0"/>
        <v>Fibr Bundl</v>
      </c>
      <c r="H48" s="10">
        <f>IF(OR(Master!F66=1,Master!F66=4),CHOOSE(INT(Master!E66/100)+1,Master!$K$7,Master!$K$8,Master!$K$9),"")</f>
        <v>95</v>
      </c>
      <c r="I48" s="10" t="str">
        <f>IF(H48="","",Master!$K$10)</f>
        <v>BK</v>
      </c>
      <c r="K48" s="10" t="str">
        <f>IF(H48="","",Master!$K$11)</f>
        <v>1RR30F</v>
      </c>
      <c r="M48" s="10" t="str">
        <f>IF(AND(Master!F66=1,Master!E66&lt;100),"ST*6",IF(OR(Master!F66=1,Master!F66=4),"ST*4",""))</f>
        <v>ST*4</v>
      </c>
      <c r="N48" s="10" t="str">
        <f>IF(H48="","",CONCATENATE(Master!A66,Master!B66))</f>
        <v>1RR27G-B</v>
      </c>
      <c r="P48" s="10" t="str">
        <f>IF(AND(Master!$F66=1,Master!$E66&lt;100),"ST*6",IF(OR(Master!$F66=1,Master!$F66=4),"ST*4",""))</f>
        <v>ST*4</v>
      </c>
    </row>
    <row r="49" spans="2:16" s="10" customFormat="1" ht="15.75">
      <c r="B49" s="10" t="str">
        <f>IF(H49="","",Master!$K$3)</f>
        <v>DAQ</v>
      </c>
      <c r="C49" s="10" t="str">
        <f>IF(H49="","",Master!$K$5)</f>
        <v>TS</v>
      </c>
      <c r="D49" s="10" t="str">
        <f>IF(H49="","",Master!$K$6)</f>
        <v>I</v>
      </c>
      <c r="E49" s="10" t="str">
        <f>IF(OR(Master!F67=1,Master!F67=4),CONCATENATE("FIBR-",Master!L67,Master!B67),"")</f>
        <v>FIBR-1-27H-T</v>
      </c>
      <c r="G49" s="10" t="str">
        <f t="shared" si="0"/>
        <v>Fibr Bundl</v>
      </c>
      <c r="H49" s="10">
        <f>IF(OR(Master!F67=1,Master!F67=4),CHOOSE(INT(Master!E67/100)+1,Master!$K$7,Master!$K$8,Master!$K$9),"")</f>
        <v>95</v>
      </c>
      <c r="I49" s="10" t="str">
        <f>IF(H49="","",Master!$K$10)</f>
        <v>BK</v>
      </c>
      <c r="K49" s="10" t="str">
        <f>IF(H49="","",Master!$K$11)</f>
        <v>1RR30F</v>
      </c>
      <c r="M49" s="10" t="str">
        <f>IF(AND(Master!F67=1,Master!E67&lt;100),"ST*6",IF(OR(Master!F67=1,Master!F67=4),"ST*4",""))</f>
        <v>ST*4</v>
      </c>
      <c r="N49" s="10" t="str">
        <f>IF(H49="","",CONCATENATE(Master!A67,Master!B67))</f>
        <v>1RR27H-T</v>
      </c>
      <c r="P49" s="10" t="str">
        <f>IF(AND(Master!$F67=1,Master!$E67&lt;100),"ST*6",IF(OR(Master!$F67=1,Master!$F67=4),"ST*4",""))</f>
        <v>ST*4</v>
      </c>
    </row>
    <row r="50" spans="2:16" s="10" customFormat="1" ht="15.75">
      <c r="B50" s="10" t="str">
        <f>IF(H50="","",Master!$K$3)</f>
        <v>DAQ</v>
      </c>
      <c r="C50" s="10" t="str">
        <f>IF(H50="","",Master!$K$5)</f>
        <v>TS</v>
      </c>
      <c r="D50" s="10" t="str">
        <f>IF(H50="","",Master!$K$6)</f>
        <v>I</v>
      </c>
      <c r="E50" s="10" t="str">
        <f>IF(OR(Master!F68=1,Master!F68=4),CONCATENATE("FIBR-",Master!L68,Master!B68),"")</f>
        <v>FIBR-1-27H-B</v>
      </c>
      <c r="G50" s="10" t="str">
        <f t="shared" si="0"/>
        <v>Fibr Bundl</v>
      </c>
      <c r="H50" s="10">
        <f>IF(OR(Master!F68=1,Master!F68=4),CHOOSE(INT(Master!E68/100)+1,Master!$K$7,Master!$K$8,Master!$K$9),"")</f>
        <v>95</v>
      </c>
      <c r="I50" s="10" t="str">
        <f>IF(H50="","",Master!$K$10)</f>
        <v>BK</v>
      </c>
      <c r="K50" s="10" t="str">
        <f>IF(H50="","",Master!$K$11)</f>
        <v>1RR30F</v>
      </c>
      <c r="M50" s="10" t="str">
        <f>IF(AND(Master!F68=1,Master!E68&lt;100),"ST*6",IF(OR(Master!F68=1,Master!F68=4),"ST*4",""))</f>
        <v>ST*4</v>
      </c>
      <c r="N50" s="10" t="str">
        <f>IF(H50="","",CONCATENATE(Master!A68,Master!B68))</f>
        <v>1RR27H-B</v>
      </c>
      <c r="P50" s="10" t="str">
        <f>IF(AND(Master!$F68=1,Master!$E68&lt;100),"ST*6",IF(OR(Master!$F68=1,Master!$F68=4),"ST*4",""))</f>
        <v>ST*4</v>
      </c>
    </row>
    <row r="51" spans="2:16" s="10" customFormat="1" ht="15.75">
      <c r="B51" s="10" t="str">
        <f>IF(H51="","",Master!$K$3)</f>
        <v>DAQ</v>
      </c>
      <c r="C51" s="10" t="str">
        <f>IF(H51="","",Master!$K$5)</f>
        <v>TS</v>
      </c>
      <c r="D51" s="10" t="str">
        <f>IF(H51="","",Master!$K$6)</f>
        <v>I</v>
      </c>
      <c r="E51" s="10" t="str">
        <f>IF(OR(Master!F69=1,Master!F69=4),CONCATENATE("FIBR-",Master!L69,Master!B69),"")</f>
        <v>FIBR-1-27I-T</v>
      </c>
      <c r="G51" s="10" t="str">
        <f t="shared" si="0"/>
        <v>Fibr Bundl</v>
      </c>
      <c r="H51" s="10">
        <f>IF(OR(Master!F69=1,Master!F69=4),CHOOSE(INT(Master!E69/100)+1,Master!$K$7,Master!$K$8,Master!$K$9),"")</f>
        <v>95</v>
      </c>
      <c r="I51" s="10" t="str">
        <f>IF(H51="","",Master!$K$10)</f>
        <v>BK</v>
      </c>
      <c r="K51" s="10" t="str">
        <f>IF(H51="","",Master!$K$11)</f>
        <v>1RR30F</v>
      </c>
      <c r="M51" s="10" t="str">
        <f>IF(AND(Master!F69=1,Master!E69&lt;100),"ST*6",IF(OR(Master!F69=1,Master!F69=4),"ST*4",""))</f>
        <v>ST*4</v>
      </c>
      <c r="N51" s="10" t="str">
        <f>IF(H51="","",CONCATENATE(Master!A69,Master!B69))</f>
        <v>1RR27I-T</v>
      </c>
      <c r="P51" s="10" t="str">
        <f>IF(AND(Master!$F69=1,Master!$E69&lt;100),"ST*6",IF(OR(Master!$F69=1,Master!$F69=4),"ST*4",""))</f>
        <v>ST*4</v>
      </c>
    </row>
    <row r="52" spans="2:16" s="10" customFormat="1" ht="15.75">
      <c r="B52" s="10" t="str">
        <f>IF(H52="","",Master!$K$3)</f>
        <v>DAQ</v>
      </c>
      <c r="C52" s="10" t="str">
        <f>IF(H52="","",Master!$K$5)</f>
        <v>TS</v>
      </c>
      <c r="D52" s="10" t="str">
        <f>IF(H52="","",Master!$K$6)</f>
        <v>I</v>
      </c>
      <c r="E52" s="10" t="str">
        <f>IF(OR(Master!F70=1,Master!F70=4),CONCATENATE("FIBR-",Master!L70,Master!B70),"")</f>
        <v>FIBR-1-27I-B</v>
      </c>
      <c r="G52" s="10" t="str">
        <f t="shared" si="0"/>
        <v>Fibr Bundl</v>
      </c>
      <c r="H52" s="10">
        <f>IF(OR(Master!F70=1,Master!F70=4),CHOOSE(INT(Master!E70/100)+1,Master!$K$7,Master!$K$8,Master!$K$9),"")</f>
        <v>95</v>
      </c>
      <c r="I52" s="10" t="str">
        <f>IF(H52="","",Master!$K$10)</f>
        <v>BK</v>
      </c>
      <c r="K52" s="10" t="str">
        <f>IF(H52="","",Master!$K$11)</f>
        <v>1RR30F</v>
      </c>
      <c r="M52" s="10" t="str">
        <f>IF(AND(Master!F70=1,Master!E70&lt;100),"ST*6",IF(OR(Master!F70=1,Master!F70=4),"ST*4",""))</f>
        <v>ST*4</v>
      </c>
      <c r="N52" s="10" t="str">
        <f>IF(H52="","",CONCATENATE(Master!A70,Master!B70))</f>
        <v>1RR27I-B</v>
      </c>
      <c r="P52" s="10" t="str">
        <f>IF(AND(Master!$F70=1,Master!$E70&lt;100),"ST*6",IF(OR(Master!$F70=1,Master!$F70=4),"ST*4",""))</f>
        <v>ST*4</v>
      </c>
    </row>
    <row r="53" spans="2:16" s="10" customFormat="1" ht="15.75" hidden="1">
      <c r="B53" s="10">
        <f>IF(H53="","",Master!$K$3)</f>
      </c>
      <c r="C53" s="10">
        <f>IF(H53="","",Master!$K$5)</f>
      </c>
      <c r="D53" s="10">
        <f>IF(H53="","",Master!$K$6)</f>
      </c>
      <c r="E53" s="10">
        <f>IF(OR(Master!F71=1,Master!F71=4),CONCATENATE("FIBR-",Master!L71,Master!B71),"")</f>
      </c>
      <c r="G53" s="10">
        <f t="shared" si="0"/>
      </c>
      <c r="H53" s="10">
        <f>IF(OR(Master!F71=1,Master!F71=4),CHOOSE(INT(Master!E71/100)+1,Master!$K$7,Master!$K$8,Master!$K$9),"")</f>
      </c>
      <c r="I53" s="10">
        <f>IF(H53="","",Master!$K$10)</f>
      </c>
      <c r="K53" s="10">
        <f>IF(H53="","",Master!$K$11)</f>
      </c>
      <c r="M53" s="10">
        <f>IF(AND(Master!F71=1,Master!E71&lt;100),"ST*6",IF(OR(Master!F71=1,Master!F71=4),"ST*4",""))</f>
      </c>
      <c r="N53" s="10">
        <f>IF(H53="","",CONCATENATE(Master!A71,Master!B71))</f>
      </c>
      <c r="P53" s="10">
        <f>IF(AND(Master!$F71=1,Master!$E71&lt;100),"ST*6",IF(OR(Master!$F71=1,Master!$F71=4),"ST*4",""))</f>
      </c>
    </row>
    <row r="54" spans="2:16" s="10" customFormat="1" ht="15.75" hidden="1">
      <c r="B54" s="10">
        <f>IF(H54="","",Master!$K$3)</f>
      </c>
      <c r="C54" s="10">
        <f>IF(H54="","",Master!$K$5)</f>
      </c>
      <c r="D54" s="10">
        <f>IF(H54="","",Master!$K$6)</f>
      </c>
      <c r="E54" s="10">
        <f>IF(OR(Master!F72=1,Master!F72=4),CONCATENATE("FIBR-",Master!L72,Master!B72),"")</f>
      </c>
      <c r="G54" s="10">
        <f t="shared" si="0"/>
      </c>
      <c r="H54" s="10">
        <f>IF(OR(Master!F72=1,Master!F72=4),CHOOSE(INT(Master!E72/100)+1,Master!$K$7,Master!$K$8,Master!$K$9),"")</f>
      </c>
      <c r="I54" s="10">
        <f>IF(H54="","",Master!$K$10)</f>
      </c>
      <c r="K54" s="10">
        <f>IF(H54="","",Master!$K$11)</f>
      </c>
      <c r="M54" s="10">
        <f>IF(AND(Master!F72=1,Master!E72&lt;100),"ST*6",IF(OR(Master!F72=1,Master!F72=4),"ST*4",""))</f>
      </c>
      <c r="N54" s="10">
        <f>IF(H54="","",CONCATENATE(Master!A72,Master!B72))</f>
      </c>
      <c r="P54" s="10">
        <f>IF(AND(Master!$F72=1,Master!$E72&lt;100),"ST*6",IF(OR(Master!$F72=1,Master!$F72=4),"ST*4",""))</f>
      </c>
    </row>
    <row r="55" spans="2:16" s="10" customFormat="1" ht="15.75" hidden="1">
      <c r="B55" s="10">
        <f>IF(H55="","",Master!$K$3)</f>
      </c>
      <c r="C55" s="10">
        <f>IF(H55="","",Master!$K$5)</f>
      </c>
      <c r="D55" s="10">
        <f>IF(H55="","",Master!$K$6)</f>
      </c>
      <c r="E55" s="10">
        <f>IF(OR(Master!F73=1,Master!F73=4),CONCATENATE("FIBR-",Master!L73,Master!B73),"")</f>
      </c>
      <c r="G55" s="10">
        <f t="shared" si="0"/>
      </c>
      <c r="H55" s="10">
        <f>IF(OR(Master!F73=1,Master!F73=4),CHOOSE(INT(Master!E73/100)+1,Master!$K$7,Master!$K$8,Master!$K$9),"")</f>
      </c>
      <c r="I55" s="10">
        <f>IF(H55="","",Master!$K$10)</f>
      </c>
      <c r="K55" s="10">
        <f>IF(H55="","",Master!$K$11)</f>
      </c>
      <c r="M55" s="10">
        <f>IF(AND(Master!F73=1,Master!E73&lt;100),"ST*6",IF(OR(Master!F73=1,Master!F73=4),"ST*4",""))</f>
      </c>
      <c r="N55" s="10">
        <f>IF(H55="","",CONCATENATE(Master!A73,Master!B73))</f>
      </c>
      <c r="P55" s="10">
        <f>IF(AND(Master!$F73=1,Master!$E73&lt;100),"ST*6",IF(OR(Master!$F73=1,Master!$F73=4),"ST*4",""))</f>
      </c>
    </row>
    <row r="56" spans="2:16" s="10" customFormat="1" ht="15.75">
      <c r="B56" s="10" t="str">
        <f>IF(H56="","",Master!$K$3)</f>
        <v>DAQ</v>
      </c>
      <c r="C56" s="10" t="str">
        <f>IF(H56="","",Master!$K$5)</f>
        <v>TS</v>
      </c>
      <c r="D56" s="10" t="str">
        <f>IF(H56="","",Master!$K$6)</f>
        <v>I</v>
      </c>
      <c r="E56" s="10" t="str">
        <f>IF(OR(Master!F74=1,Master!F74=4),CONCATENATE("FIBR-",Master!L74,Master!B74),"")</f>
        <v>FIBR-2-22F-T</v>
      </c>
      <c r="G56" s="10" t="str">
        <f t="shared" si="0"/>
        <v>Fibr Bundl</v>
      </c>
      <c r="H56" s="10">
        <f>IF(OR(Master!F74=1,Master!F74=4),CHOOSE(INT(Master!E74/100)+1,Master!$K$7,Master!$K$8,Master!$K$9),"")</f>
        <v>95</v>
      </c>
      <c r="I56" s="10" t="str">
        <f>IF(H56="","",Master!$K$10)</f>
        <v>BK</v>
      </c>
      <c r="K56" s="10" t="str">
        <f>IF(H56="","",Master!$K$11)</f>
        <v>1RR30F</v>
      </c>
      <c r="M56" s="10" t="str">
        <f>IF(AND(Master!F74=1,Master!E74&lt;100),"ST*6",IF(OR(Master!F74=1,Master!F74=4),"ST*4",""))</f>
        <v>ST*4</v>
      </c>
      <c r="N56" s="10" t="str">
        <f>IF(H56="","",CONCATENATE(Master!A74,Master!B74))</f>
        <v>2RR22F-T</v>
      </c>
      <c r="P56" s="10" t="str">
        <f>IF(AND(Master!$F74=1,Master!$E74&lt;100),"ST*6",IF(OR(Master!$F74=1,Master!$F74=4),"ST*4",""))</f>
        <v>ST*4</v>
      </c>
    </row>
    <row r="57" spans="2:16" s="10" customFormat="1" ht="15.75">
      <c r="B57" s="10" t="str">
        <f>IF(H57="","",Master!$K$3)</f>
        <v>DAQ</v>
      </c>
      <c r="C57" s="10" t="str">
        <f>IF(H57="","",Master!$K$5)</f>
        <v>TS</v>
      </c>
      <c r="D57" s="10" t="str">
        <f>IF(H57="","",Master!$K$6)</f>
        <v>I</v>
      </c>
      <c r="E57" s="10" t="str">
        <f>IF(OR(Master!F75=1,Master!F75=4),CONCATENATE("FIBR-",Master!L75,Master!B75),"")</f>
        <v>FIBR-2-22F-B</v>
      </c>
      <c r="G57" s="10" t="str">
        <f t="shared" si="0"/>
        <v>Fibr Bundl</v>
      </c>
      <c r="H57" s="10">
        <f>IF(OR(Master!F75=1,Master!F75=4),CHOOSE(INT(Master!E75/100)+1,Master!$K$7,Master!$K$8,Master!$K$9),"")</f>
        <v>95</v>
      </c>
      <c r="I57" s="10" t="str">
        <f>IF(H57="","",Master!$K$10)</f>
        <v>BK</v>
      </c>
      <c r="K57" s="10" t="str">
        <f>IF(H57="","",Master!$K$11)</f>
        <v>1RR30F</v>
      </c>
      <c r="M57" s="10" t="str">
        <f>IF(AND(Master!F75=1,Master!E75&lt;100),"ST*6",IF(OR(Master!F75=1,Master!F75=4),"ST*4",""))</f>
        <v>ST*4</v>
      </c>
      <c r="N57" s="10" t="str">
        <f>IF(H57="","",CONCATENATE(Master!A75,Master!B75))</f>
        <v>2RR22F-B</v>
      </c>
      <c r="P57" s="10" t="str">
        <f>IF(AND(Master!$F75=1,Master!$E75&lt;100),"ST*6",IF(OR(Master!$F75=1,Master!$F75=4),"ST*4",""))</f>
        <v>ST*4</v>
      </c>
    </row>
    <row r="58" spans="2:16" s="10" customFormat="1" ht="15.75">
      <c r="B58" s="10" t="str">
        <f>IF(H58="","",Master!$K$3)</f>
        <v>DAQ</v>
      </c>
      <c r="C58" s="10" t="str">
        <f>IF(H58="","",Master!$K$5)</f>
        <v>TS</v>
      </c>
      <c r="D58" s="10" t="str">
        <f>IF(H58="","",Master!$K$6)</f>
        <v>I</v>
      </c>
      <c r="E58" s="10" t="str">
        <f>IF(OR(Master!F76=1,Master!F76=4),CONCATENATE("FIBR-",Master!L76,Master!B76),"")</f>
        <v>FIBR-2-22G-T</v>
      </c>
      <c r="G58" s="10" t="str">
        <f t="shared" si="0"/>
        <v>Fibr Bundl</v>
      </c>
      <c r="H58" s="10">
        <f>IF(OR(Master!F76=1,Master!F76=4),CHOOSE(INT(Master!E76/100)+1,Master!$K$7,Master!$K$8,Master!$K$9),"")</f>
        <v>95</v>
      </c>
      <c r="I58" s="10" t="str">
        <f>IF(H58="","",Master!$K$10)</f>
        <v>BK</v>
      </c>
      <c r="K58" s="10" t="str">
        <f>IF(H58="","",Master!$K$11)</f>
        <v>1RR30F</v>
      </c>
      <c r="M58" s="10" t="str">
        <f>IF(AND(Master!F76=1,Master!E76&lt;100),"ST*6",IF(OR(Master!F76=1,Master!F76=4),"ST*4",""))</f>
        <v>ST*4</v>
      </c>
      <c r="N58" s="10" t="str">
        <f>IF(H58="","",CONCATENATE(Master!A76,Master!B76))</f>
        <v>2RR22G-T</v>
      </c>
      <c r="P58" s="10" t="str">
        <f>IF(AND(Master!$F76=1,Master!$E76&lt;100),"ST*6",IF(OR(Master!$F76=1,Master!$F76=4),"ST*4",""))</f>
        <v>ST*4</v>
      </c>
    </row>
    <row r="59" spans="2:16" s="10" customFormat="1" ht="15.75" hidden="1">
      <c r="B59" s="10">
        <f>IF(H59="","",Master!$K$3)</f>
      </c>
      <c r="C59" s="10">
        <f>IF(H59="","",Master!$K$5)</f>
      </c>
      <c r="D59" s="10">
        <f>IF(H59="","",Master!$K$6)</f>
      </c>
      <c r="E59" s="10">
        <f>IF(OR(Master!F77=1,Master!F77=4),CONCATENATE("FIBR-",Master!L77,Master!B77),"")</f>
      </c>
      <c r="G59" s="10">
        <f t="shared" si="0"/>
      </c>
      <c r="H59" s="10">
        <f>IF(OR(Master!F77=1,Master!F77=4),CHOOSE(INT(Master!E77/100)+1,Master!$K$7,Master!$K$8,Master!$K$9),"")</f>
      </c>
      <c r="I59" s="10">
        <f>IF(H59="","",Master!$K$10)</f>
      </c>
      <c r="K59" s="10">
        <f>IF(H59="","",Master!$K$11)</f>
      </c>
      <c r="M59" s="10">
        <f>IF(AND(Master!F77=1,Master!E77&lt;100),"ST*6",IF(OR(Master!F77=1,Master!F77=4),"ST*4",""))</f>
      </c>
      <c r="N59" s="10">
        <f>IF(H59="","",CONCATENATE(Master!A77,Master!B77))</f>
      </c>
      <c r="P59" s="10">
        <f>IF(AND(Master!$F77=1,Master!$E77&lt;100),"ST*6",IF(OR(Master!$F77=1,Master!$F77=4),"ST*4",""))</f>
      </c>
    </row>
    <row r="60" spans="2:16" s="10" customFormat="1" ht="15.75" hidden="1">
      <c r="B60" s="10">
        <f>IF(H60="","",Master!$K$3)</f>
      </c>
      <c r="C60" s="10">
        <f>IF(H60="","",Master!$K$5)</f>
      </c>
      <c r="D60" s="10">
        <f>IF(H60="","",Master!$K$6)</f>
      </c>
      <c r="E60" s="10">
        <f>IF(OR(Master!F78=1,Master!F78=4),CONCATENATE("FIBR-",Master!L78,Master!B78),"")</f>
      </c>
      <c r="G60" s="10">
        <f t="shared" si="0"/>
      </c>
      <c r="H60" s="10">
        <f>IF(OR(Master!F78=1,Master!F78=4),CHOOSE(INT(Master!E78/100)+1,Master!$K$7,Master!$K$8,Master!$K$9),"")</f>
      </c>
      <c r="I60" s="10">
        <f>IF(H60="","",Master!$K$10)</f>
      </c>
      <c r="K60" s="10">
        <f>IF(H60="","",Master!$K$11)</f>
      </c>
      <c r="M60" s="10">
        <f>IF(AND(Master!F78=1,Master!E78&lt;100),"ST*6",IF(OR(Master!F78=1,Master!F78=4),"ST*4",""))</f>
      </c>
      <c r="N60" s="10">
        <f>IF(H60="","",CONCATENATE(Master!A78,Master!B78))</f>
      </c>
      <c r="P60" s="10">
        <f>IF(AND(Master!$F78=1,Master!$E78&lt;100),"ST*6",IF(OR(Master!$F78=1,Master!$F78=4),"ST*4",""))</f>
      </c>
    </row>
    <row r="61" spans="2:16" s="10" customFormat="1" ht="15.75" hidden="1">
      <c r="B61" s="10">
        <f>IF(H61="","",Master!$K$3)</f>
      </c>
      <c r="C61" s="10">
        <f>IF(H61="","",Master!$K$5)</f>
      </c>
      <c r="D61" s="10">
        <f>IF(H61="","",Master!$K$6)</f>
      </c>
      <c r="E61" s="10">
        <f>IF(OR(Master!F79=1,Master!F79=4),CONCATENATE("FIBR-",Master!L79,Master!B79),"")</f>
      </c>
      <c r="G61" s="10">
        <f t="shared" si="0"/>
      </c>
      <c r="H61" s="10">
        <f>IF(OR(Master!F79=1,Master!F79=4),CHOOSE(INT(Master!E79/100)+1,Master!$K$7,Master!$K$8,Master!$K$9),"")</f>
      </c>
      <c r="I61" s="10">
        <f>IF(H61="","",Master!$K$10)</f>
      </c>
      <c r="K61" s="10">
        <f>IF(H61="","",Master!$K$11)</f>
      </c>
      <c r="M61" s="10">
        <f>IF(AND(Master!F79=1,Master!E79&lt;100),"ST*6",IF(OR(Master!F79=1,Master!F79=4),"ST*4",""))</f>
      </c>
      <c r="N61" s="10">
        <f>IF(H61="","",CONCATENATE(Master!A79,Master!B79))</f>
      </c>
      <c r="P61" s="10">
        <f>IF(AND(Master!$F79=1,Master!$E79&lt;100),"ST*6",IF(OR(Master!$F79=1,Master!$F79=4),"ST*4",""))</f>
      </c>
    </row>
    <row r="62" spans="2:16" s="10" customFormat="1" ht="15.75" hidden="1">
      <c r="B62" s="10">
        <f>IF(H62="","",Master!$K$3)</f>
      </c>
      <c r="C62" s="10">
        <f>IF(H62="","",Master!$K$5)</f>
      </c>
      <c r="D62" s="10">
        <f>IF(H62="","",Master!$K$6)</f>
      </c>
      <c r="E62" s="10">
        <f>IF(OR(Master!F80=1,Master!F80=4),CONCATENATE("FIBR-",Master!L80,Master!B80),"")</f>
      </c>
      <c r="G62" s="10">
        <f t="shared" si="0"/>
      </c>
      <c r="H62" s="10">
        <f>IF(OR(Master!F80=1,Master!F80=4),CHOOSE(INT(Master!E80/100)+1,Master!$K$7,Master!$K$8,Master!$K$9),"")</f>
      </c>
      <c r="I62" s="10">
        <f>IF(H62="","",Master!$K$10)</f>
      </c>
      <c r="K62" s="10">
        <f>IF(H62="","",Master!$K$11)</f>
      </c>
      <c r="M62" s="10">
        <f>IF(AND(Master!F80=1,Master!E80&lt;100),"ST*6",IF(OR(Master!F80=1,Master!F80=4),"ST*4",""))</f>
      </c>
      <c r="N62" s="10">
        <f>IF(H62="","",CONCATENATE(Master!A80,Master!B80))</f>
      </c>
      <c r="P62" s="10">
        <f>IF(AND(Master!$F80=1,Master!$E80&lt;100),"ST*6",IF(OR(Master!$F80=1,Master!$F80=4),"ST*4",""))</f>
      </c>
    </row>
    <row r="63" spans="2:16" s="10" customFormat="1" ht="15.75" hidden="1">
      <c r="B63" s="10">
        <f>IF(H63="","",Master!$K$3)</f>
      </c>
      <c r="C63" s="10">
        <f>IF(H63="","",Master!$K$5)</f>
      </c>
      <c r="D63" s="10">
        <f>IF(H63="","",Master!$K$6)</f>
      </c>
      <c r="E63" s="10">
        <f>IF(OR(Master!F81=1,Master!F81=4),CONCATENATE("FIBR-",Master!L81,Master!B81),"")</f>
      </c>
      <c r="G63" s="10">
        <f t="shared" si="0"/>
      </c>
      <c r="H63" s="10">
        <f>IF(OR(Master!F81=1,Master!F81=4),CHOOSE(INT(Master!E81/100)+1,Master!$K$7,Master!$K$8,Master!$K$9),"")</f>
      </c>
      <c r="I63" s="10">
        <f>IF(H63="","",Master!$K$10)</f>
      </c>
      <c r="K63" s="10">
        <f>IF(H63="","",Master!$K$11)</f>
      </c>
      <c r="M63" s="10">
        <f>IF(AND(Master!F81=1,Master!E81&lt;100),"ST*6",IF(OR(Master!F81=1,Master!F81=4),"ST*4",""))</f>
      </c>
      <c r="N63" s="10">
        <f>IF(H63="","",CONCATENATE(Master!A81,Master!B81))</f>
      </c>
      <c r="P63" s="10">
        <f>IF(AND(Master!$F81=1,Master!$E81&lt;100),"ST*6",IF(OR(Master!$F81=1,Master!$F81=4),"ST*4",""))</f>
      </c>
    </row>
    <row r="64" spans="2:16" s="10" customFormat="1" ht="15.75">
      <c r="B64" s="10" t="str">
        <f>IF(H64="","",Master!$K$3)</f>
        <v>DAQ</v>
      </c>
      <c r="C64" s="10" t="str">
        <f>IF(H64="","",Master!$K$5)</f>
        <v>TS</v>
      </c>
      <c r="D64" s="10" t="str">
        <f>IF(H64="","",Master!$K$6)</f>
        <v>I</v>
      </c>
      <c r="E64" s="10" t="str">
        <f>IF(OR(Master!F82=1,Master!F82=4),CONCATENATE("FIBR-",Master!L82,Master!B82),"")</f>
        <v>FIBR-2-23C-T</v>
      </c>
      <c r="G64" s="10" t="str">
        <f t="shared" si="0"/>
        <v>Fibr Bundl</v>
      </c>
      <c r="H64" s="10">
        <f>IF(OR(Master!F82=1,Master!F82=4),CHOOSE(INT(Master!E82/100)+1,Master!$K$7,Master!$K$8,Master!$K$9),"")</f>
        <v>95</v>
      </c>
      <c r="I64" s="10" t="str">
        <f>IF(H64="","",Master!$K$10)</f>
        <v>BK</v>
      </c>
      <c r="K64" s="10" t="str">
        <f>IF(H64="","",Master!$K$11)</f>
        <v>1RR30F</v>
      </c>
      <c r="M64" s="10" t="str">
        <f>IF(AND(Master!F82=1,Master!E82&lt;100),"ST*6",IF(OR(Master!F82=1,Master!F82=4),"ST*4",""))</f>
        <v>ST*4</v>
      </c>
      <c r="N64" s="10" t="str">
        <f>IF(H64="","",CONCATENATE(Master!A82,Master!B82))</f>
        <v>2RR23C-T</v>
      </c>
      <c r="P64" s="10" t="str">
        <f>IF(AND(Master!$F82=1,Master!$E82&lt;100),"ST*6",IF(OR(Master!$F82=1,Master!$F82=4),"ST*4",""))</f>
        <v>ST*4</v>
      </c>
    </row>
    <row r="65" spans="2:16" s="10" customFormat="1" ht="15.75">
      <c r="B65" s="10" t="str">
        <f>IF(H65="","",Master!$K$3)</f>
        <v>DAQ</v>
      </c>
      <c r="C65" s="10" t="str">
        <f>IF(H65="","",Master!$K$5)</f>
        <v>TS</v>
      </c>
      <c r="D65" s="10" t="str">
        <f>IF(H65="","",Master!$K$6)</f>
        <v>I</v>
      </c>
      <c r="E65" s="10" t="str">
        <f>IF(OR(Master!F83=1,Master!F83=4),CONCATENATE("FIBR-",Master!L83,Master!B83),"")</f>
        <v>FIBR-2-23C-B</v>
      </c>
      <c r="G65" s="10" t="str">
        <f t="shared" si="0"/>
        <v>Fibr Bundl</v>
      </c>
      <c r="H65" s="10">
        <f>IF(OR(Master!F83=1,Master!F83=4),CHOOSE(INT(Master!E83/100)+1,Master!$K$7,Master!$K$8,Master!$K$9),"")</f>
        <v>95</v>
      </c>
      <c r="I65" s="10" t="str">
        <f>IF(H65="","",Master!$K$10)</f>
        <v>BK</v>
      </c>
      <c r="K65" s="10" t="str">
        <f>IF(H65="","",Master!$K$11)</f>
        <v>1RR30F</v>
      </c>
      <c r="M65" s="10" t="str">
        <f>IF(AND(Master!F83=1,Master!E83&lt;100),"ST*6",IF(OR(Master!F83=1,Master!F83=4),"ST*4",""))</f>
        <v>ST*4</v>
      </c>
      <c r="N65" s="10" t="str">
        <f>IF(H65="","",CONCATENATE(Master!A83,Master!B83))</f>
        <v>2RR23C-B</v>
      </c>
      <c r="P65" s="10" t="str">
        <f>IF(AND(Master!$F83=1,Master!$E83&lt;100),"ST*6",IF(OR(Master!$F83=1,Master!$F83=4),"ST*4",""))</f>
        <v>ST*4</v>
      </c>
    </row>
    <row r="66" spans="2:16" s="10" customFormat="1" ht="15.75">
      <c r="B66" s="10" t="str">
        <f>IF(H66="","",Master!$K$3)</f>
        <v>DAQ</v>
      </c>
      <c r="C66" s="10" t="str">
        <f>IF(H66="","",Master!$K$5)</f>
        <v>TS</v>
      </c>
      <c r="D66" s="10" t="str">
        <f>IF(H66="","",Master!$K$6)</f>
        <v>I</v>
      </c>
      <c r="E66" s="10" t="str">
        <f>IF(OR(Master!F84=1,Master!F84=4),CONCATENATE("FIBR-",Master!L84,Master!B84),"")</f>
        <v>FIBR-2-24C-T</v>
      </c>
      <c r="G66" s="10" t="str">
        <f t="shared" si="0"/>
        <v>Fibr Bundl</v>
      </c>
      <c r="H66" s="10">
        <f>IF(OR(Master!F84=1,Master!F84=4),CHOOSE(INT(Master!E84/100)+1,Master!$K$7,Master!$K$8,Master!$K$9),"")</f>
        <v>95</v>
      </c>
      <c r="I66" s="10" t="str">
        <f>IF(H66="","",Master!$K$10)</f>
        <v>BK</v>
      </c>
      <c r="K66" s="10" t="str">
        <f>IF(H66="","",Master!$K$11)</f>
        <v>1RR30F</v>
      </c>
      <c r="M66" s="10" t="str">
        <f>IF(AND(Master!F84=1,Master!E84&lt;100),"ST*6",IF(OR(Master!F84=1,Master!F84=4),"ST*4",""))</f>
        <v>ST*4</v>
      </c>
      <c r="N66" s="10" t="str">
        <f>IF(H66="","",CONCATENATE(Master!A84,Master!B84))</f>
        <v>2RR24C-T</v>
      </c>
      <c r="P66" s="10" t="str">
        <f>IF(AND(Master!$F84=1,Master!$E84&lt;100),"ST*6",IF(OR(Master!$F84=1,Master!$F84=4),"ST*4",""))</f>
        <v>ST*4</v>
      </c>
    </row>
    <row r="67" spans="2:16" s="10" customFormat="1" ht="15.75">
      <c r="B67" s="10" t="str">
        <f>IF(H67="","",Master!$K$3)</f>
        <v>DAQ</v>
      </c>
      <c r="C67" s="10" t="str">
        <f>IF(H67="","",Master!$K$5)</f>
        <v>TS</v>
      </c>
      <c r="D67" s="10" t="str">
        <f>IF(H67="","",Master!$K$6)</f>
        <v>I</v>
      </c>
      <c r="E67" s="10" t="str">
        <f>IF(OR(Master!F85=1,Master!F85=4),CONCATENATE("FIBR-",Master!L85,Master!B85),"")</f>
        <v>FIBR-2-24C-B</v>
      </c>
      <c r="G67" s="10" t="str">
        <f aca="true" t="shared" si="1" ref="G67:G130">IF(H67="","","Fibr Bundl")</f>
        <v>Fibr Bundl</v>
      </c>
      <c r="H67" s="10">
        <f>IF(OR(Master!F85=1,Master!F85=4),CHOOSE(INT(Master!E85/100)+1,Master!$K$7,Master!$K$8,Master!$K$9),"")</f>
        <v>95</v>
      </c>
      <c r="I67" s="10" t="str">
        <f>IF(H67="","",Master!$K$10)</f>
        <v>BK</v>
      </c>
      <c r="K67" s="10" t="str">
        <f>IF(H67="","",Master!$K$11)</f>
        <v>1RR30F</v>
      </c>
      <c r="M67" s="10" t="str">
        <f>IF(AND(Master!F85=1,Master!E85&lt;100),"ST*6",IF(OR(Master!F85=1,Master!F85=4),"ST*4",""))</f>
        <v>ST*4</v>
      </c>
      <c r="N67" s="10" t="str">
        <f>IF(H67="","",CONCATENATE(Master!A85,Master!B85))</f>
        <v>2RR24C-B</v>
      </c>
      <c r="P67" s="10" t="str">
        <f>IF(AND(Master!$F85=1,Master!$E85&lt;100),"ST*6",IF(OR(Master!$F85=1,Master!$F85=4),"ST*4",""))</f>
        <v>ST*4</v>
      </c>
    </row>
    <row r="68" spans="2:16" s="10" customFormat="1" ht="15.75">
      <c r="B68" s="10" t="str">
        <f>IF(H68="","",Master!$K$3)</f>
        <v>DAQ</v>
      </c>
      <c r="C68" s="10" t="str">
        <f>IF(H68="","",Master!$K$5)</f>
        <v>TS</v>
      </c>
      <c r="D68" s="10" t="str">
        <f>IF(H68="","",Master!$K$6)</f>
        <v>I</v>
      </c>
      <c r="E68" s="10" t="str">
        <f>IF(OR(Master!F86=1,Master!F86=4),CONCATENATE("FIBR-",Master!L86,Master!B86),"")</f>
        <v>FIBR-2-25C-T</v>
      </c>
      <c r="G68" s="10" t="str">
        <f t="shared" si="1"/>
        <v>Fibr Bundl</v>
      </c>
      <c r="H68" s="10">
        <f>IF(OR(Master!F86=1,Master!F86=4),CHOOSE(INT(Master!E86/100)+1,Master!$K$7,Master!$K$8,Master!$K$9),"")</f>
        <v>95</v>
      </c>
      <c r="I68" s="10" t="str">
        <f>IF(H68="","",Master!$K$10)</f>
        <v>BK</v>
      </c>
      <c r="K68" s="10" t="str">
        <f>IF(H68="","",Master!$K$11)</f>
        <v>1RR30F</v>
      </c>
      <c r="M68" s="10" t="str">
        <f>IF(AND(Master!F86=1,Master!E86&lt;100),"ST*6",IF(OR(Master!F86=1,Master!F86=4),"ST*4",""))</f>
        <v>ST*4</v>
      </c>
      <c r="N68" s="10" t="str">
        <f>IF(H68="","",CONCATENATE(Master!A86,Master!B86))</f>
        <v>2RR25C-T</v>
      </c>
      <c r="P68" s="10" t="str">
        <f>IF(AND(Master!$F86=1,Master!$E86&lt;100),"ST*6",IF(OR(Master!$F86=1,Master!$F86=4),"ST*4",""))</f>
        <v>ST*4</v>
      </c>
    </row>
    <row r="69" spans="2:16" s="10" customFormat="1" ht="15.75">
      <c r="B69" s="10" t="str">
        <f>IF(H69="","",Master!$K$3)</f>
        <v>DAQ</v>
      </c>
      <c r="C69" s="10" t="str">
        <f>IF(H69="","",Master!$K$5)</f>
        <v>TS</v>
      </c>
      <c r="D69" s="10" t="str">
        <f>IF(H69="","",Master!$K$6)</f>
        <v>I</v>
      </c>
      <c r="E69" s="10" t="str">
        <f>IF(OR(Master!F87=1,Master!F87=4),CONCATENATE("FIBR-",Master!L87,Master!B87),"")</f>
        <v>FIBR-2-25C-B</v>
      </c>
      <c r="G69" s="10" t="str">
        <f t="shared" si="1"/>
        <v>Fibr Bundl</v>
      </c>
      <c r="H69" s="10">
        <f>IF(OR(Master!F87=1,Master!F87=4),CHOOSE(INT(Master!E87/100)+1,Master!$K$7,Master!$K$8,Master!$K$9),"")</f>
        <v>95</v>
      </c>
      <c r="I69" s="10" t="str">
        <f>IF(H69="","",Master!$K$10)</f>
        <v>BK</v>
      </c>
      <c r="K69" s="10" t="str">
        <f>IF(H69="","",Master!$K$11)</f>
        <v>1RR30F</v>
      </c>
      <c r="M69" s="10" t="str">
        <f>IF(AND(Master!F87=1,Master!E87&lt;100),"ST*6",IF(OR(Master!F87=1,Master!F87=4),"ST*4",""))</f>
        <v>ST*4</v>
      </c>
      <c r="N69" s="10" t="str">
        <f>IF(H69="","",CONCATENATE(Master!A87,Master!B87))</f>
        <v>2RR25C-B</v>
      </c>
      <c r="P69" s="10" t="str">
        <f>IF(AND(Master!$F87=1,Master!$E87&lt;100),"ST*6",IF(OR(Master!$F87=1,Master!$F87=4),"ST*4",""))</f>
        <v>ST*4</v>
      </c>
    </row>
    <row r="70" spans="2:16" s="10" customFormat="1" ht="15.75">
      <c r="B70" s="10" t="str">
        <f>IF(H70="","",Master!$K$3)</f>
        <v>DAQ</v>
      </c>
      <c r="C70" s="10" t="str">
        <f>IF(H70="","",Master!$K$5)</f>
        <v>TS</v>
      </c>
      <c r="D70" s="10" t="str">
        <f>IF(H70="","",Master!$K$6)</f>
        <v>I</v>
      </c>
      <c r="E70" s="10" t="str">
        <f>IF(OR(Master!F88=1,Master!F88=4),CONCATENATE("FIBR-",Master!L88,Master!B88),"")</f>
        <v>FIBR-2-26C-T</v>
      </c>
      <c r="G70" s="10" t="str">
        <f t="shared" si="1"/>
        <v>Fibr Bundl</v>
      </c>
      <c r="H70" s="10">
        <f>IF(OR(Master!F88=1,Master!F88=4),CHOOSE(INT(Master!E88/100)+1,Master!$K$7,Master!$K$8,Master!$K$9),"")</f>
        <v>95</v>
      </c>
      <c r="I70" s="10" t="str">
        <f>IF(H70="","",Master!$K$10)</f>
        <v>BK</v>
      </c>
      <c r="K70" s="10" t="str">
        <f>IF(H70="","",Master!$K$11)</f>
        <v>1RR30F</v>
      </c>
      <c r="M70" s="10" t="str">
        <f>IF(AND(Master!F88=1,Master!E88&lt;100),"ST*6",IF(OR(Master!F88=1,Master!F88=4),"ST*4",""))</f>
        <v>ST*4</v>
      </c>
      <c r="N70" s="10" t="str">
        <f>IF(H70="","",CONCATENATE(Master!A88,Master!B88))</f>
        <v>2RR26C-T</v>
      </c>
      <c r="P70" s="10" t="str">
        <f>IF(AND(Master!$F88=1,Master!$E88&lt;100),"ST*6",IF(OR(Master!$F88=1,Master!$F88=4),"ST*4",""))</f>
        <v>ST*4</v>
      </c>
    </row>
    <row r="71" spans="2:16" s="10" customFormat="1" ht="15.75">
      <c r="B71" s="10" t="str">
        <f>IF(H71="","",Master!$K$3)</f>
        <v>DAQ</v>
      </c>
      <c r="C71" s="10" t="str">
        <f>IF(H71="","",Master!$K$5)</f>
        <v>TS</v>
      </c>
      <c r="D71" s="10" t="str">
        <f>IF(H71="","",Master!$K$6)</f>
        <v>I</v>
      </c>
      <c r="E71" s="10" t="str">
        <f>IF(OR(Master!F89=1,Master!F89=4),CONCATENATE("FIBR-",Master!L89,Master!B89),"")</f>
        <v>FIBR-2-26C-B</v>
      </c>
      <c r="G71" s="10" t="str">
        <f t="shared" si="1"/>
        <v>Fibr Bundl</v>
      </c>
      <c r="H71" s="10">
        <f>IF(OR(Master!F89=1,Master!F89=4),CHOOSE(INT(Master!E89/100)+1,Master!$K$7,Master!$K$8,Master!$K$9),"")</f>
        <v>95</v>
      </c>
      <c r="I71" s="10" t="str">
        <f>IF(H71="","",Master!$K$10)</f>
        <v>BK</v>
      </c>
      <c r="K71" s="10" t="str">
        <f>IF(H71="","",Master!$K$11)</f>
        <v>1RR30F</v>
      </c>
      <c r="M71" s="10" t="str">
        <f>IF(AND(Master!F89=1,Master!E89&lt;100),"ST*6",IF(OR(Master!F89=1,Master!F89=4),"ST*4",""))</f>
        <v>ST*4</v>
      </c>
      <c r="N71" s="10" t="str">
        <f>IF(H71="","",CONCATENATE(Master!A89,Master!B89))</f>
        <v>2RR26C-B</v>
      </c>
      <c r="P71" s="10" t="str">
        <f>IF(AND(Master!$F89=1,Master!$E89&lt;100),"ST*6",IF(OR(Master!$F89=1,Master!$F89=4),"ST*4",""))</f>
        <v>ST*4</v>
      </c>
    </row>
    <row r="72" spans="2:16" s="10" customFormat="1" ht="15.75">
      <c r="B72" s="10" t="str">
        <f>IF(H72="","",Master!$K$3)</f>
        <v>DAQ</v>
      </c>
      <c r="C72" s="10" t="str">
        <f>IF(H72="","",Master!$K$5)</f>
        <v>TS</v>
      </c>
      <c r="D72" s="10" t="str">
        <f>IF(H72="","",Master!$K$6)</f>
        <v>I</v>
      </c>
      <c r="E72" s="10" t="str">
        <f>IF(OR(Master!F90=1,Master!F90=4),CONCATENATE("FIBR-",Master!L90,Master!B90),"")</f>
        <v>FIBR-2-27C-T</v>
      </c>
      <c r="G72" s="10" t="str">
        <f t="shared" si="1"/>
        <v>Fibr Bundl</v>
      </c>
      <c r="H72" s="10">
        <f>IF(OR(Master!F90=1,Master!F90=4),CHOOSE(INT(Master!E90/100)+1,Master!$K$7,Master!$K$8,Master!$K$9),"")</f>
        <v>95</v>
      </c>
      <c r="I72" s="10" t="str">
        <f>IF(H72="","",Master!$K$10)</f>
        <v>BK</v>
      </c>
      <c r="K72" s="10" t="str">
        <f>IF(H72="","",Master!$K$11)</f>
        <v>1RR30F</v>
      </c>
      <c r="M72" s="10" t="str">
        <f>IF(AND(Master!F90=1,Master!E90&lt;100),"ST*6",IF(OR(Master!F90=1,Master!F90=4),"ST*4",""))</f>
        <v>ST*4</v>
      </c>
      <c r="N72" s="10" t="str">
        <f>IF(H72="","",CONCATENATE(Master!A90,Master!B90))</f>
        <v>2RR27C-T</v>
      </c>
      <c r="P72" s="10" t="str">
        <f>IF(AND(Master!$F90=1,Master!$E90&lt;100),"ST*6",IF(OR(Master!$F90=1,Master!$F90=4),"ST*4",""))</f>
        <v>ST*4</v>
      </c>
    </row>
    <row r="73" spans="2:16" s="10" customFormat="1" ht="15.75">
      <c r="B73" s="10" t="str">
        <f>IF(H73="","",Master!$K$3)</f>
        <v>DAQ</v>
      </c>
      <c r="C73" s="10" t="str">
        <f>IF(H73="","",Master!$K$5)</f>
        <v>TS</v>
      </c>
      <c r="D73" s="10" t="str">
        <f>IF(H73="","",Master!$K$6)</f>
        <v>I</v>
      </c>
      <c r="E73" s="10" t="str">
        <f>IF(OR(Master!F91=1,Master!F91=4),CONCATENATE("FIBR-",Master!L91,Master!B91),"")</f>
        <v>FIBR-2-27C-B</v>
      </c>
      <c r="G73" s="10" t="str">
        <f t="shared" si="1"/>
        <v>Fibr Bundl</v>
      </c>
      <c r="H73" s="10">
        <f>IF(OR(Master!F91=1,Master!F91=4),CHOOSE(INT(Master!E91/100)+1,Master!$K$7,Master!$K$8,Master!$K$9),"")</f>
        <v>95</v>
      </c>
      <c r="I73" s="10" t="str">
        <f>IF(H73="","",Master!$K$10)</f>
        <v>BK</v>
      </c>
      <c r="K73" s="10" t="str">
        <f>IF(H73="","",Master!$K$11)</f>
        <v>1RR30F</v>
      </c>
      <c r="M73" s="10" t="str">
        <f>IF(AND(Master!F91=1,Master!E91&lt;100),"ST*6",IF(OR(Master!F91=1,Master!F91=4),"ST*4",""))</f>
        <v>ST*4</v>
      </c>
      <c r="N73" s="10" t="str">
        <f>IF(H73="","",CONCATENATE(Master!A91,Master!B91))</f>
        <v>2RR27C-B</v>
      </c>
      <c r="P73" s="10" t="str">
        <f>IF(AND(Master!$F91=1,Master!$E91&lt;100),"ST*6",IF(OR(Master!$F91=1,Master!$F91=4),"ST*4",""))</f>
        <v>ST*4</v>
      </c>
    </row>
    <row r="74" spans="2:16" s="10" customFormat="1" ht="15.75">
      <c r="B74" s="10" t="str">
        <f>IF(H74="","",Master!$K$3)</f>
        <v>DAQ</v>
      </c>
      <c r="C74" s="10" t="str">
        <f>IF(H74="","",Master!$K$5)</f>
        <v>TS</v>
      </c>
      <c r="D74" s="10" t="str">
        <f>IF(H74="","",Master!$K$6)</f>
        <v>I</v>
      </c>
      <c r="E74" s="10" t="str">
        <f>IF(OR(Master!F92=1,Master!F92=4),CONCATENATE("FIBR-",Master!L92,Master!B92),"")</f>
        <v>FIBR-2-28C-T</v>
      </c>
      <c r="G74" s="10" t="str">
        <f t="shared" si="1"/>
        <v>Fibr Bundl</v>
      </c>
      <c r="H74" s="10">
        <f>IF(OR(Master!F92=1,Master!F92=4),CHOOSE(INT(Master!E92/100)+1,Master!$K$7,Master!$K$8,Master!$K$9),"")</f>
        <v>95</v>
      </c>
      <c r="I74" s="10" t="str">
        <f>IF(H74="","",Master!$K$10)</f>
        <v>BK</v>
      </c>
      <c r="K74" s="10" t="str">
        <f>IF(H74="","",Master!$K$11)</f>
        <v>1RR30F</v>
      </c>
      <c r="M74" s="10" t="str">
        <f>IF(AND(Master!F92=1,Master!E92&lt;100),"ST*6",IF(OR(Master!F92=1,Master!F92=4),"ST*4",""))</f>
        <v>ST*4</v>
      </c>
      <c r="N74" s="10" t="str">
        <f>IF(H74="","",CONCATENATE(Master!A92,Master!B92))</f>
        <v>2RR28C-T</v>
      </c>
      <c r="P74" s="10" t="str">
        <f>IF(AND(Master!$F92=1,Master!$E92&lt;100),"ST*6",IF(OR(Master!$F92=1,Master!$F92=4),"ST*4",""))</f>
        <v>ST*4</v>
      </c>
    </row>
    <row r="75" spans="2:16" s="10" customFormat="1" ht="15.75">
      <c r="B75" s="10" t="str">
        <f>IF(H75="","",Master!$K$3)</f>
        <v>DAQ</v>
      </c>
      <c r="C75" s="10" t="str">
        <f>IF(H75="","",Master!$K$5)</f>
        <v>TS</v>
      </c>
      <c r="D75" s="10" t="str">
        <f>IF(H75="","",Master!$K$6)</f>
        <v>I</v>
      </c>
      <c r="E75" s="10" t="str">
        <f>IF(OR(Master!F93=1,Master!F93=4),CONCATENATE("FIBR-",Master!L93,Master!B93),"")</f>
        <v>FIBR-2-28C-B</v>
      </c>
      <c r="G75" s="10" t="str">
        <f t="shared" si="1"/>
        <v>Fibr Bundl</v>
      </c>
      <c r="H75" s="10">
        <f>IF(OR(Master!F93=1,Master!F93=4),CHOOSE(INT(Master!E93/100)+1,Master!$K$7,Master!$K$8,Master!$K$9),"")</f>
        <v>95</v>
      </c>
      <c r="I75" s="10" t="str">
        <f>IF(H75="","",Master!$K$10)</f>
        <v>BK</v>
      </c>
      <c r="K75" s="10" t="str">
        <f>IF(H75="","",Master!$K$11)</f>
        <v>1RR30F</v>
      </c>
      <c r="M75" s="10" t="str">
        <f>IF(AND(Master!F93=1,Master!E93&lt;100),"ST*6",IF(OR(Master!F93=1,Master!F93=4),"ST*4",""))</f>
        <v>ST*4</v>
      </c>
      <c r="N75" s="10" t="str">
        <f>IF(H75="","",CONCATENATE(Master!A93,Master!B93))</f>
        <v>2RR28C-B</v>
      </c>
      <c r="P75" s="10" t="str">
        <f>IF(AND(Master!$F93=1,Master!$E93&lt;100),"ST*6",IF(OR(Master!$F93=1,Master!$F93=4),"ST*4",""))</f>
        <v>ST*4</v>
      </c>
    </row>
    <row r="76" spans="2:16" s="10" customFormat="1" ht="15.75">
      <c r="B76" s="10" t="str">
        <f>IF(H76="","",Master!$K$3)</f>
        <v>DAQ</v>
      </c>
      <c r="C76" s="10" t="str">
        <f>IF(H76="","",Master!$K$5)</f>
        <v>TS</v>
      </c>
      <c r="D76" s="10" t="str">
        <f>IF(H76="","",Master!$K$6)</f>
        <v>I</v>
      </c>
      <c r="E76" s="10" t="str">
        <f>IF(OR(Master!F94=1,Master!F94=4),CONCATENATE("FIBR-",Master!L94,Master!B94),"")</f>
        <v>FIBR-2-29C-T</v>
      </c>
      <c r="G76" s="10" t="str">
        <f t="shared" si="1"/>
        <v>Fibr Bundl</v>
      </c>
      <c r="H76" s="10">
        <f>IF(OR(Master!F94=1,Master!F94=4),CHOOSE(INT(Master!E94/100)+1,Master!$K$7,Master!$K$8,Master!$K$9),"")</f>
        <v>95</v>
      </c>
      <c r="I76" s="10" t="str">
        <f>IF(H76="","",Master!$K$10)</f>
        <v>BK</v>
      </c>
      <c r="K76" s="10" t="str">
        <f>IF(H76="","",Master!$K$11)</f>
        <v>1RR30F</v>
      </c>
      <c r="M76" s="10" t="str">
        <f>IF(AND(Master!F94=1,Master!E94&lt;100),"ST*6",IF(OR(Master!F94=1,Master!F94=4),"ST*4",""))</f>
        <v>ST*4</v>
      </c>
      <c r="N76" s="10" t="str">
        <f>IF(H76="","",CONCATENATE(Master!A94,Master!B94))</f>
        <v>2RR29C-T</v>
      </c>
      <c r="P76" s="10" t="str">
        <f>IF(AND(Master!$F94=1,Master!$E94&lt;100),"ST*6",IF(OR(Master!$F94=1,Master!$F94=4),"ST*4",""))</f>
        <v>ST*4</v>
      </c>
    </row>
    <row r="77" spans="2:16" s="10" customFormat="1" ht="15.75" hidden="1">
      <c r="B77" s="10">
        <f>IF(H77="","",Master!$K$3)</f>
      </c>
      <c r="C77" s="10">
        <f>IF(H77="","",Master!$K$5)</f>
      </c>
      <c r="D77" s="10">
        <f>IF(H77="","",Master!$K$6)</f>
      </c>
      <c r="E77" s="10">
        <f>IF(OR(Master!F95=1,Master!F95=4),CONCATENATE("FIBR-",Master!L95,Master!B95),"")</f>
      </c>
      <c r="G77" s="10">
        <f t="shared" si="1"/>
      </c>
      <c r="H77" s="10">
        <f>IF(OR(Master!F95=1,Master!F95=4),CHOOSE(INT(Master!E95/100)+1,Master!$K$7,Master!$K$8,Master!$K$9),"")</f>
      </c>
      <c r="I77" s="10">
        <f>IF(H77="","",Master!$K$10)</f>
      </c>
      <c r="K77" s="10">
        <f>IF(H77="","",Master!$K$11)</f>
      </c>
      <c r="M77" s="10">
        <f>IF(AND(Master!F95=1,Master!E95&lt;100),"ST*6",IF(OR(Master!F95=1,Master!F95=4),"ST*4",""))</f>
      </c>
      <c r="N77" s="10">
        <f>IF(H77="","",CONCATENATE(Master!A95,Master!B95))</f>
      </c>
      <c r="P77" s="10">
        <f>IF(AND(Master!$F95=1,Master!$E95&lt;100),"ST*6",IF(OR(Master!$F95=1,Master!$F95=4),"ST*4",""))</f>
      </c>
    </row>
    <row r="78" spans="2:16" s="10" customFormat="1" ht="15.75">
      <c r="B78" s="10" t="str">
        <f>IF(H78="","",Master!$K$3)</f>
        <v>DAQ</v>
      </c>
      <c r="C78" s="10" t="str">
        <f>IF(H78="","",Master!$K$5)</f>
        <v>TS</v>
      </c>
      <c r="D78" s="10" t="str">
        <f>IF(H78="","",Master!$K$6)</f>
        <v>I</v>
      </c>
      <c r="E78" s="10" t="str">
        <f>IF(OR(Master!F96=1,Master!F96=4),CONCATENATE("FIBR-",Master!L96,Master!B96),"")</f>
        <v>FIBR-2-30C-T</v>
      </c>
      <c r="G78" s="10" t="str">
        <f t="shared" si="1"/>
        <v>Fibr Bundl</v>
      </c>
      <c r="H78" s="10">
        <f>IF(OR(Master!F96=1,Master!F96=4),CHOOSE(INT(Master!E96/100)+1,Master!$K$7,Master!$K$8,Master!$K$9),"")</f>
        <v>95</v>
      </c>
      <c r="I78" s="10" t="str">
        <f>IF(H78="","",Master!$K$10)</f>
        <v>BK</v>
      </c>
      <c r="K78" s="10" t="str">
        <f>IF(H78="","",Master!$K$11)</f>
        <v>1RR30F</v>
      </c>
      <c r="M78" s="10" t="str">
        <f>IF(AND(Master!F96=1,Master!E96&lt;100),"ST*6",IF(OR(Master!F96=1,Master!F96=4),"ST*4",""))</f>
        <v>ST*4</v>
      </c>
      <c r="N78" s="10" t="str">
        <f>IF(H78="","",CONCATENATE(Master!A96,Master!B96))</f>
        <v>2RR30C-T</v>
      </c>
      <c r="P78" s="10" t="str">
        <f>IF(AND(Master!$F96=1,Master!$E96&lt;100),"ST*6",IF(OR(Master!$F96=1,Master!$F96=4),"ST*4",""))</f>
        <v>ST*4</v>
      </c>
    </row>
    <row r="79" spans="2:16" s="10" customFormat="1" ht="15.75">
      <c r="B79" s="10" t="str">
        <f>IF(H79="","",Master!$K$3)</f>
        <v>DAQ</v>
      </c>
      <c r="C79" s="10" t="str">
        <f>IF(H79="","",Master!$K$5)</f>
        <v>TS</v>
      </c>
      <c r="D79" s="10" t="str">
        <f>IF(H79="","",Master!$K$6)</f>
        <v>I</v>
      </c>
      <c r="E79" s="10" t="str">
        <f>IF(OR(Master!F97=1,Master!F97=4),CONCATENATE("FIBR-",Master!L97,Master!B97),"")</f>
        <v>FIBR-2-30C-B</v>
      </c>
      <c r="G79" s="10" t="str">
        <f t="shared" si="1"/>
        <v>Fibr Bundl</v>
      </c>
      <c r="H79" s="10">
        <f>IF(OR(Master!F97=1,Master!F97=4),CHOOSE(INT(Master!E97/100)+1,Master!$K$7,Master!$K$8,Master!$K$9),"")</f>
        <v>95</v>
      </c>
      <c r="I79" s="10" t="str">
        <f>IF(H79="","",Master!$K$10)</f>
        <v>BK</v>
      </c>
      <c r="K79" s="10" t="str">
        <f>IF(H79="","",Master!$K$11)</f>
        <v>1RR30F</v>
      </c>
      <c r="M79" s="10" t="str">
        <f>IF(AND(Master!F97=1,Master!E97&lt;100),"ST*6",IF(OR(Master!F97=1,Master!F97=4),"ST*4",""))</f>
        <v>ST*4</v>
      </c>
      <c r="N79" s="10" t="str">
        <f>IF(H79="","",CONCATENATE(Master!A97,Master!B97))</f>
        <v>2RR30C-B</v>
      </c>
      <c r="P79" s="10" t="str">
        <f>IF(AND(Master!$F97=1,Master!$E97&lt;100),"ST*6",IF(OR(Master!$F97=1,Master!$F97=4),"ST*4",""))</f>
        <v>ST*4</v>
      </c>
    </row>
    <row r="80" spans="2:16" s="10" customFormat="1" ht="15.75" hidden="1">
      <c r="B80" s="10">
        <f>IF(H80="","",Master!$K$3)</f>
      </c>
      <c r="C80" s="10">
        <f>IF(H80="","",Master!$K$5)</f>
      </c>
      <c r="D80" s="10">
        <f>IF(H80="","",Master!$K$6)</f>
      </c>
      <c r="E80" s="10">
        <f>IF(OR(Master!F98=1,Master!F98=4),CONCATENATE("FIBR-",Master!L98,Master!B98),"")</f>
      </c>
      <c r="G80" s="10">
        <f t="shared" si="1"/>
      </c>
      <c r="H80" s="10">
        <f>IF(OR(Master!F98=1,Master!F98=4),CHOOSE(INT(Master!E98/100)+1,Master!$K$7,Master!$K$8,Master!$K$9),"")</f>
      </c>
      <c r="I80" s="10">
        <f>IF(H80="","",Master!$K$10)</f>
      </c>
      <c r="K80" s="10">
        <f>IF(H80="","",Master!$K$11)</f>
      </c>
      <c r="M80" s="10">
        <f>IF(AND(Master!F98=1,Master!E98&lt;100),"ST*6",IF(OR(Master!F98=1,Master!F98=4),"ST*4",""))</f>
      </c>
      <c r="N80" s="10">
        <f>IF(H80="","",CONCATENATE(Master!A98,Master!B98))</f>
      </c>
      <c r="P80" s="10">
        <f>IF(AND(Master!$F98=1,Master!$E98&lt;100),"ST*6",IF(OR(Master!$F98=1,Master!$F98=4),"ST*4",""))</f>
      </c>
    </row>
    <row r="81" spans="2:16" s="10" customFormat="1" ht="15.75" hidden="1">
      <c r="B81" s="10">
        <f>IF(H81="","",Master!$K$3)</f>
      </c>
      <c r="C81" s="10">
        <f>IF(H81="","",Master!$K$5)</f>
      </c>
      <c r="D81" s="10">
        <f>IF(H81="","",Master!$K$6)</f>
      </c>
      <c r="E81" s="10">
        <f>IF(OR(Master!F99=1,Master!F99=4),CONCATENATE("FIBR-",Master!L99,Master!B99),"")</f>
      </c>
      <c r="G81" s="10">
        <f t="shared" si="1"/>
      </c>
      <c r="H81" s="10">
        <f>IF(OR(Master!F99=1,Master!F99=4),CHOOSE(INT(Master!E99/100)+1,Master!$K$7,Master!$K$8,Master!$K$9),"")</f>
      </c>
      <c r="I81" s="10">
        <f>IF(H81="","",Master!$K$10)</f>
      </c>
      <c r="K81" s="10">
        <f>IF(H81="","",Master!$K$11)</f>
      </c>
      <c r="M81" s="10">
        <f>IF(AND(Master!F99=1,Master!E99&lt;100),"ST*6",IF(OR(Master!F99=1,Master!F99=4),"ST*4",""))</f>
      </c>
      <c r="N81" s="10">
        <f>IF(H81="","",CONCATENATE(Master!A99,Master!B99))</f>
      </c>
      <c r="P81" s="10">
        <f>IF(AND(Master!$F99=1,Master!$E99&lt;100),"ST*6",IF(OR(Master!$F99=1,Master!$F99=4),"ST*4",""))</f>
      </c>
    </row>
    <row r="82" spans="2:16" s="10" customFormat="1" ht="15.75" hidden="1">
      <c r="B82" s="10">
        <f>IF(H82="","",Master!$K$3)</f>
      </c>
      <c r="C82" s="10">
        <f>IF(H82="","",Master!$K$5)</f>
      </c>
      <c r="D82" s="10">
        <f>IF(H82="","",Master!$K$6)</f>
      </c>
      <c r="E82" s="10">
        <f>IF(OR(Master!F100=1,Master!F100=4),CONCATENATE("FIBR-",Master!L100,Master!B100),"")</f>
      </c>
      <c r="G82" s="10">
        <f t="shared" si="1"/>
      </c>
      <c r="H82" s="10">
        <f>IF(OR(Master!F100=1,Master!F100=4),CHOOSE(INT(Master!E100/100)+1,Master!$K$7,Master!$K$8,Master!$K$9),"")</f>
      </c>
      <c r="I82" s="10">
        <f>IF(H82="","",Master!$K$10)</f>
      </c>
      <c r="K82" s="10">
        <f>IF(H82="","",Master!$K$11)</f>
      </c>
      <c r="M82" s="10">
        <f>IF(AND(Master!F100=1,Master!E100&lt;100),"ST*6",IF(OR(Master!F100=1,Master!F100=4),"ST*4",""))</f>
      </c>
      <c r="N82" s="10">
        <f>IF(H82="","",CONCATENATE(Master!A100,Master!B100))</f>
      </c>
      <c r="P82" s="10">
        <f>IF(AND(Master!$F100=1,Master!$E100&lt;100),"ST*6",IF(OR(Master!$F100=1,Master!$F100=4),"ST*4",""))</f>
      </c>
    </row>
    <row r="83" spans="2:16" s="10" customFormat="1" ht="15.75" hidden="1">
      <c r="B83" s="10">
        <f>IF(H83="","",Master!$K$3)</f>
      </c>
      <c r="C83" s="10">
        <f>IF(H83="","",Master!$K$5)</f>
      </c>
      <c r="D83" s="10">
        <f>IF(H83="","",Master!$K$6)</f>
      </c>
      <c r="E83" s="10">
        <f>IF(OR(Master!F101=1,Master!F101=4),CONCATENATE("FIBR-",Master!L101,Master!B101),"")</f>
      </c>
      <c r="G83" s="10">
        <f t="shared" si="1"/>
      </c>
      <c r="H83" s="10">
        <f>IF(OR(Master!F101=1,Master!F101=4),CHOOSE(INT(Master!E101/100)+1,Master!$K$7,Master!$K$8,Master!$K$9),"")</f>
      </c>
      <c r="I83" s="10">
        <f>IF(H83="","",Master!$K$10)</f>
      </c>
      <c r="K83" s="10">
        <f>IF(H83="","",Master!$K$11)</f>
      </c>
      <c r="M83" s="10">
        <f>IF(AND(Master!F101=1,Master!E101&lt;100),"ST*6",IF(OR(Master!F101=1,Master!F101=4),"ST*4",""))</f>
      </c>
      <c r="N83" s="10">
        <f>IF(H83="","",CONCATENATE(Master!A101,Master!B101))</f>
      </c>
      <c r="P83" s="10">
        <f>IF(AND(Master!$F101=1,Master!$E101&lt;100),"ST*6",IF(OR(Master!$F101=1,Master!$F101=4),"ST*4",""))</f>
      </c>
    </row>
    <row r="84" spans="2:16" s="10" customFormat="1" ht="15.75" hidden="1">
      <c r="B84" s="10">
        <f>IF(H84="","",Master!$K$3)</f>
      </c>
      <c r="C84" s="10">
        <f>IF(H84="","",Master!$K$5)</f>
      </c>
      <c r="D84" s="10">
        <f>IF(H84="","",Master!$K$6)</f>
      </c>
      <c r="E84" s="10">
        <f>IF(OR(Master!F102=1,Master!F102=4),CONCATENATE("FIBR-",Master!L102,Master!B102),"")</f>
      </c>
      <c r="G84" s="10">
        <f t="shared" si="1"/>
      </c>
      <c r="H84" s="10">
        <f>IF(OR(Master!F102=1,Master!F102=4),CHOOSE(INT(Master!E102/100)+1,Master!$K$7,Master!$K$8,Master!$K$9),"")</f>
      </c>
      <c r="I84" s="10">
        <f>IF(H84="","",Master!$K$10)</f>
      </c>
      <c r="K84" s="10">
        <f>IF(H84="","",Master!$K$11)</f>
      </c>
      <c r="M84" s="10">
        <f>IF(AND(Master!F102=1,Master!E102&lt;100),"ST*6",IF(OR(Master!F102=1,Master!F102=4),"ST*4",""))</f>
      </c>
      <c r="N84" s="10">
        <f>IF(H84="","",CONCATENATE(Master!A102,Master!B102))</f>
      </c>
      <c r="P84" s="10">
        <f>IF(AND(Master!$F102=1,Master!$E102&lt;100),"ST*6",IF(OR(Master!$F102=1,Master!$F102=4),"ST*4",""))</f>
      </c>
    </row>
    <row r="85" spans="2:16" s="10" customFormat="1" ht="15.75" hidden="1">
      <c r="B85" s="10">
        <f>IF(H85="","",Master!$K$3)</f>
      </c>
      <c r="C85" s="10">
        <f>IF(H85="","",Master!$K$5)</f>
      </c>
      <c r="D85" s="10">
        <f>IF(H85="","",Master!$K$6)</f>
      </c>
      <c r="E85" s="10">
        <f>IF(OR(Master!F103=1,Master!F103=4),CONCATENATE("FIBR-",Master!L103,Master!B103),"")</f>
      </c>
      <c r="G85" s="10">
        <f t="shared" si="1"/>
      </c>
      <c r="H85" s="10">
        <f>IF(OR(Master!F103=1,Master!F103=4),CHOOSE(INT(Master!E103/100)+1,Master!$K$7,Master!$K$8,Master!$K$9),"")</f>
      </c>
      <c r="I85" s="10">
        <f>IF(H85="","",Master!$K$10)</f>
      </c>
      <c r="K85" s="10">
        <f>IF(H85="","",Master!$K$11)</f>
      </c>
      <c r="M85" s="10">
        <f>IF(AND(Master!F103=1,Master!E103&lt;100),"ST*6",IF(OR(Master!F103=1,Master!F103=4),"ST*4",""))</f>
      </c>
      <c r="N85" s="10">
        <f>IF(H85="","",CONCATENATE(Master!A103,Master!B103))</f>
      </c>
      <c r="P85" s="10">
        <f>IF(AND(Master!$F103=1,Master!$E103&lt;100),"ST*6",IF(OR(Master!$F103=1,Master!$F103=4),"ST*4",""))</f>
      </c>
    </row>
    <row r="86" spans="2:16" s="10" customFormat="1" ht="15.75" hidden="1">
      <c r="B86" s="10">
        <f>IF(H86="","",Master!$K$3)</f>
      </c>
      <c r="C86" s="10">
        <f>IF(H86="","",Master!$K$5)</f>
      </c>
      <c r="D86" s="10">
        <f>IF(H86="","",Master!$K$6)</f>
      </c>
      <c r="E86" s="10">
        <f>IF(OR(Master!F104=1,Master!F104=4),CONCATENATE("FIBR-",Master!L104,Master!B104),"")</f>
      </c>
      <c r="G86" s="10">
        <f t="shared" si="1"/>
      </c>
      <c r="H86" s="10">
        <f>IF(OR(Master!F104=1,Master!F104=4),CHOOSE(INT(Master!E104/100)+1,Master!$K$7,Master!$K$8,Master!$K$9),"")</f>
      </c>
      <c r="I86" s="10">
        <f>IF(H86="","",Master!$K$10)</f>
      </c>
      <c r="K86" s="10">
        <f>IF(H86="","",Master!$K$11)</f>
      </c>
      <c r="M86" s="10">
        <f>IF(AND(Master!F104=1,Master!E104&lt;100),"ST*6",IF(OR(Master!F104=1,Master!F104=4),"ST*4",""))</f>
      </c>
      <c r="N86" s="10">
        <f>IF(H86="","",CONCATENATE(Master!A104,Master!B104))</f>
      </c>
      <c r="P86" s="10">
        <f>IF(AND(Master!$F104=1,Master!$E104&lt;100),"ST*6",IF(OR(Master!$F104=1,Master!$F104=4),"ST*4",""))</f>
      </c>
    </row>
    <row r="87" spans="2:16" s="10" customFormat="1" ht="15.75" hidden="1">
      <c r="B87" s="10">
        <f>IF(H87="","",Master!$K$3)</f>
      </c>
      <c r="C87" s="10">
        <f>IF(H87="","",Master!$K$5)</f>
      </c>
      <c r="D87" s="10">
        <f>IF(H87="","",Master!$K$6)</f>
      </c>
      <c r="E87" s="10">
        <f>IF(OR(Master!F105=1,Master!F105=4),CONCATENATE("FIBR-",Master!L105,Master!B105),"")</f>
      </c>
      <c r="G87" s="10">
        <f t="shared" si="1"/>
      </c>
      <c r="H87" s="10">
        <f>IF(OR(Master!F105=1,Master!F105=4),CHOOSE(INT(Master!E105/100)+1,Master!$K$7,Master!$K$8,Master!$K$9),"")</f>
      </c>
      <c r="I87" s="10">
        <f>IF(H87="","",Master!$K$10)</f>
      </c>
      <c r="K87" s="10">
        <f>IF(H87="","",Master!$K$11)</f>
      </c>
      <c r="M87" s="10">
        <f>IF(AND(Master!F105=1,Master!E105&lt;100),"ST*6",IF(OR(Master!F105=1,Master!F105=4),"ST*4",""))</f>
      </c>
      <c r="N87" s="10">
        <f>IF(H87="","",CONCATENATE(Master!A105,Master!B105))</f>
      </c>
      <c r="P87" s="10">
        <f>IF(AND(Master!$F105=1,Master!$E105&lt;100),"ST*6",IF(OR(Master!$F105=1,Master!$F105=4),"ST*4",""))</f>
      </c>
    </row>
    <row r="88" spans="2:16" s="10" customFormat="1" ht="15.75" hidden="1">
      <c r="B88" s="10">
        <f>IF(H88="","",Master!$K$3)</f>
      </c>
      <c r="C88" s="10">
        <f>IF(H88="","",Master!$K$5)</f>
      </c>
      <c r="D88" s="10">
        <f>IF(H88="","",Master!$K$6)</f>
      </c>
      <c r="E88" s="10">
        <f>IF(OR(Master!F106=1,Master!F106=4),CONCATENATE("FIBR-",Master!L106,Master!B106),"")</f>
      </c>
      <c r="G88" s="10">
        <f t="shared" si="1"/>
      </c>
      <c r="H88" s="10">
        <f>IF(OR(Master!F106=1,Master!F106=4),CHOOSE(INT(Master!E106/100)+1,Master!$K$7,Master!$K$8,Master!$K$9),"")</f>
      </c>
      <c r="I88" s="10">
        <f>IF(H88="","",Master!$K$10)</f>
      </c>
      <c r="K88" s="10">
        <f>IF(H88="","",Master!$K$11)</f>
      </c>
      <c r="M88" s="10">
        <f>IF(AND(Master!F106=1,Master!E106&lt;100),"ST*6",IF(OR(Master!F106=1,Master!F106=4),"ST*4",""))</f>
      </c>
      <c r="N88" s="10">
        <f>IF(H88="","",CONCATENATE(Master!A106,Master!B106))</f>
      </c>
      <c r="P88" s="10">
        <f>IF(AND(Master!$F106=1,Master!$E106&lt;100),"ST*6",IF(OR(Master!$F106=1,Master!$F106=4),"ST*4",""))</f>
      </c>
    </row>
    <row r="89" spans="2:16" s="10" customFormat="1" ht="15.75" hidden="1">
      <c r="B89" s="10">
        <f>IF(H89="","",Master!$K$3)</f>
      </c>
      <c r="C89" s="10">
        <f>IF(H89="","",Master!$K$5)</f>
      </c>
      <c r="D89" s="10">
        <f>IF(H89="","",Master!$K$6)</f>
      </c>
      <c r="E89" s="10">
        <f>IF(OR(Master!F107=1,Master!F107=4),CONCATENATE("FIBR-",Master!L107,Master!B107),"")</f>
      </c>
      <c r="G89" s="10">
        <f t="shared" si="1"/>
      </c>
      <c r="H89" s="10">
        <f>IF(OR(Master!F107=1,Master!F107=4),CHOOSE(INT(Master!E107/100)+1,Master!$K$7,Master!$K$8,Master!$K$9),"")</f>
      </c>
      <c r="I89" s="10">
        <f>IF(H89="","",Master!$K$10)</f>
      </c>
      <c r="K89" s="10">
        <f>IF(H89="","",Master!$K$11)</f>
      </c>
      <c r="M89" s="10">
        <f>IF(AND(Master!F107=1,Master!E107&lt;100),"ST*6",IF(OR(Master!F107=1,Master!F107=4),"ST*4",""))</f>
      </c>
      <c r="N89" s="10">
        <f>IF(H89="","",CONCATENATE(Master!A107,Master!B107))</f>
      </c>
      <c r="P89" s="10">
        <f>IF(AND(Master!$F107=1,Master!$E107&lt;100),"ST*6",IF(OR(Master!$F107=1,Master!$F107=4),"ST*4",""))</f>
      </c>
    </row>
    <row r="90" spans="2:16" s="10" customFormat="1" ht="15.75">
      <c r="B90" s="10" t="str">
        <f>IF(H90="","",Master!$K$3)</f>
        <v>DAQ</v>
      </c>
      <c r="C90" s="10" t="str">
        <f>IF(H90="","",Master!$K$5)</f>
        <v>TS</v>
      </c>
      <c r="D90" s="10" t="str">
        <f>IF(H90="","",Master!$K$6)</f>
        <v>I</v>
      </c>
      <c r="E90" s="10" t="str">
        <f>IF(OR(Master!F108=1,Master!F108=4),CONCATENATE("FIBR-",Master!L108,Master!B108),"")</f>
        <v>FIBR-2-35F-T</v>
      </c>
      <c r="G90" s="10" t="str">
        <f t="shared" si="1"/>
        <v>Fibr Bundl</v>
      </c>
      <c r="H90" s="10">
        <f>IF(OR(Master!F108=1,Master!F108=4),CHOOSE(INT(Master!E108/100)+1,Master!$K$7,Master!$K$8,Master!$K$9),"")</f>
        <v>95</v>
      </c>
      <c r="I90" s="10" t="str">
        <f>IF(H90="","",Master!$K$10)</f>
        <v>BK</v>
      </c>
      <c r="K90" s="10" t="str">
        <f>IF(H90="","",Master!$K$11)</f>
        <v>1RR30F</v>
      </c>
      <c r="M90" s="10" t="str">
        <f>IF(AND(Master!F108=1,Master!E108&lt;100),"ST*6",IF(OR(Master!F108=1,Master!F108=4),"ST*4",""))</f>
        <v>ST*4</v>
      </c>
      <c r="N90" s="10" t="str">
        <f>IF(H90="","",CONCATENATE(Master!A108,Master!B108))</f>
        <v>2RR35F-T</v>
      </c>
      <c r="P90" s="10" t="str">
        <f>IF(AND(Master!$F108=1,Master!$E108&lt;100),"ST*6",IF(OR(Master!$F108=1,Master!$F108=4),"ST*4",""))</f>
        <v>ST*4</v>
      </c>
    </row>
    <row r="91" spans="2:16" s="10" customFormat="1" ht="15.75">
      <c r="B91" s="10" t="str">
        <f>IF(H91="","",Master!$K$3)</f>
        <v>DAQ</v>
      </c>
      <c r="C91" s="10" t="str">
        <f>IF(H91="","",Master!$K$5)</f>
        <v>TS</v>
      </c>
      <c r="D91" s="10" t="str">
        <f>IF(H91="","",Master!$K$6)</f>
        <v>I</v>
      </c>
      <c r="E91" s="10" t="str">
        <f>IF(OR(Master!F109=1,Master!F109=4),CONCATENATE("FIBR-",Master!L109,Master!B109),"")</f>
        <v>FIBR-2-35F-B</v>
      </c>
      <c r="G91" s="10" t="str">
        <f t="shared" si="1"/>
        <v>Fibr Bundl</v>
      </c>
      <c r="H91" s="10">
        <f>IF(OR(Master!F109=1,Master!F109=4),CHOOSE(INT(Master!E109/100)+1,Master!$K$7,Master!$K$8,Master!$K$9),"")</f>
        <v>95</v>
      </c>
      <c r="I91" s="10" t="str">
        <f>IF(H91="","",Master!$K$10)</f>
        <v>BK</v>
      </c>
      <c r="K91" s="10" t="str">
        <f>IF(H91="","",Master!$K$11)</f>
        <v>1RR30F</v>
      </c>
      <c r="M91" s="10" t="str">
        <f>IF(AND(Master!F109=1,Master!E109&lt;100),"ST*6",IF(OR(Master!F109=1,Master!F109=4),"ST*4",""))</f>
        <v>ST*4</v>
      </c>
      <c r="N91" s="10" t="str">
        <f>IF(H91="","",CONCATENATE(Master!A109,Master!B109))</f>
        <v>2RR35F-B</v>
      </c>
      <c r="P91" s="10" t="str">
        <f>IF(AND(Master!$F109=1,Master!$E109&lt;100),"ST*6",IF(OR(Master!$F109=1,Master!$F109=4),"ST*4",""))</f>
        <v>ST*4</v>
      </c>
    </row>
    <row r="92" spans="2:16" s="10" customFormat="1" ht="15.75">
      <c r="B92" s="10" t="str">
        <f>IF(H92="","",Master!$K$3)</f>
        <v>DAQ</v>
      </c>
      <c r="C92" s="10" t="str">
        <f>IF(H92="","",Master!$K$5)</f>
        <v>TS</v>
      </c>
      <c r="D92" s="10" t="str">
        <f>IF(H92="","",Master!$K$6)</f>
        <v>I</v>
      </c>
      <c r="E92" s="10" t="str">
        <f>IF(OR(Master!F110=1,Master!F110=4),CONCATENATE("FIBR-",Master!L110,Master!B110),"")</f>
        <v>FIBR-2-35G-T</v>
      </c>
      <c r="G92" s="10" t="str">
        <f t="shared" si="1"/>
        <v>Fibr Bundl</v>
      </c>
      <c r="H92" s="10">
        <f>IF(OR(Master!F110=1,Master!F110=4),CHOOSE(INT(Master!E110/100)+1,Master!$K$7,Master!$K$8,Master!$K$9),"")</f>
        <v>95</v>
      </c>
      <c r="I92" s="10" t="str">
        <f>IF(H92="","",Master!$K$10)</f>
        <v>BK</v>
      </c>
      <c r="K92" s="10" t="str">
        <f>IF(H92="","",Master!$K$11)</f>
        <v>1RR30F</v>
      </c>
      <c r="M92" s="10" t="str">
        <f>IF(AND(Master!F110=1,Master!E110&lt;100),"ST*6",IF(OR(Master!F110=1,Master!F110=4),"ST*4",""))</f>
        <v>ST*4</v>
      </c>
      <c r="N92" s="10" t="str">
        <f>IF(H92="","",CONCATENATE(Master!A110,Master!B110))</f>
        <v>2RR35G-T</v>
      </c>
      <c r="P92" s="10" t="str">
        <f>IF(AND(Master!$F110=1,Master!$E110&lt;100),"ST*6",IF(OR(Master!$F110=1,Master!$F110=4),"ST*4",""))</f>
        <v>ST*4</v>
      </c>
    </row>
    <row r="93" spans="2:16" s="10" customFormat="1" ht="15.75">
      <c r="B93" s="10" t="str">
        <f>IF(H93="","",Master!$K$3)</f>
        <v>DAQ</v>
      </c>
      <c r="C93" s="10" t="str">
        <f>IF(H93="","",Master!$K$5)</f>
        <v>TS</v>
      </c>
      <c r="D93" s="10" t="str">
        <f>IF(H93="","",Master!$K$6)</f>
        <v>I</v>
      </c>
      <c r="E93" s="10" t="str">
        <f>IF(OR(Master!F111=1,Master!F111=4),CONCATENATE("FIBR-",Master!L111,Master!B111),"")</f>
        <v>FIBR-2-35G-B</v>
      </c>
      <c r="G93" s="10" t="str">
        <f t="shared" si="1"/>
        <v>Fibr Bundl</v>
      </c>
      <c r="H93" s="10">
        <f>IF(OR(Master!F111=1,Master!F111=4),CHOOSE(INT(Master!E111/100)+1,Master!$K$7,Master!$K$8,Master!$K$9),"")</f>
        <v>95</v>
      </c>
      <c r="I93" s="10" t="str">
        <f>IF(H93="","",Master!$K$10)</f>
        <v>BK</v>
      </c>
      <c r="K93" s="10" t="str">
        <f>IF(H93="","",Master!$K$11)</f>
        <v>1RR30F</v>
      </c>
      <c r="M93" s="10" t="str">
        <f>IF(AND(Master!F111=1,Master!E111&lt;100),"ST*6",IF(OR(Master!F111=1,Master!F111=4),"ST*4",""))</f>
        <v>ST*4</v>
      </c>
      <c r="N93" s="10" t="str">
        <f>IF(H93="","",CONCATENATE(Master!A111,Master!B111))</f>
        <v>2RR35G-B</v>
      </c>
      <c r="P93" s="10" t="str">
        <f>IF(AND(Master!$F111=1,Master!$E111&lt;100),"ST*6",IF(OR(Master!$F111=1,Master!$F111=4),"ST*4",""))</f>
        <v>ST*4</v>
      </c>
    </row>
    <row r="94" spans="2:16" s="10" customFormat="1" ht="15.75">
      <c r="B94" s="10" t="str">
        <f>IF(H94="","",Master!$K$3)</f>
        <v>DAQ</v>
      </c>
      <c r="C94" s="10" t="str">
        <f>IF(H94="","",Master!$K$5)</f>
        <v>TS</v>
      </c>
      <c r="D94" s="10" t="str">
        <f>IF(H94="","",Master!$K$6)</f>
        <v>I</v>
      </c>
      <c r="E94" s="10" t="str">
        <f>IF(OR(Master!F112=1,Master!F112=4),CONCATENATE("FIBR-",Master!L112,Master!B112),"")</f>
        <v>FIBR-2-35H-T</v>
      </c>
      <c r="G94" s="10" t="str">
        <f t="shared" si="1"/>
        <v>Fibr Bundl</v>
      </c>
      <c r="H94" s="10">
        <f>IF(OR(Master!F112=1,Master!F112=4),CHOOSE(INT(Master!E112/100)+1,Master!$K$7,Master!$K$8,Master!$K$9),"")</f>
        <v>95</v>
      </c>
      <c r="I94" s="10" t="str">
        <f>IF(H94="","",Master!$K$10)</f>
        <v>BK</v>
      </c>
      <c r="K94" s="10" t="str">
        <f>IF(H94="","",Master!$K$11)</f>
        <v>1RR30F</v>
      </c>
      <c r="M94" s="10" t="str">
        <f>IF(AND(Master!F112=1,Master!E112&lt;100),"ST*6",IF(OR(Master!F112=1,Master!F112=4),"ST*4",""))</f>
        <v>ST*4</v>
      </c>
      <c r="N94" s="10" t="str">
        <f>IF(H94="","",CONCATENATE(Master!A112,Master!B112))</f>
        <v>2RR35H-T</v>
      </c>
      <c r="P94" s="10" t="str">
        <f>IF(AND(Master!$F112=1,Master!$E112&lt;100),"ST*6",IF(OR(Master!$F112=1,Master!$F112=4),"ST*4",""))</f>
        <v>ST*4</v>
      </c>
    </row>
    <row r="95" spans="2:16" s="10" customFormat="1" ht="15.75">
      <c r="B95" s="10" t="str">
        <f>IF(H95="","",Master!$K$3)</f>
        <v>DAQ</v>
      </c>
      <c r="C95" s="10" t="str">
        <f>IF(H95="","",Master!$K$5)</f>
        <v>TS</v>
      </c>
      <c r="D95" s="10" t="str">
        <f>IF(H95="","",Master!$K$6)</f>
        <v>I</v>
      </c>
      <c r="E95" s="10" t="str">
        <f>IF(OR(Master!F113=1,Master!F113=4),CONCATENATE("FIBR-",Master!L113,Master!B113),"")</f>
        <v>FIBR-2-35H-B</v>
      </c>
      <c r="G95" s="10" t="str">
        <f t="shared" si="1"/>
        <v>Fibr Bundl</v>
      </c>
      <c r="H95" s="10">
        <f>IF(OR(Master!F113=1,Master!F113=4),CHOOSE(INT(Master!E113/100)+1,Master!$K$7,Master!$K$8,Master!$K$9),"")</f>
        <v>95</v>
      </c>
      <c r="I95" s="10" t="str">
        <f>IF(H95="","",Master!$K$10)</f>
        <v>BK</v>
      </c>
      <c r="K95" s="10" t="str">
        <f>IF(H95="","",Master!$K$11)</f>
        <v>1RR30F</v>
      </c>
      <c r="M95" s="10" t="str">
        <f>IF(AND(Master!F113=1,Master!E113&lt;100),"ST*6",IF(OR(Master!F113=1,Master!F113=4),"ST*4",""))</f>
        <v>ST*4</v>
      </c>
      <c r="N95" s="10" t="str">
        <f>IF(H95="","",CONCATENATE(Master!A113,Master!B113))</f>
        <v>2RR35H-B</v>
      </c>
      <c r="P95" s="10" t="str">
        <f>IF(AND(Master!$F113=1,Master!$E113&lt;100),"ST*6",IF(OR(Master!$F113=1,Master!$F113=4),"ST*4",""))</f>
        <v>ST*4</v>
      </c>
    </row>
    <row r="96" spans="2:16" s="10" customFormat="1" ht="15.75">
      <c r="B96" s="10" t="str">
        <f>IF(H96="","",Master!$K$3)</f>
        <v>DAQ</v>
      </c>
      <c r="C96" s="10" t="str">
        <f>IF(H96="","",Master!$K$5)</f>
        <v>TS</v>
      </c>
      <c r="D96" s="10" t="str">
        <f>IF(H96="","",Master!$K$6)</f>
        <v>I</v>
      </c>
      <c r="E96" s="10" t="str">
        <f>IF(OR(Master!F114=1,Master!F114=4),CONCATENATE("FIBR-",Master!L114,Master!B114),"")</f>
        <v>FIBR-2-35I-T</v>
      </c>
      <c r="G96" s="10" t="str">
        <f t="shared" si="1"/>
        <v>Fibr Bundl</v>
      </c>
      <c r="H96" s="10">
        <f>IF(OR(Master!F114=1,Master!F114=4),CHOOSE(INT(Master!E114/100)+1,Master!$K$7,Master!$K$8,Master!$K$9),"")</f>
        <v>95</v>
      </c>
      <c r="I96" s="10" t="str">
        <f>IF(H96="","",Master!$K$10)</f>
        <v>BK</v>
      </c>
      <c r="K96" s="10" t="str">
        <f>IF(H96="","",Master!$K$11)</f>
        <v>1RR30F</v>
      </c>
      <c r="M96" s="10" t="str">
        <f>IF(AND(Master!F114=1,Master!E114&lt;100),"ST*6",IF(OR(Master!F114=1,Master!F114=4),"ST*4",""))</f>
        <v>ST*4</v>
      </c>
      <c r="N96" s="10" t="str">
        <f>IF(H96="","",CONCATENATE(Master!A114,Master!B114))</f>
        <v>2RR35I-T</v>
      </c>
      <c r="P96" s="10" t="str">
        <f>IF(AND(Master!$F114=1,Master!$E114&lt;100),"ST*6",IF(OR(Master!$F114=1,Master!$F114=4),"ST*4",""))</f>
        <v>ST*4</v>
      </c>
    </row>
    <row r="97" spans="2:16" s="10" customFormat="1" ht="15.75">
      <c r="B97" s="10" t="str">
        <f>IF(H97="","",Master!$K$3)</f>
        <v>DAQ</v>
      </c>
      <c r="C97" s="10" t="str">
        <f>IF(H97="","",Master!$K$5)</f>
        <v>TS</v>
      </c>
      <c r="D97" s="10" t="str">
        <f>IF(H97="","",Master!$K$6)</f>
        <v>I</v>
      </c>
      <c r="E97" s="10" t="str">
        <f>IF(OR(Master!F115=1,Master!F115=4),CONCATENATE("FIBR-",Master!L115,Master!B115),"")</f>
        <v>FIBR-2-35I-B</v>
      </c>
      <c r="G97" s="10" t="str">
        <f t="shared" si="1"/>
        <v>Fibr Bundl</v>
      </c>
      <c r="H97" s="10">
        <f>IF(OR(Master!F115=1,Master!F115=4),CHOOSE(INT(Master!E115/100)+1,Master!$K$7,Master!$K$8,Master!$K$9),"")</f>
        <v>95</v>
      </c>
      <c r="I97" s="10" t="str">
        <f>IF(H97="","",Master!$K$10)</f>
        <v>BK</v>
      </c>
      <c r="K97" s="10" t="str">
        <f>IF(H97="","",Master!$K$11)</f>
        <v>1RR30F</v>
      </c>
      <c r="M97" s="10" t="str">
        <f>IF(AND(Master!F115=1,Master!E115&lt;100),"ST*6",IF(OR(Master!F115=1,Master!F115=4),"ST*4",""))</f>
        <v>ST*4</v>
      </c>
      <c r="N97" s="10" t="str">
        <f>IF(H97="","",CONCATENATE(Master!A115,Master!B115))</f>
        <v>2RR35I-B</v>
      </c>
      <c r="P97" s="10" t="str">
        <f>IF(AND(Master!$F115=1,Master!$E115&lt;100),"ST*6",IF(OR(Master!$F115=1,Master!$F115=4),"ST*4",""))</f>
        <v>ST*4</v>
      </c>
    </row>
    <row r="98" spans="2:16" s="10" customFormat="1" ht="15.75" hidden="1">
      <c r="B98" s="10">
        <f>IF(H98="","",Master!$K$3)</f>
      </c>
      <c r="C98" s="10">
        <f>IF(H98="","",Master!$K$5)</f>
      </c>
      <c r="D98" s="10">
        <f>IF(H98="","",Master!$K$6)</f>
      </c>
      <c r="E98" s="10">
        <f>IF(OR(Master!F116=1,Master!F116=4),CONCATENATE("FIBR-",Master!L116,Master!B116),"")</f>
      </c>
      <c r="G98" s="10">
        <f t="shared" si="1"/>
      </c>
      <c r="H98" s="10">
        <f>IF(OR(Master!F116=1,Master!F116=4),CHOOSE(INT(Master!E116/100)+1,Master!$K$7,Master!$K$8,Master!$K$9),"")</f>
      </c>
      <c r="I98" s="10">
        <f>IF(H98="","",Master!$K$10)</f>
      </c>
      <c r="K98" s="10">
        <f>IF(H98="","",Master!$K$11)</f>
      </c>
      <c r="M98" s="10">
        <f>IF(AND(Master!F116=1,Master!E116&lt;100),"ST*6",IF(OR(Master!F116=1,Master!F116=4),"ST*4",""))</f>
      </c>
      <c r="N98" s="10">
        <f>IF(H98="","",CONCATENATE(Master!A116,Master!B116))</f>
      </c>
      <c r="P98" s="10">
        <f>IF(AND(Master!$F116=1,Master!$E116&lt;100),"ST*6",IF(OR(Master!$F116=1,Master!$F116=4),"ST*4",""))</f>
      </c>
    </row>
    <row r="99" spans="2:16" s="10" customFormat="1" ht="15.75">
      <c r="B99" s="10" t="str">
        <f>IF(H99="","",Master!$K$3)</f>
        <v>DAQ</v>
      </c>
      <c r="C99" s="10" t="str">
        <f>IF(H99="","",Master!$K$5)</f>
        <v>TS</v>
      </c>
      <c r="D99" s="10" t="str">
        <f>IF(H99="","",Master!$K$6)</f>
        <v>I</v>
      </c>
      <c r="E99" s="10" t="str">
        <f>IF(OR(Master!F117=1,Master!F117=4),CONCATENATE("FIBR-",Master!L117,Master!B117),"")</f>
        <v>FIBR-CONWT-3</v>
      </c>
      <c r="G99" s="10" t="str">
        <f t="shared" si="1"/>
        <v>Fibr Bundl</v>
      </c>
      <c r="H99" s="10">
        <f>IF(OR(Master!F117=1,Master!F117=4),CHOOSE(INT(Master!E117/100)+1,Master!$K$7,Master!$K$8,Master!$K$9),"")</f>
        <v>220</v>
      </c>
      <c r="I99" s="10" t="str">
        <f>IF(H99="","",Master!$K$10)</f>
        <v>BK</v>
      </c>
      <c r="K99" s="10" t="str">
        <f>IF(H99="","",Master!$K$11)</f>
        <v>1RR30F</v>
      </c>
      <c r="M99" s="10" t="str">
        <f>IF(AND(Master!F117=1,Master!E117&lt;100),"ST*6",IF(OR(Master!F117=1,Master!F117=4),"ST*4",""))</f>
        <v>ST*6</v>
      </c>
      <c r="N99" s="10" t="str">
        <f>IF(H99="","",CONCATENATE(Master!A117,Master!B117))</f>
        <v>CONWT-3</v>
      </c>
      <c r="P99" s="10" t="str">
        <f>IF(AND(Master!$F117=1,Master!$E117&lt;100),"ST*6",IF(OR(Master!$F117=1,Master!$F117=4),"ST*4",""))</f>
        <v>ST*6</v>
      </c>
    </row>
    <row r="100" spans="2:16" s="10" customFormat="1" ht="15.75">
      <c r="B100" s="10" t="str">
        <f>IF(H100="","",Master!$K$3)</f>
        <v>DAQ</v>
      </c>
      <c r="C100" s="10" t="str">
        <f>IF(H100="","",Master!$K$5)</f>
        <v>TS</v>
      </c>
      <c r="D100" s="10" t="str">
        <f>IF(H100="","",Master!$K$6)</f>
        <v>I</v>
      </c>
      <c r="E100" s="10" t="str">
        <f>IF(OR(Master!F118=1,Master!F118=4),CONCATENATE("FIBR-",Master!L118,Master!B118),"")</f>
        <v>FIBR-CONWT-2</v>
      </c>
      <c r="G100" s="10" t="str">
        <f t="shared" si="1"/>
        <v>Fibr Bundl</v>
      </c>
      <c r="H100" s="10">
        <f>IF(OR(Master!F118=1,Master!F118=4),CHOOSE(INT(Master!E118/100)+1,Master!$K$7,Master!$K$8,Master!$K$9),"")</f>
        <v>220</v>
      </c>
      <c r="I100" s="10" t="str">
        <f>IF(H100="","",Master!$K$10)</f>
        <v>BK</v>
      </c>
      <c r="K100" s="10" t="str">
        <f>IF(H100="","",Master!$K$11)</f>
        <v>1RR30F</v>
      </c>
      <c r="M100" s="10" t="str">
        <f>IF(AND(Master!F118=1,Master!E118&lt;100),"ST*6",IF(OR(Master!F118=1,Master!F118=4),"ST*4",""))</f>
        <v>ST*6</v>
      </c>
      <c r="N100" s="10" t="str">
        <f>IF(H100="","",CONCATENATE(Master!A118,Master!B118))</f>
        <v>CONWT-2</v>
      </c>
      <c r="P100" s="10" t="str">
        <f>IF(AND(Master!$F118=1,Master!$E118&lt;100),"ST*6",IF(OR(Master!$F118=1,Master!$F118=4),"ST*4",""))</f>
        <v>ST*6</v>
      </c>
    </row>
    <row r="101" spans="2:16" s="10" customFormat="1" ht="15.75">
      <c r="B101" s="10" t="str">
        <f>IF(H101="","",Master!$K$3)</f>
        <v>DAQ</v>
      </c>
      <c r="C101" s="10" t="str">
        <f>IF(H101="","",Master!$K$5)</f>
        <v>TS</v>
      </c>
      <c r="D101" s="10" t="str">
        <f>IF(H101="","",Master!$K$6)</f>
        <v>I</v>
      </c>
      <c r="E101" s="10" t="str">
        <f>IF(OR(Master!F119=1,Master!F119=4),CONCATENATE("FIBR-",Master!L119,Master!B119),"")</f>
        <v>FIBR-CONWT-1</v>
      </c>
      <c r="G101" s="10" t="str">
        <f t="shared" si="1"/>
        <v>Fibr Bundl</v>
      </c>
      <c r="H101" s="10">
        <f>IF(OR(Master!F119=1,Master!F119=4),CHOOSE(INT(Master!E119/100)+1,Master!$K$7,Master!$K$8,Master!$K$9),"")</f>
        <v>220</v>
      </c>
      <c r="I101" s="10" t="str">
        <f>IF(H101="","",Master!$K$10)</f>
        <v>BK</v>
      </c>
      <c r="K101" s="10" t="str">
        <f>IF(H101="","",Master!$K$11)</f>
        <v>1RR30F</v>
      </c>
      <c r="M101" s="10" t="str">
        <f>IF(AND(Master!F119=1,Master!E119&lt;100),"ST*6",IF(OR(Master!F119=1,Master!F119=4),"ST*4",""))</f>
        <v>ST*6</v>
      </c>
      <c r="N101" s="10" t="str">
        <f>IF(H101="","",CONCATENATE(Master!A119,Master!B119))</f>
        <v>CONWT-1</v>
      </c>
      <c r="P101" s="10" t="str">
        <f>IF(AND(Master!$F119=1,Master!$E119&lt;100),"ST*6",IF(OR(Master!$F119=1,Master!$F119=4),"ST*4",""))</f>
        <v>ST*6</v>
      </c>
    </row>
    <row r="102" spans="2:16" s="10" customFormat="1" ht="15.75">
      <c r="B102" s="10" t="str">
        <f>IF(H102="","",Master!$K$3)</f>
        <v>DAQ</v>
      </c>
      <c r="C102" s="10" t="str">
        <f>IF(H102="","",Master!$K$5)</f>
        <v>TS</v>
      </c>
      <c r="D102" s="10" t="str">
        <f>IF(H102="","",Master!$K$6)</f>
        <v>I</v>
      </c>
      <c r="E102" s="10" t="str">
        <f>IF(OR(Master!F120=1,Master!F120=4),CONCATENATE("FIBR-",Master!L120,Master!B120),"")</f>
        <v>FIBR-COSWT-1</v>
      </c>
      <c r="G102" s="10" t="str">
        <f t="shared" si="1"/>
        <v>Fibr Bundl</v>
      </c>
      <c r="H102" s="10">
        <f>IF(OR(Master!F120=1,Master!F120=4),CHOOSE(INT(Master!E120/100)+1,Master!$K$7,Master!$K$8,Master!$K$9),"")</f>
        <v>220</v>
      </c>
      <c r="I102" s="10" t="str">
        <f>IF(H102="","",Master!$K$10)</f>
        <v>BK</v>
      </c>
      <c r="K102" s="10" t="str">
        <f>IF(H102="","",Master!$K$11)</f>
        <v>1RR30F</v>
      </c>
      <c r="M102" s="10" t="str">
        <f>IF(AND(Master!F120=1,Master!E120&lt;100),"ST*6",IF(OR(Master!F120=1,Master!F120=4),"ST*4",""))</f>
        <v>ST*6</v>
      </c>
      <c r="N102" s="10" t="str">
        <f>IF(H102="","",CONCATENATE(Master!A120,Master!B120))</f>
        <v>COSWT-1</v>
      </c>
      <c r="P102" s="10" t="str">
        <f>IF(AND(Master!$F120=1,Master!$E120&lt;100),"ST*6",IF(OR(Master!$F120=1,Master!$F120=4),"ST*4",""))</f>
        <v>ST*6</v>
      </c>
    </row>
    <row r="103" spans="2:16" s="10" customFormat="1" ht="15.75">
      <c r="B103" s="10" t="str">
        <f>IF(H103="","",Master!$K$3)</f>
        <v>DAQ</v>
      </c>
      <c r="C103" s="10" t="str">
        <f>IF(H103="","",Master!$K$5)</f>
        <v>TS</v>
      </c>
      <c r="D103" s="10" t="str">
        <f>IF(H103="","",Master!$K$6)</f>
        <v>I</v>
      </c>
      <c r="E103" s="10" t="str">
        <f>IF(OR(Master!F121=1,Master!F121=4),CONCATENATE("FIBR-",Master!L121,Master!B121),"")</f>
        <v>FIBR-COSWT-2</v>
      </c>
      <c r="G103" s="10" t="str">
        <f t="shared" si="1"/>
        <v>Fibr Bundl</v>
      </c>
      <c r="H103" s="10">
        <f>IF(OR(Master!F121=1,Master!F121=4),CHOOSE(INT(Master!E121/100)+1,Master!$K$7,Master!$K$8,Master!$K$9),"")</f>
        <v>220</v>
      </c>
      <c r="I103" s="10" t="str">
        <f>IF(H103="","",Master!$K$10)</f>
        <v>BK</v>
      </c>
      <c r="K103" s="10" t="str">
        <f>IF(H103="","",Master!$K$11)</f>
        <v>1RR30F</v>
      </c>
      <c r="M103" s="10" t="str">
        <f>IF(AND(Master!F121=1,Master!E121&lt;100),"ST*6",IF(OR(Master!F121=1,Master!F121=4),"ST*4",""))</f>
        <v>ST*6</v>
      </c>
      <c r="N103" s="10" t="str">
        <f>IF(H103="","",CONCATENATE(Master!A121,Master!B121))</f>
        <v>COSWT-2</v>
      </c>
      <c r="P103" s="10" t="str">
        <f>IF(AND(Master!$F121=1,Master!$E121&lt;100),"ST*6",IF(OR(Master!$F121=1,Master!$F121=4),"ST*4",""))</f>
        <v>ST*6</v>
      </c>
    </row>
    <row r="104" spans="2:16" s="10" customFormat="1" ht="15.75">
      <c r="B104" s="10" t="str">
        <f>IF(H104="","",Master!$K$3)</f>
        <v>DAQ</v>
      </c>
      <c r="C104" s="10" t="str">
        <f>IF(H104="","",Master!$K$5)</f>
        <v>TS</v>
      </c>
      <c r="D104" s="10" t="str">
        <f>IF(H104="","",Master!$K$6)</f>
        <v>I</v>
      </c>
      <c r="E104" s="10" t="str">
        <f>IF(OR(Master!F122=1,Master!F122=4),CONCATENATE("FIBR-",Master!L122,Master!B122),"")</f>
        <v>FIBR-COSWT-3</v>
      </c>
      <c r="G104" s="10" t="str">
        <f t="shared" si="1"/>
        <v>Fibr Bundl</v>
      </c>
      <c r="H104" s="10">
        <f>IF(OR(Master!F122=1,Master!F122=4),CHOOSE(INT(Master!E122/100)+1,Master!$K$7,Master!$K$8,Master!$K$9),"")</f>
        <v>220</v>
      </c>
      <c r="I104" s="10" t="str">
        <f>IF(H104="","",Master!$K$10)</f>
        <v>BK</v>
      </c>
      <c r="K104" s="10" t="str">
        <f>IF(H104="","",Master!$K$11)</f>
        <v>1RR30F</v>
      </c>
      <c r="M104" s="10" t="str">
        <f>IF(AND(Master!F122=1,Master!E122&lt;100),"ST*6",IF(OR(Master!F122=1,Master!F122=4),"ST*4",""))</f>
        <v>ST*6</v>
      </c>
      <c r="N104" s="10" t="str">
        <f>IF(H104="","",CONCATENATE(Master!A122,Master!B122))</f>
        <v>COSWT-3</v>
      </c>
      <c r="P104" s="10" t="str">
        <f>IF(AND(Master!$F122=1,Master!$E122&lt;100),"ST*6",IF(OR(Master!$F122=1,Master!$F122=4),"ST*4",""))</f>
        <v>ST*6</v>
      </c>
    </row>
    <row r="105" spans="2:16" s="10" customFormat="1" ht="15.75">
      <c r="B105" s="10" t="str">
        <f>IF(H105="","",Master!$K$3)</f>
        <v>DAQ</v>
      </c>
      <c r="C105" s="10" t="str">
        <f>IF(H105="","",Master!$K$5)</f>
        <v>TS</v>
      </c>
      <c r="D105" s="10" t="str">
        <f>IF(H105="","",Master!$K$6)</f>
        <v>I</v>
      </c>
      <c r="E105" s="10" t="str">
        <f>IF(OR(Master!F123=1,Master!F123=4),CONCATENATE("FIBR-",Master!L123,Master!B123),"")</f>
        <v>FIBR-COSWB-1</v>
      </c>
      <c r="G105" s="10" t="str">
        <f t="shared" si="1"/>
        <v>Fibr Bundl</v>
      </c>
      <c r="H105" s="10">
        <f>IF(OR(Master!F123=1,Master!F123=4),CHOOSE(INT(Master!E123/100)+1,Master!$K$7,Master!$K$8,Master!$K$9),"")</f>
        <v>220</v>
      </c>
      <c r="I105" s="10" t="str">
        <f>IF(H105="","",Master!$K$10)</f>
        <v>BK</v>
      </c>
      <c r="K105" s="10" t="str">
        <f>IF(H105="","",Master!$K$11)</f>
        <v>1RR30F</v>
      </c>
      <c r="M105" s="10" t="str">
        <f>IF(AND(Master!F123=1,Master!E123&lt;100),"ST*6",IF(OR(Master!F123=1,Master!F123=4),"ST*4",""))</f>
        <v>ST*6</v>
      </c>
      <c r="N105" s="10" t="str">
        <f>IF(H105="","",CONCATENATE(Master!A123,Master!B123))</f>
        <v>COSWB-1</v>
      </c>
      <c r="P105" s="10" t="str">
        <f>IF(AND(Master!$F123=1,Master!$E123&lt;100),"ST*6",IF(OR(Master!$F123=1,Master!$F123=4),"ST*4",""))</f>
        <v>ST*6</v>
      </c>
    </row>
    <row r="106" spans="2:16" s="10" customFormat="1" ht="15.75">
      <c r="B106" s="10" t="str">
        <f>IF(H106="","",Master!$K$3)</f>
        <v>DAQ</v>
      </c>
      <c r="C106" s="10" t="str">
        <f>IF(H106="","",Master!$K$5)</f>
        <v>TS</v>
      </c>
      <c r="D106" s="10" t="str">
        <f>IF(H106="","",Master!$K$6)</f>
        <v>I</v>
      </c>
      <c r="E106" s="10" t="str">
        <f>IF(OR(Master!F124=1,Master!F124=4),CONCATENATE("FIBR-",Master!L124,Master!B124),"")</f>
        <v>FIBR-COSWB-2</v>
      </c>
      <c r="G106" s="10" t="str">
        <f t="shared" si="1"/>
        <v>Fibr Bundl</v>
      </c>
      <c r="H106" s="10">
        <f>IF(OR(Master!F124=1,Master!F124=4),CHOOSE(INT(Master!E124/100)+1,Master!$K$7,Master!$K$8,Master!$K$9),"")</f>
        <v>220</v>
      </c>
      <c r="I106" s="10" t="str">
        <f>IF(H106="","",Master!$K$10)</f>
        <v>BK</v>
      </c>
      <c r="K106" s="10" t="str">
        <f>IF(H106="","",Master!$K$11)</f>
        <v>1RR30F</v>
      </c>
      <c r="M106" s="10" t="str">
        <f>IF(AND(Master!F124=1,Master!E124&lt;100),"ST*6",IF(OR(Master!F124=1,Master!F124=4),"ST*4",""))</f>
        <v>ST*6</v>
      </c>
      <c r="N106" s="10" t="str">
        <f>IF(H106="","",CONCATENATE(Master!A124,Master!B124))</f>
        <v>COSWB-2</v>
      </c>
      <c r="P106" s="10" t="str">
        <f>IF(AND(Master!$F124=1,Master!$E124&lt;100),"ST*6",IF(OR(Master!$F124=1,Master!$F124=4),"ST*4",""))</f>
        <v>ST*6</v>
      </c>
    </row>
    <row r="107" spans="2:16" s="10" customFormat="1" ht="15.75">
      <c r="B107" s="10" t="str">
        <f>IF(H107="","",Master!$K$3)</f>
        <v>DAQ</v>
      </c>
      <c r="C107" s="10" t="str">
        <f>IF(H107="","",Master!$K$5)</f>
        <v>TS</v>
      </c>
      <c r="D107" s="10" t="str">
        <f>IF(H107="","",Master!$K$6)</f>
        <v>I</v>
      </c>
      <c r="E107" s="10" t="str">
        <f>IF(OR(Master!F125=1,Master!F125=4),CONCATENATE("FIBR-",Master!L125,Master!B125),"")</f>
        <v>FIBR-CONWB-2</v>
      </c>
      <c r="G107" s="10" t="str">
        <f t="shared" si="1"/>
        <v>Fibr Bundl</v>
      </c>
      <c r="H107" s="10">
        <f>IF(OR(Master!F125=1,Master!F125=4),CHOOSE(INT(Master!E125/100)+1,Master!$K$7,Master!$K$8,Master!$K$9),"")</f>
        <v>220</v>
      </c>
      <c r="I107" s="10" t="str">
        <f>IF(H107="","",Master!$K$10)</f>
        <v>BK</v>
      </c>
      <c r="K107" s="10" t="str">
        <f>IF(H107="","",Master!$K$11)</f>
        <v>1RR30F</v>
      </c>
      <c r="M107" s="10" t="str">
        <f>IF(AND(Master!F125=1,Master!E125&lt;100),"ST*6",IF(OR(Master!F125=1,Master!F125=4),"ST*4",""))</f>
        <v>ST*6</v>
      </c>
      <c r="N107" s="10" t="str">
        <f>IF(H107="","",CONCATENATE(Master!A125,Master!B125))</f>
        <v>CONWB-2</v>
      </c>
      <c r="P107" s="10" t="str">
        <f>IF(AND(Master!$F125=1,Master!$E125&lt;100),"ST*6",IF(OR(Master!$F125=1,Master!$F125=4),"ST*4",""))</f>
        <v>ST*6</v>
      </c>
    </row>
    <row r="108" spans="2:16" s="10" customFormat="1" ht="15.75">
      <c r="B108" s="10" t="str">
        <f>IF(H108="","",Master!$K$3)</f>
        <v>DAQ</v>
      </c>
      <c r="C108" s="10" t="str">
        <f>IF(H108="","",Master!$K$5)</f>
        <v>TS</v>
      </c>
      <c r="D108" s="10" t="str">
        <f>IF(H108="","",Master!$K$6)</f>
        <v>I</v>
      </c>
      <c r="E108" s="10" t="str">
        <f>IF(OR(Master!F126=1,Master!F126=4),CONCATENATE("FIBR-",Master!L126,Master!B126),"")</f>
        <v>FIBR-CONWB-1</v>
      </c>
      <c r="G108" s="10" t="str">
        <f t="shared" si="1"/>
        <v>Fibr Bundl</v>
      </c>
      <c r="H108" s="10">
        <f>IF(OR(Master!F126=1,Master!F126=4),CHOOSE(INT(Master!E126/100)+1,Master!$K$7,Master!$K$8,Master!$K$9),"")</f>
        <v>220</v>
      </c>
      <c r="I108" s="10" t="str">
        <f>IF(H108="","",Master!$K$10)</f>
        <v>BK</v>
      </c>
      <c r="K108" s="10" t="str">
        <f>IF(H108="","",Master!$K$11)</f>
        <v>1RR30F</v>
      </c>
      <c r="M108" s="10" t="str">
        <f>IF(AND(Master!F126=1,Master!E126&lt;100),"ST*6",IF(OR(Master!F126=1,Master!F126=4),"ST*4",""))</f>
        <v>ST*6</v>
      </c>
      <c r="N108" s="10" t="str">
        <f>IF(H108="","",CONCATENATE(Master!A126,Master!B126))</f>
        <v>CONWB-1</v>
      </c>
      <c r="P108" s="10" t="str">
        <f>IF(AND(Master!$F126=1,Master!$E126&lt;100),"ST*6",IF(OR(Master!$F126=1,Master!$F126=4),"ST*4",""))</f>
        <v>ST*6</v>
      </c>
    </row>
    <row r="109" spans="2:16" s="10" customFormat="1" ht="15.75">
      <c r="B109" s="10" t="str">
        <f>IF(H109="","",Master!$K$3)</f>
        <v>DAQ</v>
      </c>
      <c r="C109" s="10" t="str">
        <f>IF(H109="","",Master!$K$5)</f>
        <v>TS</v>
      </c>
      <c r="D109" s="10" t="str">
        <f>IF(H109="","",Master!$K$6)</f>
        <v>I</v>
      </c>
      <c r="E109" s="10" t="str">
        <f>IF(OR(Master!F127=1,Master!F127=4),CONCATENATE("FIBR-",Master!L127,Master!B127),"")</f>
        <v>FIBR-CONET-3</v>
      </c>
      <c r="G109" s="10" t="str">
        <f t="shared" si="1"/>
        <v>Fibr Bundl</v>
      </c>
      <c r="H109" s="10">
        <f>IF(OR(Master!F127=1,Master!F127=4),CHOOSE(INT(Master!E127/100)+1,Master!$K$7,Master!$K$8,Master!$K$9),"")</f>
        <v>220</v>
      </c>
      <c r="I109" s="10" t="str">
        <f>IF(H109="","",Master!$K$10)</f>
        <v>BK</v>
      </c>
      <c r="K109" s="10" t="str">
        <f>IF(H109="","",Master!$K$11)</f>
        <v>1RR30F</v>
      </c>
      <c r="M109" s="10" t="str">
        <f>IF(AND(Master!F127=1,Master!E127&lt;100),"ST*6",IF(OR(Master!F127=1,Master!F127=4),"ST*4",""))</f>
        <v>ST*6</v>
      </c>
      <c r="N109" s="10" t="str">
        <f>IF(H109="","",CONCATENATE(Master!A127,Master!B127))</f>
        <v>CONET-3</v>
      </c>
      <c r="P109" s="10" t="str">
        <f>IF(AND(Master!$F127=1,Master!$E127&lt;100),"ST*6",IF(OR(Master!$F127=1,Master!$F127=4),"ST*4",""))</f>
        <v>ST*6</v>
      </c>
    </row>
    <row r="110" spans="2:16" s="10" customFormat="1" ht="15.75">
      <c r="B110" s="10" t="str">
        <f>IF(H110="","",Master!$K$3)</f>
        <v>DAQ</v>
      </c>
      <c r="C110" s="10" t="str">
        <f>IF(H110="","",Master!$K$5)</f>
        <v>TS</v>
      </c>
      <c r="D110" s="10" t="str">
        <f>IF(H110="","",Master!$K$6)</f>
        <v>I</v>
      </c>
      <c r="E110" s="10" t="str">
        <f>IF(OR(Master!F128=1,Master!F128=4),CONCATENATE("FIBR-",Master!L128,Master!B128),"")</f>
        <v>FIBR-CONET-2</v>
      </c>
      <c r="G110" s="10" t="str">
        <f t="shared" si="1"/>
        <v>Fibr Bundl</v>
      </c>
      <c r="H110" s="10">
        <f>IF(OR(Master!F128=1,Master!F128=4),CHOOSE(INT(Master!E128/100)+1,Master!$K$7,Master!$K$8,Master!$K$9),"")</f>
        <v>220</v>
      </c>
      <c r="I110" s="10" t="str">
        <f>IF(H110="","",Master!$K$10)</f>
        <v>BK</v>
      </c>
      <c r="K110" s="10" t="str">
        <f>IF(H110="","",Master!$K$11)</f>
        <v>1RR30F</v>
      </c>
      <c r="M110" s="10" t="str">
        <f>IF(AND(Master!F128=1,Master!E128&lt;100),"ST*6",IF(OR(Master!F128=1,Master!F128=4),"ST*4",""))</f>
        <v>ST*6</v>
      </c>
      <c r="N110" s="10" t="str">
        <f>IF(H110="","",CONCATENATE(Master!A128,Master!B128))</f>
        <v>CONET-2</v>
      </c>
      <c r="P110" s="10" t="str">
        <f>IF(AND(Master!$F128=1,Master!$E128&lt;100),"ST*6",IF(OR(Master!$F128=1,Master!$F128=4),"ST*4",""))</f>
        <v>ST*6</v>
      </c>
    </row>
    <row r="111" spans="2:16" s="10" customFormat="1" ht="15.75">
      <c r="B111" s="10" t="str">
        <f>IF(H111="","",Master!$K$3)</f>
        <v>DAQ</v>
      </c>
      <c r="C111" s="10" t="str">
        <f>IF(H111="","",Master!$K$5)</f>
        <v>TS</v>
      </c>
      <c r="D111" s="10" t="str">
        <f>IF(H111="","",Master!$K$6)</f>
        <v>I</v>
      </c>
      <c r="E111" s="10" t="str">
        <f>IF(OR(Master!F129=1,Master!F129=4),CONCATENATE("FIBR-",Master!L129,Master!B129),"")</f>
        <v>FIBR-CONET-1</v>
      </c>
      <c r="G111" s="10" t="str">
        <f t="shared" si="1"/>
        <v>Fibr Bundl</v>
      </c>
      <c r="H111" s="10">
        <f>IF(OR(Master!F129=1,Master!F129=4),CHOOSE(INT(Master!E129/100)+1,Master!$K$7,Master!$K$8,Master!$K$9),"")</f>
        <v>220</v>
      </c>
      <c r="I111" s="10" t="str">
        <f>IF(H111="","",Master!$K$10)</f>
        <v>BK</v>
      </c>
      <c r="K111" s="10" t="str">
        <f>IF(H111="","",Master!$K$11)</f>
        <v>1RR30F</v>
      </c>
      <c r="M111" s="10" t="str">
        <f>IF(AND(Master!F129=1,Master!E129&lt;100),"ST*6",IF(OR(Master!F129=1,Master!F129=4),"ST*4",""))</f>
        <v>ST*6</v>
      </c>
      <c r="N111" s="10" t="str">
        <f>IF(H111="","",CONCATENATE(Master!A129,Master!B129))</f>
        <v>CONET-1</v>
      </c>
      <c r="P111" s="10" t="str">
        <f>IF(AND(Master!$F129=1,Master!$E129&lt;100),"ST*6",IF(OR(Master!$F129=1,Master!$F129=4),"ST*4",""))</f>
        <v>ST*6</v>
      </c>
    </row>
    <row r="112" spans="2:16" s="10" customFormat="1" ht="15.75">
      <c r="B112" s="10" t="str">
        <f>IF(H112="","",Master!$K$3)</f>
        <v>DAQ</v>
      </c>
      <c r="C112" s="10" t="str">
        <f>IF(H112="","",Master!$K$5)</f>
        <v>TS</v>
      </c>
      <c r="D112" s="10" t="str">
        <f>IF(H112="","",Master!$K$6)</f>
        <v>I</v>
      </c>
      <c r="E112" s="10" t="str">
        <f>IF(OR(Master!F130=1,Master!F130=4),CONCATENATE("FIBR-",Master!L130,Master!B130),"")</f>
        <v>FIBR-COSET-1</v>
      </c>
      <c r="G112" s="10" t="str">
        <f t="shared" si="1"/>
        <v>Fibr Bundl</v>
      </c>
      <c r="H112" s="10">
        <f>IF(OR(Master!F130=1,Master!F130=4),CHOOSE(INT(Master!E130/100)+1,Master!$K$7,Master!$K$8,Master!$K$9),"")</f>
        <v>220</v>
      </c>
      <c r="I112" s="10" t="str">
        <f>IF(H112="","",Master!$K$10)</f>
        <v>BK</v>
      </c>
      <c r="K112" s="10" t="str">
        <f>IF(H112="","",Master!$K$11)</f>
        <v>1RR30F</v>
      </c>
      <c r="M112" s="10" t="str">
        <f>IF(AND(Master!F130=1,Master!E130&lt;100),"ST*6",IF(OR(Master!F130=1,Master!F130=4),"ST*4",""))</f>
        <v>ST*6</v>
      </c>
      <c r="N112" s="10" t="str">
        <f>IF(H112="","",CONCATENATE(Master!A130,Master!B130))</f>
        <v>COSET-1</v>
      </c>
      <c r="P112" s="10" t="str">
        <f>IF(AND(Master!$F130=1,Master!$E130&lt;100),"ST*6",IF(OR(Master!$F130=1,Master!$F130=4),"ST*4",""))</f>
        <v>ST*6</v>
      </c>
    </row>
    <row r="113" spans="2:16" s="10" customFormat="1" ht="15.75">
      <c r="B113" s="10" t="str">
        <f>IF(H113="","",Master!$K$3)</f>
        <v>DAQ</v>
      </c>
      <c r="C113" s="10" t="str">
        <f>IF(H113="","",Master!$K$5)</f>
        <v>TS</v>
      </c>
      <c r="D113" s="10" t="str">
        <f>IF(H113="","",Master!$K$6)</f>
        <v>I</v>
      </c>
      <c r="E113" s="10" t="str">
        <f>IF(OR(Master!F131=1,Master!F131=4),CONCATENATE("FIBR-",Master!L131,Master!B131),"")</f>
        <v>FIBR-COSET-2</v>
      </c>
      <c r="G113" s="10" t="str">
        <f t="shared" si="1"/>
        <v>Fibr Bundl</v>
      </c>
      <c r="H113" s="10">
        <f>IF(OR(Master!F131=1,Master!F131=4),CHOOSE(INT(Master!E131/100)+1,Master!$K$7,Master!$K$8,Master!$K$9),"")</f>
        <v>220</v>
      </c>
      <c r="I113" s="10" t="str">
        <f>IF(H113="","",Master!$K$10)</f>
        <v>BK</v>
      </c>
      <c r="K113" s="10" t="str">
        <f>IF(H113="","",Master!$K$11)</f>
        <v>1RR30F</v>
      </c>
      <c r="M113" s="10" t="str">
        <f>IF(AND(Master!F131=1,Master!E131&lt;100),"ST*6",IF(OR(Master!F131=1,Master!F131=4),"ST*4",""))</f>
        <v>ST*6</v>
      </c>
      <c r="N113" s="10" t="str">
        <f>IF(H113="","",CONCATENATE(Master!A131,Master!B131))</f>
        <v>COSET-2</v>
      </c>
      <c r="P113" s="10" t="str">
        <f>IF(AND(Master!$F131=1,Master!$E131&lt;100),"ST*6",IF(OR(Master!$F131=1,Master!$F131=4),"ST*4",""))</f>
        <v>ST*6</v>
      </c>
    </row>
    <row r="114" spans="2:16" s="10" customFormat="1" ht="15.75">
      <c r="B114" s="10" t="str">
        <f>IF(H114="","",Master!$K$3)</f>
        <v>DAQ</v>
      </c>
      <c r="C114" s="10" t="str">
        <f>IF(H114="","",Master!$K$5)</f>
        <v>TS</v>
      </c>
      <c r="D114" s="10" t="str">
        <f>IF(H114="","",Master!$K$6)</f>
        <v>I</v>
      </c>
      <c r="E114" s="10" t="str">
        <f>IF(OR(Master!F132=1,Master!F132=4),CONCATENATE("FIBR-",Master!L132,Master!B132),"")</f>
        <v>FIBR-COSET-3</v>
      </c>
      <c r="G114" s="10" t="str">
        <f t="shared" si="1"/>
        <v>Fibr Bundl</v>
      </c>
      <c r="H114" s="10">
        <f>IF(OR(Master!F132=1,Master!F132=4),CHOOSE(INT(Master!E132/100)+1,Master!$K$7,Master!$K$8,Master!$K$9),"")</f>
        <v>220</v>
      </c>
      <c r="I114" s="10" t="str">
        <f>IF(H114="","",Master!$K$10)</f>
        <v>BK</v>
      </c>
      <c r="K114" s="10" t="str">
        <f>IF(H114="","",Master!$K$11)</f>
        <v>1RR30F</v>
      </c>
      <c r="M114" s="10" t="str">
        <f>IF(AND(Master!F132=1,Master!E132&lt;100),"ST*6",IF(OR(Master!F132=1,Master!F132=4),"ST*4",""))</f>
        <v>ST*6</v>
      </c>
      <c r="N114" s="10" t="str">
        <f>IF(H114="","",CONCATENATE(Master!A132,Master!B132))</f>
        <v>COSET-3</v>
      </c>
      <c r="P114" s="10" t="str">
        <f>IF(AND(Master!$F132=1,Master!$E132&lt;100),"ST*6",IF(OR(Master!$F132=1,Master!$F132=4),"ST*4",""))</f>
        <v>ST*6</v>
      </c>
    </row>
    <row r="115" spans="2:16" s="10" customFormat="1" ht="15.75">
      <c r="B115" s="10" t="str">
        <f>IF(H115="","",Master!$K$3)</f>
        <v>DAQ</v>
      </c>
      <c r="C115" s="10" t="str">
        <f>IF(H115="","",Master!$K$5)</f>
        <v>TS</v>
      </c>
      <c r="D115" s="10" t="str">
        <f>IF(H115="","",Master!$K$6)</f>
        <v>I</v>
      </c>
      <c r="E115" s="10" t="str">
        <f>IF(OR(Master!F133=1,Master!F133=4),CONCATENATE("FIBR-",Master!L133,Master!B133),"")</f>
        <v>FIBR-COSEB-1</v>
      </c>
      <c r="G115" s="10" t="str">
        <f t="shared" si="1"/>
        <v>Fibr Bundl</v>
      </c>
      <c r="H115" s="10">
        <f>IF(OR(Master!F133=1,Master!F133=4),CHOOSE(INT(Master!E133/100)+1,Master!$K$7,Master!$K$8,Master!$K$9),"")</f>
        <v>220</v>
      </c>
      <c r="I115" s="10" t="str">
        <f>IF(H115="","",Master!$K$10)</f>
        <v>BK</v>
      </c>
      <c r="K115" s="10" t="str">
        <f>IF(H115="","",Master!$K$11)</f>
        <v>1RR30F</v>
      </c>
      <c r="M115" s="10" t="str">
        <f>IF(AND(Master!F133=1,Master!E133&lt;100),"ST*6",IF(OR(Master!F133=1,Master!F133=4),"ST*4",""))</f>
        <v>ST*6</v>
      </c>
      <c r="N115" s="10" t="str">
        <f>IF(H115="","",CONCATENATE(Master!A133,Master!B133))</f>
        <v>COSEB-1</v>
      </c>
      <c r="P115" s="10" t="str">
        <f>IF(AND(Master!$F133=1,Master!$E133&lt;100),"ST*6",IF(OR(Master!$F133=1,Master!$F133=4),"ST*4",""))</f>
        <v>ST*6</v>
      </c>
    </row>
    <row r="116" spans="2:16" s="10" customFormat="1" ht="15.75">
      <c r="B116" s="10" t="str">
        <f>IF(H116="","",Master!$K$3)</f>
        <v>DAQ</v>
      </c>
      <c r="C116" s="10" t="str">
        <f>IF(H116="","",Master!$K$5)</f>
        <v>TS</v>
      </c>
      <c r="D116" s="10" t="str">
        <f>IF(H116="","",Master!$K$6)</f>
        <v>I</v>
      </c>
      <c r="E116" s="10" t="str">
        <f>IF(OR(Master!F134=1,Master!F134=4),CONCATENATE("FIBR-",Master!L134,Master!B134),"")</f>
        <v>FIBR-COSEB-2</v>
      </c>
      <c r="G116" s="10" t="str">
        <f t="shared" si="1"/>
        <v>Fibr Bundl</v>
      </c>
      <c r="H116" s="10">
        <f>IF(OR(Master!F134=1,Master!F134=4),CHOOSE(INT(Master!E134/100)+1,Master!$K$7,Master!$K$8,Master!$K$9),"")</f>
        <v>220</v>
      </c>
      <c r="I116" s="10" t="str">
        <f>IF(H116="","",Master!$K$10)</f>
        <v>BK</v>
      </c>
      <c r="K116" s="10" t="str">
        <f>IF(H116="","",Master!$K$11)</f>
        <v>1RR30F</v>
      </c>
      <c r="M116" s="10" t="str">
        <f>IF(AND(Master!F134=1,Master!E134&lt;100),"ST*6",IF(OR(Master!F134=1,Master!F134=4),"ST*4",""))</f>
        <v>ST*6</v>
      </c>
      <c r="N116" s="10" t="str">
        <f>IF(H116="","",CONCATENATE(Master!A134,Master!B134))</f>
        <v>COSEB-2</v>
      </c>
      <c r="P116" s="10" t="str">
        <f>IF(AND(Master!$F134=1,Master!$E134&lt;100),"ST*6",IF(OR(Master!$F134=1,Master!$F134=4),"ST*4",""))</f>
        <v>ST*6</v>
      </c>
    </row>
    <row r="117" spans="2:16" s="10" customFormat="1" ht="15.75">
      <c r="B117" s="10" t="str">
        <f>IF(H117="","",Master!$K$3)</f>
        <v>DAQ</v>
      </c>
      <c r="C117" s="10" t="str">
        <f>IF(H117="","",Master!$K$5)</f>
        <v>TS</v>
      </c>
      <c r="D117" s="10" t="str">
        <f>IF(H117="","",Master!$K$6)</f>
        <v>I</v>
      </c>
      <c r="E117" s="10" t="str">
        <f>IF(OR(Master!F135=1,Master!F135=4),CONCATENATE("FIBR-",Master!L135,Master!B135),"")</f>
        <v>FIBR-CONEB-2</v>
      </c>
      <c r="G117" s="10" t="str">
        <f t="shared" si="1"/>
        <v>Fibr Bundl</v>
      </c>
      <c r="H117" s="10">
        <f>IF(OR(Master!F135=1,Master!F135=4),CHOOSE(INT(Master!E135/100)+1,Master!$K$7,Master!$K$8,Master!$K$9),"")</f>
        <v>220</v>
      </c>
      <c r="I117" s="10" t="str">
        <f>IF(H117="","",Master!$K$10)</f>
        <v>BK</v>
      </c>
      <c r="K117" s="10" t="str">
        <f>IF(H117="","",Master!$K$11)</f>
        <v>1RR30F</v>
      </c>
      <c r="M117" s="10" t="str">
        <f>IF(AND(Master!F135=1,Master!E135&lt;100),"ST*6",IF(OR(Master!F135=1,Master!F135=4),"ST*4",""))</f>
        <v>ST*6</v>
      </c>
      <c r="N117" s="10" t="str">
        <f>IF(H117="","",CONCATENATE(Master!A135,Master!B135))</f>
        <v>CONEB-2</v>
      </c>
      <c r="P117" s="10" t="str">
        <f>IF(AND(Master!$F135=1,Master!$E135&lt;100),"ST*6",IF(OR(Master!$F135=1,Master!$F135=4),"ST*4",""))</f>
        <v>ST*6</v>
      </c>
    </row>
    <row r="118" spans="2:16" s="10" customFormat="1" ht="15.75">
      <c r="B118" s="10" t="str">
        <f>IF(H118="","",Master!$K$3)</f>
        <v>DAQ</v>
      </c>
      <c r="C118" s="10" t="str">
        <f>IF(H118="","",Master!$K$5)</f>
        <v>TS</v>
      </c>
      <c r="D118" s="10" t="str">
        <f>IF(H118="","",Master!$K$6)</f>
        <v>I</v>
      </c>
      <c r="E118" s="10" t="str">
        <f>IF(OR(Master!F136=1,Master!F136=4),CONCATENATE("FIBR-",Master!L136,Master!B136),"")</f>
        <v>FIBR-CONEB-1</v>
      </c>
      <c r="G118" s="10" t="str">
        <f t="shared" si="1"/>
        <v>Fibr Bundl</v>
      </c>
      <c r="H118" s="10">
        <f>IF(OR(Master!F136=1,Master!F136=4),CHOOSE(INT(Master!E136/100)+1,Master!$K$7,Master!$K$8,Master!$K$9),"")</f>
        <v>220</v>
      </c>
      <c r="I118" s="10" t="str">
        <f>IF(H118="","",Master!$K$10)</f>
        <v>BK</v>
      </c>
      <c r="K118" s="10" t="str">
        <f>IF(H118="","",Master!$K$11)</f>
        <v>1RR30F</v>
      </c>
      <c r="M118" s="10" t="str">
        <f>IF(AND(Master!F136=1,Master!E136&lt;100),"ST*6",IF(OR(Master!F136=1,Master!F136=4),"ST*4",""))</f>
        <v>ST*6</v>
      </c>
      <c r="N118" s="10" t="str">
        <f>IF(H118="","",CONCATENATE(Master!A136,Master!B136))</f>
        <v>CONEB-1</v>
      </c>
      <c r="P118" s="10" t="str">
        <f>IF(AND(Master!$F136=1,Master!$E136&lt;100),"ST*6",IF(OR(Master!$F136=1,Master!$F136=4),"ST*4",""))</f>
        <v>ST*6</v>
      </c>
    </row>
    <row r="119" spans="2:16" s="10" customFormat="1" ht="15.75">
      <c r="B119" s="10" t="str">
        <f>IF(H119="","",Master!$K$3)</f>
        <v>DAQ</v>
      </c>
      <c r="C119" s="10" t="str">
        <f>IF(H119="","",Master!$K$5)</f>
        <v>TS</v>
      </c>
      <c r="D119" s="10" t="str">
        <f>IF(H119="","",Master!$K$6)</f>
        <v>I</v>
      </c>
      <c r="E119" s="10" t="str">
        <f>IF(OR(Master!F137=1,Master!F137=4),CONCATENATE("FIBR-",Master!L137,Master!B137),"")</f>
        <v>FIBR-CANWT-2</v>
      </c>
      <c r="G119" s="10" t="str">
        <f t="shared" si="1"/>
        <v>Fibr Bundl</v>
      </c>
      <c r="H119" s="10">
        <f>IF(OR(Master!F137=1,Master!F137=4),CHOOSE(INT(Master!E137/100)+1,Master!$K$7,Master!$K$8,Master!$K$9),"")</f>
        <v>220</v>
      </c>
      <c r="I119" s="10" t="str">
        <f>IF(H119="","",Master!$K$10)</f>
        <v>BK</v>
      </c>
      <c r="K119" s="10" t="str">
        <f>IF(H119="","",Master!$K$11)</f>
        <v>1RR30F</v>
      </c>
      <c r="M119" s="10" t="str">
        <f>IF(AND(Master!F137=1,Master!E137&lt;100),"ST*6",IF(OR(Master!F137=1,Master!F137=4),"ST*4",""))</f>
        <v>ST*6</v>
      </c>
      <c r="N119" s="10" t="str">
        <f>IF(H119="","",CONCATENATE(Master!A137,Master!B137))</f>
        <v>CANWT-2</v>
      </c>
      <c r="P119" s="10" t="str">
        <f>IF(AND(Master!$F137=1,Master!$E137&lt;100),"ST*6",IF(OR(Master!$F137=1,Master!$F137=4),"ST*4",""))</f>
        <v>ST*6</v>
      </c>
    </row>
    <row r="120" spans="2:16" s="10" customFormat="1" ht="15.75">
      <c r="B120" s="10" t="str">
        <f>IF(H120="","",Master!$K$3)</f>
        <v>DAQ</v>
      </c>
      <c r="C120" s="10" t="str">
        <f>IF(H120="","",Master!$K$5)</f>
        <v>TS</v>
      </c>
      <c r="D120" s="10" t="str">
        <f>IF(H120="","",Master!$K$6)</f>
        <v>I</v>
      </c>
      <c r="E120" s="10" t="str">
        <f>IF(OR(Master!F138=1,Master!F138=4),CONCATENATE("FIBR-",Master!L138,Master!B138),"")</f>
        <v>FIBR-CANWT-1</v>
      </c>
      <c r="G120" s="10" t="str">
        <f t="shared" si="1"/>
        <v>Fibr Bundl</v>
      </c>
      <c r="H120" s="10">
        <f>IF(OR(Master!F138=1,Master!F138=4),CHOOSE(INT(Master!E138/100)+1,Master!$K$7,Master!$K$8,Master!$K$9),"")</f>
        <v>220</v>
      </c>
      <c r="I120" s="10" t="str">
        <f>IF(H120="","",Master!$K$10)</f>
        <v>BK</v>
      </c>
      <c r="K120" s="10" t="str">
        <f>IF(H120="","",Master!$K$11)</f>
        <v>1RR30F</v>
      </c>
      <c r="M120" s="10" t="str">
        <f>IF(AND(Master!F138=1,Master!E138&lt;100),"ST*6",IF(OR(Master!F138=1,Master!F138=4),"ST*4",""))</f>
        <v>ST*6</v>
      </c>
      <c r="N120" s="10" t="str">
        <f>IF(H120="","",CONCATENATE(Master!A138,Master!B138))</f>
        <v>CANWT-1</v>
      </c>
      <c r="P120" s="10" t="str">
        <f>IF(AND(Master!$F138=1,Master!$E138&lt;100),"ST*6",IF(OR(Master!$F138=1,Master!$F138=4),"ST*4",""))</f>
        <v>ST*6</v>
      </c>
    </row>
    <row r="121" spans="2:16" s="10" customFormat="1" ht="15.75">
      <c r="B121" s="10" t="str">
        <f>IF(H121="","",Master!$K$3)</f>
        <v>DAQ</v>
      </c>
      <c r="C121" s="10" t="str">
        <f>IF(H121="","",Master!$K$5)</f>
        <v>TS</v>
      </c>
      <c r="D121" s="10" t="str">
        <f>IF(H121="","",Master!$K$6)</f>
        <v>I</v>
      </c>
      <c r="E121" s="10" t="str">
        <f>IF(OR(Master!F139=1,Master!F139=4),CONCATENATE("FIBR-",Master!L139,Master!B139),"")</f>
        <v>FIBR-CASWT-1</v>
      </c>
      <c r="G121" s="10" t="str">
        <f t="shared" si="1"/>
        <v>Fibr Bundl</v>
      </c>
      <c r="H121" s="10">
        <f>IF(OR(Master!F139=1,Master!F139=4),CHOOSE(INT(Master!E139/100)+1,Master!$K$7,Master!$K$8,Master!$K$9),"")</f>
        <v>220</v>
      </c>
      <c r="I121" s="10" t="str">
        <f>IF(H121="","",Master!$K$10)</f>
        <v>BK</v>
      </c>
      <c r="K121" s="10" t="str">
        <f>IF(H121="","",Master!$K$11)</f>
        <v>1RR30F</v>
      </c>
      <c r="M121" s="10" t="str">
        <f>IF(AND(Master!F139=1,Master!E139&lt;100),"ST*6",IF(OR(Master!F139=1,Master!F139=4),"ST*4",""))</f>
        <v>ST*6</v>
      </c>
      <c r="N121" s="10" t="str">
        <f>IF(H121="","",CONCATENATE(Master!A139,Master!B139))</f>
        <v>CASWT-1</v>
      </c>
      <c r="P121" s="10" t="str">
        <f>IF(AND(Master!$F139=1,Master!$E139&lt;100),"ST*6",IF(OR(Master!$F139=1,Master!$F139=4),"ST*4",""))</f>
        <v>ST*6</v>
      </c>
    </row>
    <row r="122" spans="2:16" s="10" customFormat="1" ht="15.75">
      <c r="B122" s="10" t="str">
        <f>IF(H122="","",Master!$K$3)</f>
        <v>DAQ</v>
      </c>
      <c r="C122" s="10" t="str">
        <f>IF(H122="","",Master!$K$5)</f>
        <v>TS</v>
      </c>
      <c r="D122" s="10" t="str">
        <f>IF(H122="","",Master!$K$6)</f>
        <v>I</v>
      </c>
      <c r="E122" s="10" t="str">
        <f>IF(OR(Master!F140=1,Master!F140=4),CONCATENATE("FIBR-",Master!L140,Master!B140),"")</f>
        <v>FIBR-CASWT-2</v>
      </c>
      <c r="G122" s="10" t="str">
        <f t="shared" si="1"/>
        <v>Fibr Bundl</v>
      </c>
      <c r="H122" s="10">
        <f>IF(OR(Master!F140=1,Master!F140=4),CHOOSE(INT(Master!E140/100)+1,Master!$K$7,Master!$K$8,Master!$K$9),"")</f>
        <v>220</v>
      </c>
      <c r="I122" s="10" t="str">
        <f>IF(H122="","",Master!$K$10)</f>
        <v>BK</v>
      </c>
      <c r="K122" s="10" t="str">
        <f>IF(H122="","",Master!$K$11)</f>
        <v>1RR30F</v>
      </c>
      <c r="M122" s="10" t="str">
        <f>IF(AND(Master!F140=1,Master!E140&lt;100),"ST*6",IF(OR(Master!F140=1,Master!F140=4),"ST*4",""))</f>
        <v>ST*6</v>
      </c>
      <c r="N122" s="10" t="str">
        <f>IF(H122="","",CONCATENATE(Master!A140,Master!B140))</f>
        <v>CASWT-2</v>
      </c>
      <c r="P122" s="10" t="str">
        <f>IF(AND(Master!$F140=1,Master!$E140&lt;100),"ST*6",IF(OR(Master!$F140=1,Master!$F140=4),"ST*4",""))</f>
        <v>ST*6</v>
      </c>
    </row>
    <row r="123" spans="2:16" s="10" customFormat="1" ht="15.75">
      <c r="B123" s="10" t="str">
        <f>IF(H123="","",Master!$K$3)</f>
        <v>DAQ</v>
      </c>
      <c r="C123" s="10" t="str">
        <f>IF(H123="","",Master!$K$5)</f>
        <v>TS</v>
      </c>
      <c r="D123" s="10" t="str">
        <f>IF(H123="","",Master!$K$6)</f>
        <v>I</v>
      </c>
      <c r="E123" s="10" t="str">
        <f>IF(OR(Master!F141=1,Master!F141=4),CONCATENATE("FIBR-",Master!L141,Master!B141),"")</f>
        <v>FIBR-CASWB-1</v>
      </c>
      <c r="G123" s="10" t="str">
        <f t="shared" si="1"/>
        <v>Fibr Bundl</v>
      </c>
      <c r="H123" s="10">
        <f>IF(OR(Master!F141=1,Master!F141=4),CHOOSE(INT(Master!E141/100)+1,Master!$K$7,Master!$K$8,Master!$K$9),"")</f>
        <v>220</v>
      </c>
      <c r="I123" s="10" t="str">
        <f>IF(H123="","",Master!$K$10)</f>
        <v>BK</v>
      </c>
      <c r="K123" s="10" t="str">
        <f>IF(H123="","",Master!$K$11)</f>
        <v>1RR30F</v>
      </c>
      <c r="M123" s="10" t="str">
        <f>IF(AND(Master!F141=1,Master!E141&lt;100),"ST*6",IF(OR(Master!F141=1,Master!F141=4),"ST*4",""))</f>
        <v>ST*6</v>
      </c>
      <c r="N123" s="10" t="str">
        <f>IF(H123="","",CONCATENATE(Master!A141,Master!B141))</f>
        <v>CASWB-1</v>
      </c>
      <c r="P123" s="10" t="str">
        <f>IF(AND(Master!$F141=1,Master!$E141&lt;100),"ST*6",IF(OR(Master!$F141=1,Master!$F141=4),"ST*4",""))</f>
        <v>ST*6</v>
      </c>
    </row>
    <row r="124" spans="2:16" s="10" customFormat="1" ht="15.75">
      <c r="B124" s="10" t="str">
        <f>IF(H124="","",Master!$K$3)</f>
        <v>DAQ</v>
      </c>
      <c r="C124" s="10" t="str">
        <f>IF(H124="","",Master!$K$5)</f>
        <v>TS</v>
      </c>
      <c r="D124" s="10" t="str">
        <f>IF(H124="","",Master!$K$6)</f>
        <v>I</v>
      </c>
      <c r="E124" s="10" t="str">
        <f>IF(OR(Master!F142=1,Master!F142=4),CONCATENATE("FIBR-",Master!L142,Master!B142),"")</f>
        <v>FIBR-CASWB-2</v>
      </c>
      <c r="G124" s="10" t="str">
        <f t="shared" si="1"/>
        <v>Fibr Bundl</v>
      </c>
      <c r="H124" s="10">
        <f>IF(OR(Master!F142=1,Master!F142=4),CHOOSE(INT(Master!E142/100)+1,Master!$K$7,Master!$K$8,Master!$K$9),"")</f>
        <v>220</v>
      </c>
      <c r="I124" s="10" t="str">
        <f>IF(H124="","",Master!$K$10)</f>
        <v>BK</v>
      </c>
      <c r="K124" s="10" t="str">
        <f>IF(H124="","",Master!$K$11)</f>
        <v>1RR30F</v>
      </c>
      <c r="M124" s="10" t="str">
        <f>IF(AND(Master!F142=1,Master!E142&lt;100),"ST*6",IF(OR(Master!F142=1,Master!F142=4),"ST*4",""))</f>
        <v>ST*6</v>
      </c>
      <c r="N124" s="10" t="str">
        <f>IF(H124="","",CONCATENATE(Master!A142,Master!B142))</f>
        <v>CASWB-2</v>
      </c>
      <c r="P124" s="10" t="str">
        <f>IF(AND(Master!$F142=1,Master!$E142&lt;100),"ST*6",IF(OR(Master!$F142=1,Master!$F142=4),"ST*4",""))</f>
        <v>ST*6</v>
      </c>
    </row>
    <row r="125" spans="2:16" s="10" customFormat="1" ht="15.75">
      <c r="B125" s="10" t="str">
        <f>IF(H125="","",Master!$K$3)</f>
        <v>DAQ</v>
      </c>
      <c r="C125" s="10" t="str">
        <f>IF(H125="","",Master!$K$5)</f>
        <v>TS</v>
      </c>
      <c r="D125" s="10" t="str">
        <f>IF(H125="","",Master!$K$6)</f>
        <v>I</v>
      </c>
      <c r="E125" s="10" t="str">
        <f>IF(OR(Master!F143=1,Master!F143=4),CONCATENATE("FIBR-",Master!L143,Master!B143),"")</f>
        <v>FIBR-CANWB-2</v>
      </c>
      <c r="G125" s="10" t="str">
        <f t="shared" si="1"/>
        <v>Fibr Bundl</v>
      </c>
      <c r="H125" s="10">
        <f>IF(OR(Master!F143=1,Master!F143=4),CHOOSE(INT(Master!E143/100)+1,Master!$K$7,Master!$K$8,Master!$K$9),"")</f>
        <v>220</v>
      </c>
      <c r="I125" s="10" t="str">
        <f>IF(H125="","",Master!$K$10)</f>
        <v>BK</v>
      </c>
      <c r="K125" s="10" t="str">
        <f>IF(H125="","",Master!$K$11)</f>
        <v>1RR30F</v>
      </c>
      <c r="M125" s="10" t="str">
        <f>IF(AND(Master!F143=1,Master!E143&lt;100),"ST*6",IF(OR(Master!F143=1,Master!F143=4),"ST*4",""))</f>
        <v>ST*6</v>
      </c>
      <c r="N125" s="10" t="str">
        <f>IF(H125="","",CONCATENATE(Master!A143,Master!B143))</f>
        <v>CANWB-2</v>
      </c>
      <c r="P125" s="10" t="str">
        <f>IF(AND(Master!$F143=1,Master!$E143&lt;100),"ST*6",IF(OR(Master!$F143=1,Master!$F143=4),"ST*4",""))</f>
        <v>ST*6</v>
      </c>
    </row>
    <row r="126" spans="2:16" s="10" customFormat="1" ht="15.75">
      <c r="B126" s="10" t="str">
        <f>IF(H126="","",Master!$K$3)</f>
        <v>DAQ</v>
      </c>
      <c r="C126" s="10" t="str">
        <f>IF(H126="","",Master!$K$5)</f>
        <v>TS</v>
      </c>
      <c r="D126" s="10" t="str">
        <f>IF(H126="","",Master!$K$6)</f>
        <v>I</v>
      </c>
      <c r="E126" s="10" t="str">
        <f>IF(OR(Master!F144=1,Master!F144=4),CONCATENATE("FIBR-",Master!L144,Master!B144),"")</f>
        <v>FIBR-CANWB-1</v>
      </c>
      <c r="G126" s="10" t="str">
        <f t="shared" si="1"/>
        <v>Fibr Bundl</v>
      </c>
      <c r="H126" s="10">
        <f>IF(OR(Master!F144=1,Master!F144=4),CHOOSE(INT(Master!E144/100)+1,Master!$K$7,Master!$K$8,Master!$K$9),"")</f>
        <v>220</v>
      </c>
      <c r="I126" s="10" t="str">
        <f>IF(H126="","",Master!$K$10)</f>
        <v>BK</v>
      </c>
      <c r="K126" s="10" t="str">
        <f>IF(H126="","",Master!$K$11)</f>
        <v>1RR30F</v>
      </c>
      <c r="M126" s="10" t="str">
        <f>IF(AND(Master!F144=1,Master!E144&lt;100),"ST*6",IF(OR(Master!F144=1,Master!F144=4),"ST*4",""))</f>
        <v>ST*6</v>
      </c>
      <c r="N126" s="10" t="str">
        <f>IF(H126="","",CONCATENATE(Master!A144,Master!B144))</f>
        <v>CANWB-1</v>
      </c>
      <c r="P126" s="10" t="str">
        <f>IF(AND(Master!$F144=1,Master!$E144&lt;100),"ST*6",IF(OR(Master!$F144=1,Master!$F144=4),"ST*4",""))</f>
        <v>ST*6</v>
      </c>
    </row>
    <row r="127" spans="2:16" s="10" customFormat="1" ht="15.75">
      <c r="B127" s="10" t="str">
        <f>IF(H127="","",Master!$K$3)</f>
        <v>DAQ</v>
      </c>
      <c r="C127" s="10" t="str">
        <f>IF(H127="","",Master!$K$5)</f>
        <v>TS</v>
      </c>
      <c r="D127" s="10" t="str">
        <f>IF(H127="","",Master!$K$6)</f>
        <v>I</v>
      </c>
      <c r="E127" s="10" t="str">
        <f>IF(OR(Master!F145=1,Master!F145=4),CONCATENATE("FIBR-",Master!L145,Master!B145),"")</f>
        <v>FIBR-CANET-2</v>
      </c>
      <c r="G127" s="10" t="str">
        <f t="shared" si="1"/>
        <v>Fibr Bundl</v>
      </c>
      <c r="H127" s="10">
        <f>IF(OR(Master!F145=1,Master!F145=4),CHOOSE(INT(Master!E145/100)+1,Master!$K$7,Master!$K$8,Master!$K$9),"")</f>
        <v>220</v>
      </c>
      <c r="I127" s="10" t="str">
        <f>IF(H127="","",Master!$K$10)</f>
        <v>BK</v>
      </c>
      <c r="K127" s="10" t="str">
        <f>IF(H127="","",Master!$K$11)</f>
        <v>1RR30F</v>
      </c>
      <c r="M127" s="10" t="str">
        <f>IF(AND(Master!F145=1,Master!E145&lt;100),"ST*6",IF(OR(Master!F145=1,Master!F145=4),"ST*4",""))</f>
        <v>ST*6</v>
      </c>
      <c r="N127" s="10" t="str">
        <f>IF(H127="","",CONCATENATE(Master!A145,Master!B145))</f>
        <v>CANET-2</v>
      </c>
      <c r="P127" s="10" t="str">
        <f>IF(AND(Master!$F145=1,Master!$E145&lt;100),"ST*6",IF(OR(Master!$F145=1,Master!$F145=4),"ST*4",""))</f>
        <v>ST*6</v>
      </c>
    </row>
    <row r="128" spans="2:16" s="10" customFormat="1" ht="15.75">
      <c r="B128" s="10" t="str">
        <f>IF(H128="","",Master!$K$3)</f>
        <v>DAQ</v>
      </c>
      <c r="C128" s="10" t="str">
        <f>IF(H128="","",Master!$K$5)</f>
        <v>TS</v>
      </c>
      <c r="D128" s="10" t="str">
        <f>IF(H128="","",Master!$K$6)</f>
        <v>I</v>
      </c>
      <c r="E128" s="10" t="str">
        <f>IF(OR(Master!F146=1,Master!F146=4),CONCATENATE("FIBR-",Master!L146,Master!B146),"")</f>
        <v>FIBR-CANET-1</v>
      </c>
      <c r="G128" s="10" t="str">
        <f t="shared" si="1"/>
        <v>Fibr Bundl</v>
      </c>
      <c r="H128" s="10">
        <f>IF(OR(Master!F146=1,Master!F146=4),CHOOSE(INT(Master!E146/100)+1,Master!$K$7,Master!$K$8,Master!$K$9),"")</f>
        <v>220</v>
      </c>
      <c r="I128" s="10" t="str">
        <f>IF(H128="","",Master!$K$10)</f>
        <v>BK</v>
      </c>
      <c r="K128" s="10" t="str">
        <f>IF(H128="","",Master!$K$11)</f>
        <v>1RR30F</v>
      </c>
      <c r="M128" s="10" t="str">
        <f>IF(AND(Master!F146=1,Master!E146&lt;100),"ST*6",IF(OR(Master!F146=1,Master!F146=4),"ST*4",""))</f>
        <v>ST*6</v>
      </c>
      <c r="N128" s="10" t="str">
        <f>IF(H128="","",CONCATENATE(Master!A146,Master!B146))</f>
        <v>CANET-1</v>
      </c>
      <c r="P128" s="10" t="str">
        <f>IF(AND(Master!$F146=1,Master!$E146&lt;100),"ST*6",IF(OR(Master!$F146=1,Master!$F146=4),"ST*4",""))</f>
        <v>ST*6</v>
      </c>
    </row>
    <row r="129" spans="2:16" s="10" customFormat="1" ht="15.75">
      <c r="B129" s="10" t="str">
        <f>IF(H129="","",Master!$K$3)</f>
        <v>DAQ</v>
      </c>
      <c r="C129" s="10" t="str">
        <f>IF(H129="","",Master!$K$5)</f>
        <v>TS</v>
      </c>
      <c r="D129" s="10" t="str">
        <f>IF(H129="","",Master!$K$6)</f>
        <v>I</v>
      </c>
      <c r="E129" s="10" t="str">
        <f>IF(OR(Master!F147=1,Master!F147=4),CONCATENATE("FIBR-",Master!L147,Master!B147),"")</f>
        <v>FIBR-CASET-1</v>
      </c>
      <c r="G129" s="10" t="str">
        <f t="shared" si="1"/>
        <v>Fibr Bundl</v>
      </c>
      <c r="H129" s="10">
        <f>IF(OR(Master!F147=1,Master!F147=4),CHOOSE(INT(Master!E147/100)+1,Master!$K$7,Master!$K$8,Master!$K$9),"")</f>
        <v>220</v>
      </c>
      <c r="I129" s="10" t="str">
        <f>IF(H129="","",Master!$K$10)</f>
        <v>BK</v>
      </c>
      <c r="K129" s="10" t="str">
        <f>IF(H129="","",Master!$K$11)</f>
        <v>1RR30F</v>
      </c>
      <c r="M129" s="10" t="str">
        <f>IF(AND(Master!F147=1,Master!E147&lt;100),"ST*6",IF(OR(Master!F147=1,Master!F147=4),"ST*4",""))</f>
        <v>ST*6</v>
      </c>
      <c r="N129" s="10" t="str">
        <f>IF(H129="","",CONCATENATE(Master!A147,Master!B147))</f>
        <v>CASET-1</v>
      </c>
      <c r="P129" s="10" t="str">
        <f>IF(AND(Master!$F147=1,Master!$E147&lt;100),"ST*6",IF(OR(Master!$F147=1,Master!$F147=4),"ST*4",""))</f>
        <v>ST*6</v>
      </c>
    </row>
    <row r="130" spans="2:16" s="10" customFormat="1" ht="15.75">
      <c r="B130" s="10" t="str">
        <f>IF(H130="","",Master!$K$3)</f>
        <v>DAQ</v>
      </c>
      <c r="C130" s="10" t="str">
        <f>IF(H130="","",Master!$K$5)</f>
        <v>TS</v>
      </c>
      <c r="D130" s="10" t="str">
        <f>IF(H130="","",Master!$K$6)</f>
        <v>I</v>
      </c>
      <c r="E130" s="10" t="str">
        <f>IF(OR(Master!F148=1,Master!F148=4),CONCATENATE("FIBR-",Master!L148,Master!B148),"")</f>
        <v>FIBR-CASET-2</v>
      </c>
      <c r="G130" s="10" t="str">
        <f t="shared" si="1"/>
        <v>Fibr Bundl</v>
      </c>
      <c r="H130" s="10">
        <f>IF(OR(Master!F148=1,Master!F148=4),CHOOSE(INT(Master!E148/100)+1,Master!$K$7,Master!$K$8,Master!$K$9),"")</f>
        <v>220</v>
      </c>
      <c r="I130" s="10" t="str">
        <f>IF(H130="","",Master!$K$10)</f>
        <v>BK</v>
      </c>
      <c r="K130" s="10" t="str">
        <f>IF(H130="","",Master!$K$11)</f>
        <v>1RR30F</v>
      </c>
      <c r="M130" s="10" t="str">
        <f>IF(AND(Master!F148=1,Master!E148&lt;100),"ST*6",IF(OR(Master!F148=1,Master!F148=4),"ST*4",""))</f>
        <v>ST*6</v>
      </c>
      <c r="N130" s="10" t="str">
        <f>IF(H130="","",CONCATENATE(Master!A148,Master!B148))</f>
        <v>CASET-2</v>
      </c>
      <c r="P130" s="10" t="str">
        <f>IF(AND(Master!$F148=1,Master!$E148&lt;100),"ST*6",IF(OR(Master!$F148=1,Master!$F148=4),"ST*4",""))</f>
        <v>ST*6</v>
      </c>
    </row>
    <row r="131" spans="2:16" s="10" customFormat="1" ht="15.75">
      <c r="B131" s="10" t="str">
        <f>IF(H131="","",Master!$K$3)</f>
        <v>DAQ</v>
      </c>
      <c r="C131" s="10" t="str">
        <f>IF(H131="","",Master!$K$5)</f>
        <v>TS</v>
      </c>
      <c r="D131" s="10" t="str">
        <f>IF(H131="","",Master!$K$6)</f>
        <v>I</v>
      </c>
      <c r="E131" s="10" t="str">
        <f>IF(OR(Master!F149=1,Master!F149=4),CONCATENATE("FIBR-",Master!L149,Master!B149),"")</f>
        <v>FIBR-CASEB-1</v>
      </c>
      <c r="G131" s="10" t="str">
        <f aca="true" t="shared" si="2" ref="G131:G178">IF(H131="","","Fibr Bundl")</f>
        <v>Fibr Bundl</v>
      </c>
      <c r="H131" s="10">
        <f>IF(OR(Master!F149=1,Master!F149=4),CHOOSE(INT(Master!E149/100)+1,Master!$K$7,Master!$K$8,Master!$K$9),"")</f>
        <v>220</v>
      </c>
      <c r="I131" s="10" t="str">
        <f>IF(H131="","",Master!$K$10)</f>
        <v>BK</v>
      </c>
      <c r="K131" s="10" t="str">
        <f>IF(H131="","",Master!$K$11)</f>
        <v>1RR30F</v>
      </c>
      <c r="M131" s="10" t="str">
        <f>IF(AND(Master!F149=1,Master!E149&lt;100),"ST*6",IF(OR(Master!F149=1,Master!F149=4),"ST*4",""))</f>
        <v>ST*6</v>
      </c>
      <c r="N131" s="10" t="str">
        <f>IF(H131="","",CONCATENATE(Master!A149,Master!B149))</f>
        <v>CASEB-1</v>
      </c>
      <c r="P131" s="10" t="str">
        <f>IF(AND(Master!$F149=1,Master!$E149&lt;100),"ST*6",IF(OR(Master!$F149=1,Master!$F149=4),"ST*4",""))</f>
        <v>ST*6</v>
      </c>
    </row>
    <row r="132" spans="2:16" s="10" customFormat="1" ht="15.75">
      <c r="B132" s="10" t="str">
        <f>IF(H132="","",Master!$K$3)</f>
        <v>DAQ</v>
      </c>
      <c r="C132" s="10" t="str">
        <f>IF(H132="","",Master!$K$5)</f>
        <v>TS</v>
      </c>
      <c r="D132" s="10" t="str">
        <f>IF(H132="","",Master!$K$6)</f>
        <v>I</v>
      </c>
      <c r="E132" s="10" t="str">
        <f>IF(OR(Master!F150=1,Master!F150=4),CONCATENATE("FIBR-",Master!L150,Master!B150),"")</f>
        <v>FIBR-CASEB-2</v>
      </c>
      <c r="G132" s="10" t="str">
        <f t="shared" si="2"/>
        <v>Fibr Bundl</v>
      </c>
      <c r="H132" s="10">
        <f>IF(OR(Master!F150=1,Master!F150=4),CHOOSE(INT(Master!E150/100)+1,Master!$K$7,Master!$K$8,Master!$K$9),"")</f>
        <v>220</v>
      </c>
      <c r="I132" s="10" t="str">
        <f>IF(H132="","",Master!$K$10)</f>
        <v>BK</v>
      </c>
      <c r="K132" s="10" t="str">
        <f>IF(H132="","",Master!$K$11)</f>
        <v>1RR30F</v>
      </c>
      <c r="M132" s="10" t="str">
        <f>IF(AND(Master!F150=1,Master!E150&lt;100),"ST*6",IF(OR(Master!F150=1,Master!F150=4),"ST*4",""))</f>
        <v>ST*6</v>
      </c>
      <c r="N132" s="10" t="str">
        <f>IF(H132="","",CONCATENATE(Master!A150,Master!B150))</f>
        <v>CASEB-2</v>
      </c>
      <c r="P132" s="10" t="str">
        <f>IF(AND(Master!$F150=1,Master!$E150&lt;100),"ST*6",IF(OR(Master!$F150=1,Master!$F150=4),"ST*4",""))</f>
        <v>ST*6</v>
      </c>
    </row>
    <row r="133" spans="2:16" s="10" customFormat="1" ht="15.75">
      <c r="B133" s="10" t="str">
        <f>IF(H133="","",Master!$K$3)</f>
        <v>DAQ</v>
      </c>
      <c r="C133" s="10" t="str">
        <f>IF(H133="","",Master!$K$5)</f>
        <v>TS</v>
      </c>
      <c r="D133" s="10" t="str">
        <f>IF(H133="","",Master!$K$6)</f>
        <v>I</v>
      </c>
      <c r="E133" s="10" t="str">
        <f>IF(OR(Master!F151=1,Master!F151=4),CONCATENATE("FIBR-",Master!L151,Master!B151),"")</f>
        <v>FIBR-CANEB-2</v>
      </c>
      <c r="G133" s="10" t="str">
        <f t="shared" si="2"/>
        <v>Fibr Bundl</v>
      </c>
      <c r="H133" s="10">
        <f>IF(OR(Master!F151=1,Master!F151=4),CHOOSE(INT(Master!E151/100)+1,Master!$K$7,Master!$K$8,Master!$K$9),"")</f>
        <v>220</v>
      </c>
      <c r="I133" s="10" t="str">
        <f>IF(H133="","",Master!$K$10)</f>
        <v>BK</v>
      </c>
      <c r="K133" s="10" t="str">
        <f>IF(H133="","",Master!$K$11)</f>
        <v>1RR30F</v>
      </c>
      <c r="M133" s="10" t="str">
        <f>IF(AND(Master!F151=1,Master!E151&lt;100),"ST*6",IF(OR(Master!F151=1,Master!F151=4),"ST*4",""))</f>
        <v>ST*6</v>
      </c>
      <c r="N133" s="10" t="str">
        <f>IF(H133="","",CONCATENATE(Master!A151,Master!B151))</f>
        <v>CANEB-2</v>
      </c>
      <c r="P133" s="10" t="str">
        <f>IF(AND(Master!$F151=1,Master!$E151&lt;100),"ST*6",IF(OR(Master!$F151=1,Master!$F151=4),"ST*4",""))</f>
        <v>ST*6</v>
      </c>
    </row>
    <row r="134" spans="2:16" s="10" customFormat="1" ht="15.75">
      <c r="B134" s="10" t="str">
        <f>IF(H134="","",Master!$K$3)</f>
        <v>DAQ</v>
      </c>
      <c r="C134" s="10" t="str">
        <f>IF(H134="","",Master!$K$5)</f>
        <v>TS</v>
      </c>
      <c r="D134" s="10" t="str">
        <f>IF(H134="","",Master!$K$6)</f>
        <v>I</v>
      </c>
      <c r="E134" s="10" t="str">
        <f>IF(OR(Master!F152=1,Master!F152=4),CONCATENATE("FIBR-",Master!L152,Master!B152),"")</f>
        <v>FIBR-CANEB-1</v>
      </c>
      <c r="G134" s="10" t="str">
        <f t="shared" si="2"/>
        <v>Fibr Bundl</v>
      </c>
      <c r="H134" s="10">
        <f>IF(OR(Master!F152=1,Master!F152=4),CHOOSE(INT(Master!E152/100)+1,Master!$K$7,Master!$K$8,Master!$K$9),"")</f>
        <v>220</v>
      </c>
      <c r="I134" s="10" t="str">
        <f>IF(H134="","",Master!$K$10)</f>
        <v>BK</v>
      </c>
      <c r="K134" s="10" t="str">
        <f>IF(H134="","",Master!$K$11)</f>
        <v>1RR30F</v>
      </c>
      <c r="M134" s="10" t="str">
        <f>IF(AND(Master!F152=1,Master!E152&lt;100),"ST*6",IF(OR(Master!F152=1,Master!F152=4),"ST*4",""))</f>
        <v>ST*6</v>
      </c>
      <c r="N134" s="10" t="str">
        <f>IF(H134="","",CONCATENATE(Master!A152,Master!B152))</f>
        <v>CANEB-1</v>
      </c>
      <c r="P134" s="10" t="str">
        <f>IF(AND(Master!$F152=1,Master!$E152&lt;100),"ST*6",IF(OR(Master!$F152=1,Master!$F152=4),"ST*4",""))</f>
        <v>ST*6</v>
      </c>
    </row>
    <row r="135" spans="2:16" s="10" customFormat="1" ht="15.75">
      <c r="B135" s="10" t="str">
        <f>IF(H135="","",Master!$K$3)</f>
        <v>DAQ</v>
      </c>
      <c r="C135" s="10" t="str">
        <f>IF(H135="","",Master!$K$5)</f>
        <v>TS</v>
      </c>
      <c r="D135" s="10" t="str">
        <f>IF(H135="","",Master!$K$6)</f>
        <v>I</v>
      </c>
      <c r="E135" s="10" t="str">
        <f>IF(OR(Master!F153=1,Master!F153=4),CONCATENATE("FIBR-",Master!L153,Master!B153),"")</f>
        <v>FIBR-EPNW-2</v>
      </c>
      <c r="G135" s="10" t="str">
        <f t="shared" si="2"/>
        <v>Fibr Bundl</v>
      </c>
      <c r="H135" s="10">
        <f>IF(OR(Master!F153=1,Master!F153=4),CHOOSE(INT(Master!E153/100)+1,Master!$K$7,Master!$K$8,Master!$K$9),"")</f>
        <v>220</v>
      </c>
      <c r="I135" s="10" t="str">
        <f>IF(H135="","",Master!$K$10)</f>
        <v>BK</v>
      </c>
      <c r="K135" s="10" t="str">
        <f>IF(H135="","",Master!$K$11)</f>
        <v>1RR30F</v>
      </c>
      <c r="M135" s="10" t="str">
        <f>IF(AND(Master!F153=1,Master!E153&lt;100),"ST*6",IF(OR(Master!F153=1,Master!F153=4),"ST*4",""))</f>
        <v>ST*6</v>
      </c>
      <c r="N135" s="10" t="str">
        <f>IF(H135="","",CONCATENATE(Master!A153,Master!B153))</f>
        <v>EPNW-2</v>
      </c>
      <c r="P135" s="10" t="str">
        <f>IF(AND(Master!$F153=1,Master!$E153&lt;100),"ST*6",IF(OR(Master!$F153=1,Master!$F153=4),"ST*4",""))</f>
        <v>ST*6</v>
      </c>
    </row>
    <row r="136" spans="2:16" s="10" customFormat="1" ht="15.75">
      <c r="B136" s="10" t="str">
        <f>IF(H136="","",Master!$K$3)</f>
        <v>DAQ</v>
      </c>
      <c r="C136" s="10" t="str">
        <f>IF(H136="","",Master!$K$5)</f>
        <v>TS</v>
      </c>
      <c r="D136" s="10" t="str">
        <f>IF(H136="","",Master!$K$6)</f>
        <v>I</v>
      </c>
      <c r="E136" s="10" t="str">
        <f>IF(OR(Master!F154=1,Master!F154=4),CONCATENATE("FIBR-",Master!L154,Master!B154),"")</f>
        <v>FIBR-EPNW-1</v>
      </c>
      <c r="G136" s="10" t="str">
        <f t="shared" si="2"/>
        <v>Fibr Bundl</v>
      </c>
      <c r="H136" s="10">
        <f>IF(OR(Master!F154=1,Master!F154=4),CHOOSE(INT(Master!E154/100)+1,Master!$K$7,Master!$K$8,Master!$K$9),"")</f>
        <v>220</v>
      </c>
      <c r="I136" s="10" t="str">
        <f>IF(H136="","",Master!$K$10)</f>
        <v>BK</v>
      </c>
      <c r="K136" s="10" t="str">
        <f>IF(H136="","",Master!$K$11)</f>
        <v>1RR30F</v>
      </c>
      <c r="M136" s="10" t="str">
        <f>IF(AND(Master!F154=1,Master!E154&lt;100),"ST*6",IF(OR(Master!F154=1,Master!F154=4),"ST*4",""))</f>
        <v>ST*6</v>
      </c>
      <c r="N136" s="10" t="str">
        <f>IF(H136="","",CONCATENATE(Master!A154,Master!B154))</f>
        <v>EPNW-1</v>
      </c>
      <c r="P136" s="10" t="str">
        <f>IF(AND(Master!$F154=1,Master!$E154&lt;100),"ST*6",IF(OR(Master!$F154=1,Master!$F154=4),"ST*4",""))</f>
        <v>ST*6</v>
      </c>
    </row>
    <row r="137" spans="2:16" s="10" customFormat="1" ht="15.75">
      <c r="B137" s="10" t="str">
        <f>IF(H137="","",Master!$K$3)</f>
        <v>DAQ</v>
      </c>
      <c r="C137" s="10" t="str">
        <f>IF(H137="","",Master!$K$5)</f>
        <v>TS</v>
      </c>
      <c r="D137" s="10" t="str">
        <f>IF(H137="","",Master!$K$6)</f>
        <v>I</v>
      </c>
      <c r="E137" s="10" t="str">
        <f>IF(OR(Master!F155=1,Master!F155=4),CONCATENATE("FIBR-",Master!L155,Master!B155),"")</f>
        <v>FIBR-EPSW-1</v>
      </c>
      <c r="G137" s="10" t="str">
        <f t="shared" si="2"/>
        <v>Fibr Bundl</v>
      </c>
      <c r="H137" s="10">
        <f>IF(OR(Master!F155=1,Master!F155=4),CHOOSE(INT(Master!E155/100)+1,Master!$K$7,Master!$K$8,Master!$K$9),"")</f>
        <v>220</v>
      </c>
      <c r="I137" s="10" t="str">
        <f>IF(H137="","",Master!$K$10)</f>
        <v>BK</v>
      </c>
      <c r="K137" s="10" t="str">
        <f>IF(H137="","",Master!$K$11)</f>
        <v>1RR30F</v>
      </c>
      <c r="M137" s="10" t="str">
        <f>IF(AND(Master!F155=1,Master!E155&lt;100),"ST*6",IF(OR(Master!F155=1,Master!F155=4),"ST*4",""))</f>
        <v>ST*6</v>
      </c>
      <c r="N137" s="10" t="str">
        <f>IF(H137="","",CONCATENATE(Master!A155,Master!B155))</f>
        <v>EPSW-1</v>
      </c>
      <c r="P137" s="10" t="str">
        <f>IF(AND(Master!$F155=1,Master!$E155&lt;100),"ST*6",IF(OR(Master!$F155=1,Master!$F155=4),"ST*4",""))</f>
        <v>ST*6</v>
      </c>
    </row>
    <row r="138" spans="2:16" s="10" customFormat="1" ht="15.75">
      <c r="B138" s="10" t="str">
        <f>IF(H138="","",Master!$K$3)</f>
        <v>DAQ</v>
      </c>
      <c r="C138" s="10" t="str">
        <f>IF(H138="","",Master!$K$5)</f>
        <v>TS</v>
      </c>
      <c r="D138" s="10" t="str">
        <f>IF(H138="","",Master!$K$6)</f>
        <v>I</v>
      </c>
      <c r="E138" s="10" t="str">
        <f>IF(OR(Master!F156=1,Master!F156=4),CONCATENATE("FIBR-",Master!L156,Master!B156),"")</f>
        <v>FIBR-EPSW-2</v>
      </c>
      <c r="G138" s="10" t="str">
        <f t="shared" si="2"/>
        <v>Fibr Bundl</v>
      </c>
      <c r="H138" s="10">
        <f>IF(OR(Master!F156=1,Master!F156=4),CHOOSE(INT(Master!E156/100)+1,Master!$K$7,Master!$K$8,Master!$K$9),"")</f>
        <v>220</v>
      </c>
      <c r="I138" s="10" t="str">
        <f>IF(H138="","",Master!$K$10)</f>
        <v>BK</v>
      </c>
      <c r="K138" s="10" t="str">
        <f>IF(H138="","",Master!$K$11)</f>
        <v>1RR30F</v>
      </c>
      <c r="M138" s="10" t="str">
        <f>IF(AND(Master!F156=1,Master!E156&lt;100),"ST*6",IF(OR(Master!F156=1,Master!F156=4),"ST*4",""))</f>
        <v>ST*6</v>
      </c>
      <c r="N138" s="10" t="str">
        <f>IF(H138="","",CONCATENATE(Master!A156,Master!B156))</f>
        <v>EPSW-2</v>
      </c>
      <c r="P138" s="10" t="str">
        <f>IF(AND(Master!$F156=1,Master!$E156&lt;100),"ST*6",IF(OR(Master!$F156=1,Master!$F156=4),"ST*4",""))</f>
        <v>ST*6</v>
      </c>
    </row>
    <row r="139" spans="2:16" s="10" customFormat="1" ht="15.75">
      <c r="B139" s="10" t="str">
        <f>IF(H139="","",Master!$K$3)</f>
        <v>DAQ</v>
      </c>
      <c r="C139" s="10" t="str">
        <f>IF(H139="","",Master!$K$5)</f>
        <v>TS</v>
      </c>
      <c r="D139" s="10" t="str">
        <f>IF(H139="","",Master!$K$6)</f>
        <v>I</v>
      </c>
      <c r="E139" s="10" t="str">
        <f>IF(OR(Master!F157=1,Master!F157=4),CONCATENATE("FIBR-",Master!L157,Master!B157),"")</f>
        <v>FIBR-EPSW-3</v>
      </c>
      <c r="G139" s="10" t="str">
        <f t="shared" si="2"/>
        <v>Fibr Bundl</v>
      </c>
      <c r="H139" s="10">
        <f>IF(OR(Master!F157=1,Master!F157=4),CHOOSE(INT(Master!E157/100)+1,Master!$K$7,Master!$K$8,Master!$K$9),"")</f>
        <v>220</v>
      </c>
      <c r="I139" s="10" t="str">
        <f>IF(H139="","",Master!$K$10)</f>
        <v>BK</v>
      </c>
      <c r="K139" s="10" t="str">
        <f>IF(H139="","",Master!$K$11)</f>
        <v>1RR30F</v>
      </c>
      <c r="M139" s="10" t="str">
        <f>IF(AND(Master!F157=1,Master!E157&lt;100),"ST*6",IF(OR(Master!F157=1,Master!F157=4),"ST*4",""))</f>
        <v>ST*6</v>
      </c>
      <c r="N139" s="10" t="str">
        <f>IF(H139="","",CONCATENATE(Master!A157,Master!B157))</f>
        <v>EPSW-3</v>
      </c>
      <c r="P139" s="10" t="str">
        <f>IF(AND(Master!$F157=1,Master!$E157&lt;100),"ST*6",IF(OR(Master!$F157=1,Master!$F157=4),"ST*4",""))</f>
        <v>ST*6</v>
      </c>
    </row>
    <row r="140" spans="2:16" s="10" customFormat="1" ht="15.75">
      <c r="B140" s="10" t="str">
        <f>IF(H140="","",Master!$K$3)</f>
        <v>DAQ</v>
      </c>
      <c r="C140" s="10" t="str">
        <f>IF(H140="","",Master!$K$5)</f>
        <v>TS</v>
      </c>
      <c r="D140" s="10" t="str">
        <f>IF(H140="","",Master!$K$6)</f>
        <v>I</v>
      </c>
      <c r="E140" s="10" t="str">
        <f>IF(OR(Master!F158=1,Master!F158=4),CONCATENATE("FIBR-",Master!L158,Master!B158),"")</f>
        <v>FIBR-EPNW-3</v>
      </c>
      <c r="G140" s="10" t="str">
        <f t="shared" si="2"/>
        <v>Fibr Bundl</v>
      </c>
      <c r="H140" s="10">
        <f>IF(OR(Master!F158=1,Master!F158=4),CHOOSE(INT(Master!E158/100)+1,Master!$K$7,Master!$K$8,Master!$K$9),"")</f>
        <v>220</v>
      </c>
      <c r="I140" s="10" t="str">
        <f>IF(H140="","",Master!$K$10)</f>
        <v>BK</v>
      </c>
      <c r="K140" s="10" t="str">
        <f>IF(H140="","",Master!$K$11)</f>
        <v>1RR30F</v>
      </c>
      <c r="M140" s="10" t="str">
        <f>IF(AND(Master!F158=1,Master!E158&lt;100),"ST*6",IF(OR(Master!F158=1,Master!F158=4),"ST*4",""))</f>
        <v>ST*6</v>
      </c>
      <c r="N140" s="10" t="str">
        <f>IF(H140="","",CONCATENATE(Master!A158,Master!B158))</f>
        <v>EPNW-3</v>
      </c>
      <c r="P140" s="10" t="str">
        <f>IF(AND(Master!$F158=1,Master!$E158&lt;100),"ST*6",IF(OR(Master!$F158=1,Master!$F158=4),"ST*4",""))</f>
        <v>ST*6</v>
      </c>
    </row>
    <row r="141" spans="2:16" s="10" customFormat="1" ht="15.75">
      <c r="B141" s="10" t="str">
        <f>IF(H141="","",Master!$K$3)</f>
        <v>DAQ</v>
      </c>
      <c r="C141" s="10" t="str">
        <f>IF(H141="","",Master!$K$5)</f>
        <v>TS</v>
      </c>
      <c r="D141" s="10" t="str">
        <f>IF(H141="","",Master!$K$6)</f>
        <v>I</v>
      </c>
      <c r="E141" s="10" t="str">
        <f>IF(OR(Master!F159=1,Master!F159=4),CONCATENATE("FIBR-",Master!L159,Master!B159),"")</f>
        <v>FIBR-EPNE-2</v>
      </c>
      <c r="G141" s="10" t="str">
        <f t="shared" si="2"/>
        <v>Fibr Bundl</v>
      </c>
      <c r="H141" s="10">
        <f>IF(OR(Master!F159=1,Master!F159=4),CHOOSE(INT(Master!E159/100)+1,Master!$K$7,Master!$K$8,Master!$K$9),"")</f>
        <v>220</v>
      </c>
      <c r="I141" s="10" t="str">
        <f>IF(H141="","",Master!$K$10)</f>
        <v>BK</v>
      </c>
      <c r="K141" s="10" t="str">
        <f>IF(H141="","",Master!$K$11)</f>
        <v>1RR30F</v>
      </c>
      <c r="M141" s="10" t="str">
        <f>IF(AND(Master!F159=1,Master!E159&lt;100),"ST*6",IF(OR(Master!F159=1,Master!F159=4),"ST*4",""))</f>
        <v>ST*6</v>
      </c>
      <c r="N141" s="10" t="str">
        <f>IF(H141="","",CONCATENATE(Master!A159,Master!B159))</f>
        <v>EPNE-2</v>
      </c>
      <c r="P141" s="10" t="str">
        <f>IF(AND(Master!$F159=1,Master!$E159&lt;100),"ST*6",IF(OR(Master!$F159=1,Master!$F159=4),"ST*4",""))</f>
        <v>ST*6</v>
      </c>
    </row>
    <row r="142" spans="2:16" s="10" customFormat="1" ht="15.75">
      <c r="B142" s="10" t="str">
        <f>IF(H142="","",Master!$K$3)</f>
        <v>DAQ</v>
      </c>
      <c r="C142" s="10" t="str">
        <f>IF(H142="","",Master!$K$5)</f>
        <v>TS</v>
      </c>
      <c r="D142" s="10" t="str">
        <f>IF(H142="","",Master!$K$6)</f>
        <v>I</v>
      </c>
      <c r="E142" s="10" t="str">
        <f>IF(OR(Master!F160=1,Master!F160=4),CONCATENATE("FIBR-",Master!L160,Master!B160),"")</f>
        <v>FIBR-EPNE-1</v>
      </c>
      <c r="G142" s="10" t="str">
        <f t="shared" si="2"/>
        <v>Fibr Bundl</v>
      </c>
      <c r="H142" s="10">
        <f>IF(OR(Master!F160=1,Master!F160=4),CHOOSE(INT(Master!E160/100)+1,Master!$K$7,Master!$K$8,Master!$K$9),"")</f>
        <v>220</v>
      </c>
      <c r="I142" s="10" t="str">
        <f>IF(H142="","",Master!$K$10)</f>
        <v>BK</v>
      </c>
      <c r="K142" s="10" t="str">
        <f>IF(H142="","",Master!$K$11)</f>
        <v>1RR30F</v>
      </c>
      <c r="M142" s="10" t="str">
        <f>IF(AND(Master!F160=1,Master!E160&lt;100),"ST*6",IF(OR(Master!F160=1,Master!F160=4),"ST*4",""))</f>
        <v>ST*6</v>
      </c>
      <c r="N142" s="10" t="str">
        <f>IF(H142="","",CONCATENATE(Master!A160,Master!B160))</f>
        <v>EPNE-1</v>
      </c>
      <c r="P142" s="10" t="str">
        <f>IF(AND(Master!$F160=1,Master!$E160&lt;100),"ST*6",IF(OR(Master!$F160=1,Master!$F160=4),"ST*4",""))</f>
        <v>ST*6</v>
      </c>
    </row>
    <row r="143" spans="2:16" s="10" customFormat="1" ht="15.75">
      <c r="B143" s="10" t="str">
        <f>IF(H143="","",Master!$K$3)</f>
        <v>DAQ</v>
      </c>
      <c r="C143" s="10" t="str">
        <f>IF(H143="","",Master!$K$5)</f>
        <v>TS</v>
      </c>
      <c r="D143" s="10" t="str">
        <f>IF(H143="","",Master!$K$6)</f>
        <v>I</v>
      </c>
      <c r="E143" s="10" t="str">
        <f>IF(OR(Master!F161=1,Master!F161=4),CONCATENATE("FIBR-",Master!L161,Master!B161),"")</f>
        <v>FIBR-EPSE-1</v>
      </c>
      <c r="G143" s="10" t="str">
        <f t="shared" si="2"/>
        <v>Fibr Bundl</v>
      </c>
      <c r="H143" s="10">
        <f>IF(OR(Master!F161=1,Master!F161=4),CHOOSE(INT(Master!E161/100)+1,Master!$K$7,Master!$K$8,Master!$K$9),"")</f>
        <v>220</v>
      </c>
      <c r="I143" s="10" t="str">
        <f>IF(H143="","",Master!$K$10)</f>
        <v>BK</v>
      </c>
      <c r="K143" s="10" t="str">
        <f>IF(H143="","",Master!$K$11)</f>
        <v>1RR30F</v>
      </c>
      <c r="M143" s="10" t="str">
        <f>IF(AND(Master!F161=1,Master!E161&lt;100),"ST*6",IF(OR(Master!F161=1,Master!F161=4),"ST*4",""))</f>
        <v>ST*6</v>
      </c>
      <c r="N143" s="10" t="str">
        <f>IF(H143="","",CONCATENATE(Master!A161,Master!B161))</f>
        <v>EPSE-1</v>
      </c>
      <c r="P143" s="10" t="str">
        <f>IF(AND(Master!$F161=1,Master!$E161&lt;100),"ST*6",IF(OR(Master!$F161=1,Master!$F161=4),"ST*4",""))</f>
        <v>ST*6</v>
      </c>
    </row>
    <row r="144" spans="2:16" s="10" customFormat="1" ht="15.75">
      <c r="B144" s="10" t="str">
        <f>IF(H144="","",Master!$K$3)</f>
        <v>DAQ</v>
      </c>
      <c r="C144" s="10" t="str">
        <f>IF(H144="","",Master!$K$5)</f>
        <v>TS</v>
      </c>
      <c r="D144" s="10" t="str">
        <f>IF(H144="","",Master!$K$6)</f>
        <v>I</v>
      </c>
      <c r="E144" s="10" t="str">
        <f>IF(OR(Master!F162=1,Master!F162=4),CONCATENATE("FIBR-",Master!L162,Master!B162),"")</f>
        <v>FIBR-EPSE-2</v>
      </c>
      <c r="G144" s="10" t="str">
        <f t="shared" si="2"/>
        <v>Fibr Bundl</v>
      </c>
      <c r="H144" s="10">
        <f>IF(OR(Master!F162=1,Master!F162=4),CHOOSE(INT(Master!E162/100)+1,Master!$K$7,Master!$K$8,Master!$K$9),"")</f>
        <v>220</v>
      </c>
      <c r="I144" s="10" t="str">
        <f>IF(H144="","",Master!$K$10)</f>
        <v>BK</v>
      </c>
      <c r="K144" s="10" t="str">
        <f>IF(H144="","",Master!$K$11)</f>
        <v>1RR30F</v>
      </c>
      <c r="M144" s="10" t="str">
        <f>IF(AND(Master!F162=1,Master!E162&lt;100),"ST*6",IF(OR(Master!F162=1,Master!F162=4),"ST*4",""))</f>
        <v>ST*6</v>
      </c>
      <c r="N144" s="10" t="str">
        <f>IF(H144="","",CONCATENATE(Master!A162,Master!B162))</f>
        <v>EPSE-2</v>
      </c>
      <c r="P144" s="10" t="str">
        <f>IF(AND(Master!$F162=1,Master!$E162&lt;100),"ST*6",IF(OR(Master!$F162=1,Master!$F162=4),"ST*4",""))</f>
        <v>ST*6</v>
      </c>
    </row>
    <row r="145" spans="2:16" s="10" customFormat="1" ht="15.75">
      <c r="B145" s="10" t="str">
        <f>IF(H145="","",Master!$K$3)</f>
        <v>DAQ</v>
      </c>
      <c r="C145" s="10" t="str">
        <f>IF(H145="","",Master!$K$5)</f>
        <v>TS</v>
      </c>
      <c r="D145" s="10" t="str">
        <f>IF(H145="","",Master!$K$6)</f>
        <v>I</v>
      </c>
      <c r="E145" s="10" t="str">
        <f>IF(OR(Master!F163=1,Master!F163=4),CONCATENATE("FIBR-",Master!L163,Master!B163),"")</f>
        <v>FIBR-EPSE-3</v>
      </c>
      <c r="G145" s="10" t="str">
        <f t="shared" si="2"/>
        <v>Fibr Bundl</v>
      </c>
      <c r="H145" s="10">
        <f>IF(OR(Master!F163=1,Master!F163=4),CHOOSE(INT(Master!E163/100)+1,Master!$K$7,Master!$K$8,Master!$K$9),"")</f>
        <v>220</v>
      </c>
      <c r="I145" s="10" t="str">
        <f>IF(H145="","",Master!$K$10)</f>
        <v>BK</v>
      </c>
      <c r="K145" s="10" t="str">
        <f>IF(H145="","",Master!$K$11)</f>
        <v>1RR30F</v>
      </c>
      <c r="M145" s="10" t="str">
        <f>IF(AND(Master!F163=1,Master!E163&lt;100),"ST*6",IF(OR(Master!F163=1,Master!F163=4),"ST*4",""))</f>
        <v>ST*6</v>
      </c>
      <c r="N145" s="10" t="str">
        <f>IF(H145="","",CONCATENATE(Master!A163,Master!B163))</f>
        <v>EPSE-3</v>
      </c>
      <c r="P145" s="10" t="str">
        <f>IF(AND(Master!$F163=1,Master!$E163&lt;100),"ST*6",IF(OR(Master!$F163=1,Master!$F163=4),"ST*4",""))</f>
        <v>ST*6</v>
      </c>
    </row>
    <row r="146" spans="2:16" s="10" customFormat="1" ht="15.75">
      <c r="B146" s="10" t="str">
        <f>IF(H146="","",Master!$K$3)</f>
        <v>DAQ</v>
      </c>
      <c r="C146" s="10" t="str">
        <f>IF(H146="","",Master!$K$5)</f>
        <v>TS</v>
      </c>
      <c r="D146" s="10" t="str">
        <f>IF(H146="","",Master!$K$6)</f>
        <v>I</v>
      </c>
      <c r="E146" s="10" t="str">
        <f>IF(OR(Master!F164=1,Master!F164=4),CONCATENATE("FIBR-",Master!L164,Master!B164),"")</f>
        <v>FIBR-EPNE-3</v>
      </c>
      <c r="G146" s="10" t="str">
        <f t="shared" si="2"/>
        <v>Fibr Bundl</v>
      </c>
      <c r="H146" s="10">
        <f>IF(OR(Master!F164=1,Master!F164=4),CHOOSE(INT(Master!E164/100)+1,Master!$K$7,Master!$K$8,Master!$K$9),"")</f>
        <v>220</v>
      </c>
      <c r="I146" s="10" t="str">
        <f>IF(H146="","",Master!$K$10)</f>
        <v>BK</v>
      </c>
      <c r="K146" s="10" t="str">
        <f>IF(H146="","",Master!$K$11)</f>
        <v>1RR30F</v>
      </c>
      <c r="M146" s="10" t="str">
        <f>IF(AND(Master!F164=1,Master!E164&lt;100),"ST*6",IF(OR(Master!F164=1,Master!F164=4),"ST*4",""))</f>
        <v>ST*6</v>
      </c>
      <c r="N146" s="10" t="str">
        <f>IF(H146="","",CONCATENATE(Master!A164,Master!B164))</f>
        <v>EPNE-3</v>
      </c>
      <c r="P146" s="10" t="str">
        <f>IF(AND(Master!$F164=1,Master!$E164&lt;100),"ST*6",IF(OR(Master!$F164=1,Master!$F164=4),"ST*4",""))</f>
        <v>ST*6</v>
      </c>
    </row>
    <row r="147" spans="2:16" s="10" customFormat="1" ht="15.75">
      <c r="B147" s="10" t="str">
        <f>IF(H147="","",Master!$K$3)</f>
        <v>DAQ</v>
      </c>
      <c r="C147" s="10" t="str">
        <f>IF(H147="","",Master!$K$5)</f>
        <v>TS</v>
      </c>
      <c r="D147" s="10" t="str">
        <f>IF(H147="","",Master!$K$6)</f>
        <v>I</v>
      </c>
      <c r="E147" s="10" t="str">
        <f>IF(OR(Master!F165=1,Master!F165=4),CONCATENATE("FIBR-",Master!L165,Master!B165),"")</f>
        <v>FIBR-CONWT-4</v>
      </c>
      <c r="G147" s="10" t="str">
        <f t="shared" si="2"/>
        <v>Fibr Bundl</v>
      </c>
      <c r="H147" s="10">
        <f>IF(OR(Master!F165=1,Master!F165=4),CHOOSE(INT(Master!E165/100)+1,Master!$K$7,Master!$K$8,Master!$K$9),"")</f>
        <v>220</v>
      </c>
      <c r="I147" s="10" t="str">
        <f>IF(H147="","",Master!$K$10)</f>
        <v>BK</v>
      </c>
      <c r="K147" s="10" t="str">
        <f>IF(H147="","",Master!$K$11)</f>
        <v>1RR30F</v>
      </c>
      <c r="M147" s="10" t="str">
        <f>IF(AND(Master!F165=1,Master!E165&lt;100),"ST*6",IF(OR(Master!F165=1,Master!F165=4),"ST*4",""))</f>
        <v>ST*6</v>
      </c>
      <c r="N147" s="10" t="str">
        <f>IF(H147="","",CONCATENATE(Master!A165,Master!B165))</f>
        <v>CONWT-4</v>
      </c>
      <c r="P147" s="10" t="str">
        <f>IF(AND(Master!$F165=1,Master!$E165&lt;100),"ST*6",IF(OR(Master!$F165=1,Master!$F165=4),"ST*4",""))</f>
        <v>ST*6</v>
      </c>
    </row>
    <row r="148" spans="2:16" s="10" customFormat="1" ht="15.75">
      <c r="B148" s="10" t="str">
        <f>IF(H148="","",Master!$K$3)</f>
        <v>DAQ</v>
      </c>
      <c r="C148" s="10" t="str">
        <f>IF(H148="","",Master!$K$5)</f>
        <v>TS</v>
      </c>
      <c r="D148" s="10" t="str">
        <f>IF(H148="","",Master!$K$6)</f>
        <v>I</v>
      </c>
      <c r="E148" s="10" t="str">
        <f>IF(OR(Master!F166=1,Master!F166=4),CONCATENATE("FIBR-",Master!L166,Master!B166),"")</f>
        <v>FIBR-COSWT-4</v>
      </c>
      <c r="G148" s="10" t="str">
        <f t="shared" si="2"/>
        <v>Fibr Bundl</v>
      </c>
      <c r="H148" s="10">
        <f>IF(OR(Master!F166=1,Master!F166=4),CHOOSE(INT(Master!E166/100)+1,Master!$K$7,Master!$K$8,Master!$K$9),"")</f>
        <v>220</v>
      </c>
      <c r="I148" s="10" t="str">
        <f>IF(H148="","",Master!$K$10)</f>
        <v>BK</v>
      </c>
      <c r="K148" s="10" t="str">
        <f>IF(H148="","",Master!$K$11)</f>
        <v>1RR30F</v>
      </c>
      <c r="M148" s="10" t="str">
        <f>IF(AND(Master!F166=1,Master!E166&lt;100),"ST*6",IF(OR(Master!F166=1,Master!F166=4),"ST*4",""))</f>
        <v>ST*6</v>
      </c>
      <c r="N148" s="10" t="str">
        <f>IF(H148="","",CONCATENATE(Master!A166,Master!B166))</f>
        <v>COSWT-4</v>
      </c>
      <c r="P148" s="10" t="str">
        <f>IF(AND(Master!$F166=1,Master!$E166&lt;100),"ST*6",IF(OR(Master!$F166=1,Master!$F166=4),"ST*4",""))</f>
        <v>ST*6</v>
      </c>
    </row>
    <row r="149" spans="2:16" s="10" customFormat="1" ht="15.75">
      <c r="B149" s="10" t="str">
        <f>IF(H149="","",Master!$K$3)</f>
        <v>DAQ</v>
      </c>
      <c r="C149" s="10" t="str">
        <f>IF(H149="","",Master!$K$5)</f>
        <v>TS</v>
      </c>
      <c r="D149" s="10" t="str">
        <f>IF(H149="","",Master!$K$6)</f>
        <v>I</v>
      </c>
      <c r="E149" s="10" t="str">
        <f>IF(OR(Master!F167=1,Master!F167=4),CONCATENATE("FIBR-",Master!L167,Master!B167),"")</f>
        <v>FIBR-COSWB-3</v>
      </c>
      <c r="G149" s="10" t="str">
        <f t="shared" si="2"/>
        <v>Fibr Bundl</v>
      </c>
      <c r="H149" s="10">
        <f>IF(OR(Master!F167=1,Master!F167=4),CHOOSE(INT(Master!E167/100)+1,Master!$K$7,Master!$K$8,Master!$K$9),"")</f>
        <v>220</v>
      </c>
      <c r="I149" s="10" t="str">
        <f>IF(H149="","",Master!$K$10)</f>
        <v>BK</v>
      </c>
      <c r="K149" s="10" t="str">
        <f>IF(H149="","",Master!$K$11)</f>
        <v>1RR30F</v>
      </c>
      <c r="M149" s="10" t="str">
        <f>IF(AND(Master!F167=1,Master!E167&lt;100),"ST*6",IF(OR(Master!F167=1,Master!F167=4),"ST*4",""))</f>
        <v>ST*6</v>
      </c>
      <c r="N149" s="10" t="str">
        <f>IF(H149="","",CONCATENATE(Master!A167,Master!B167))</f>
        <v>COSWB-3</v>
      </c>
      <c r="P149" s="10" t="str">
        <f>IF(AND(Master!$F167=1,Master!$E167&lt;100),"ST*6",IF(OR(Master!$F167=1,Master!$F167=4),"ST*4",""))</f>
        <v>ST*6</v>
      </c>
    </row>
    <row r="150" spans="2:16" s="10" customFormat="1" ht="15.75">
      <c r="B150" s="10" t="str">
        <f>IF(H150="","",Master!$K$3)</f>
        <v>DAQ</v>
      </c>
      <c r="C150" s="10" t="str">
        <f>IF(H150="","",Master!$K$5)</f>
        <v>TS</v>
      </c>
      <c r="D150" s="10" t="str">
        <f>IF(H150="","",Master!$K$6)</f>
        <v>I</v>
      </c>
      <c r="E150" s="10" t="str">
        <f>IF(OR(Master!F168=1,Master!F168=4),CONCATENATE("FIBR-",Master!L168,Master!B168),"")</f>
        <v>FIBR-CONWB-3</v>
      </c>
      <c r="G150" s="10" t="str">
        <f t="shared" si="2"/>
        <v>Fibr Bundl</v>
      </c>
      <c r="H150" s="10">
        <f>IF(OR(Master!F168=1,Master!F168=4),CHOOSE(INT(Master!E168/100)+1,Master!$K$7,Master!$K$8,Master!$K$9),"")</f>
        <v>220</v>
      </c>
      <c r="I150" s="10" t="str">
        <f>IF(H150="","",Master!$K$10)</f>
        <v>BK</v>
      </c>
      <c r="K150" s="10" t="str">
        <f>IF(H150="","",Master!$K$11)</f>
        <v>1RR30F</v>
      </c>
      <c r="M150" s="10" t="str">
        <f>IF(AND(Master!F168=1,Master!E168&lt;100),"ST*6",IF(OR(Master!F168=1,Master!F168=4),"ST*4",""))</f>
        <v>ST*6</v>
      </c>
      <c r="N150" s="10" t="str">
        <f>IF(H150="","",CONCATENATE(Master!A168,Master!B168))</f>
        <v>CONWB-3</v>
      </c>
      <c r="P150" s="10" t="str">
        <f>IF(AND(Master!$F168=1,Master!$E168&lt;100),"ST*6",IF(OR(Master!$F168=1,Master!$F168=4),"ST*4",""))</f>
        <v>ST*6</v>
      </c>
    </row>
    <row r="151" spans="2:16" s="10" customFormat="1" ht="15.75">
      <c r="B151" s="10" t="str">
        <f>IF(H151="","",Master!$K$3)</f>
        <v>DAQ</v>
      </c>
      <c r="C151" s="10" t="str">
        <f>IF(H151="","",Master!$K$5)</f>
        <v>TS</v>
      </c>
      <c r="D151" s="10" t="str">
        <f>IF(H151="","",Master!$K$6)</f>
        <v>I</v>
      </c>
      <c r="E151" s="10" t="str">
        <f>IF(OR(Master!F169=1,Master!F169=4),CONCATENATE("FIBR-",Master!L169,Master!B169),"")</f>
        <v>FIBR-CONET-4</v>
      </c>
      <c r="G151" s="10" t="str">
        <f t="shared" si="2"/>
        <v>Fibr Bundl</v>
      </c>
      <c r="H151" s="10">
        <f>IF(OR(Master!F169=1,Master!F169=4),CHOOSE(INT(Master!E169/100)+1,Master!$K$7,Master!$K$8,Master!$K$9),"")</f>
        <v>220</v>
      </c>
      <c r="I151" s="10" t="str">
        <f>IF(H151="","",Master!$K$10)</f>
        <v>BK</v>
      </c>
      <c r="K151" s="10" t="str">
        <f>IF(H151="","",Master!$K$11)</f>
        <v>1RR30F</v>
      </c>
      <c r="M151" s="10" t="str">
        <f>IF(AND(Master!F169=1,Master!E169&lt;100),"ST*6",IF(OR(Master!F169=1,Master!F169=4),"ST*4",""))</f>
        <v>ST*6</v>
      </c>
      <c r="N151" s="10" t="str">
        <f>IF(H151="","",CONCATENATE(Master!A169,Master!B169))</f>
        <v>CONET-4</v>
      </c>
      <c r="P151" s="10" t="str">
        <f>IF(AND(Master!$F169=1,Master!$E169&lt;100),"ST*6",IF(OR(Master!$F169=1,Master!$F169=4),"ST*4",""))</f>
        <v>ST*6</v>
      </c>
    </row>
    <row r="152" spans="2:16" s="10" customFormat="1" ht="15.75">
      <c r="B152" s="10" t="str">
        <f>IF(H152="","",Master!$K$3)</f>
        <v>DAQ</v>
      </c>
      <c r="C152" s="10" t="str">
        <f>IF(H152="","",Master!$K$5)</f>
        <v>TS</v>
      </c>
      <c r="D152" s="10" t="str">
        <f>IF(H152="","",Master!$K$6)</f>
        <v>I</v>
      </c>
      <c r="E152" s="10" t="str">
        <f>IF(OR(Master!F170=1,Master!F170=4),CONCATENATE("FIBR-",Master!L170,Master!B170),"")</f>
        <v>FIBR-COSET-4</v>
      </c>
      <c r="G152" s="10" t="str">
        <f t="shared" si="2"/>
        <v>Fibr Bundl</v>
      </c>
      <c r="H152" s="10">
        <f>IF(OR(Master!F170=1,Master!F170=4),CHOOSE(INT(Master!E170/100)+1,Master!$K$7,Master!$K$8,Master!$K$9),"")</f>
        <v>220</v>
      </c>
      <c r="I152" s="10" t="str">
        <f>IF(H152="","",Master!$K$10)</f>
        <v>BK</v>
      </c>
      <c r="K152" s="10" t="str">
        <f>IF(H152="","",Master!$K$11)</f>
        <v>1RR30F</v>
      </c>
      <c r="M152" s="10" t="str">
        <f>IF(AND(Master!F170=1,Master!E170&lt;100),"ST*6",IF(OR(Master!F170=1,Master!F170=4),"ST*4",""))</f>
        <v>ST*6</v>
      </c>
      <c r="N152" s="10" t="str">
        <f>IF(H152="","",CONCATENATE(Master!A170,Master!B170))</f>
        <v>COSET-4</v>
      </c>
      <c r="P152" s="10" t="str">
        <f>IF(AND(Master!$F170=1,Master!$E170&lt;100),"ST*6",IF(OR(Master!$F170=1,Master!$F170=4),"ST*4",""))</f>
        <v>ST*6</v>
      </c>
    </row>
    <row r="153" spans="2:16" s="10" customFormat="1" ht="15.75">
      <c r="B153" s="10" t="str">
        <f>IF(H153="","",Master!$K$3)</f>
        <v>DAQ</v>
      </c>
      <c r="C153" s="10" t="str">
        <f>IF(H153="","",Master!$K$5)</f>
        <v>TS</v>
      </c>
      <c r="D153" s="10" t="str">
        <f>IF(H153="","",Master!$K$6)</f>
        <v>I</v>
      </c>
      <c r="E153" s="10" t="str">
        <f>IF(OR(Master!F171=1,Master!F171=4),CONCATENATE("FIBR-",Master!L171,Master!B171),"")</f>
        <v>FIBR-COSEB-3</v>
      </c>
      <c r="G153" s="10" t="str">
        <f t="shared" si="2"/>
        <v>Fibr Bundl</v>
      </c>
      <c r="H153" s="10">
        <f>IF(OR(Master!F171=1,Master!F171=4),CHOOSE(INT(Master!E171/100)+1,Master!$K$7,Master!$K$8,Master!$K$9),"")</f>
        <v>220</v>
      </c>
      <c r="I153" s="10" t="str">
        <f>IF(H153="","",Master!$K$10)</f>
        <v>BK</v>
      </c>
      <c r="K153" s="10" t="str">
        <f>IF(H153="","",Master!$K$11)</f>
        <v>1RR30F</v>
      </c>
      <c r="M153" s="10" t="str">
        <f>IF(AND(Master!F171=1,Master!E171&lt;100),"ST*6",IF(OR(Master!F171=1,Master!F171=4),"ST*4",""))</f>
        <v>ST*6</v>
      </c>
      <c r="N153" s="10" t="str">
        <f>IF(H153="","",CONCATENATE(Master!A171,Master!B171))</f>
        <v>COSEB-3</v>
      </c>
      <c r="P153" s="10" t="str">
        <f>IF(AND(Master!$F171=1,Master!$E171&lt;100),"ST*6",IF(OR(Master!$F171=1,Master!$F171=4),"ST*4",""))</f>
        <v>ST*6</v>
      </c>
    </row>
    <row r="154" spans="2:16" s="10" customFormat="1" ht="15.75">
      <c r="B154" s="10" t="str">
        <f>IF(H154="","",Master!$K$3)</f>
        <v>DAQ</v>
      </c>
      <c r="C154" s="10" t="str">
        <f>IF(H154="","",Master!$K$5)</f>
        <v>TS</v>
      </c>
      <c r="D154" s="10" t="str">
        <f>IF(H154="","",Master!$K$6)</f>
        <v>I</v>
      </c>
      <c r="E154" s="10" t="str">
        <f>IF(OR(Master!F172=1,Master!F172&gt;2),CONCATENATE("FIBR-",Master!L172,Master!B172),"")</f>
        <v>FIBR-CONEB-3</v>
      </c>
      <c r="G154" s="10" t="str">
        <f t="shared" si="2"/>
        <v>Fibr Bundl</v>
      </c>
      <c r="H154" s="10">
        <f>IF(OR(Master!F172=1,Master!F172=4),CHOOSE(INT(Master!E172/100)+1,Master!$K$7,Master!$K$8,Master!$K$9),IF(Master!F172=3,300,""))</f>
        <v>220</v>
      </c>
      <c r="I154" s="10" t="str">
        <f>IF(H154="","",Master!$K$10)</f>
        <v>BK</v>
      </c>
      <c r="K154" s="10" t="str">
        <f>IF(H154="","",Master!$K$11)</f>
        <v>1RR30F</v>
      </c>
      <c r="M154" s="10" t="str">
        <f>IF(AND(Master!F172=1,Master!E172&lt;100),"ST*6",IF(Master!F172&gt;2,"ST*4",""))</f>
        <v>ST*6</v>
      </c>
      <c r="N154" s="10" t="str">
        <f>IF(H154="","",CONCATENATE(Master!A172,Master!B172))</f>
        <v>CONEB-3</v>
      </c>
      <c r="P154" s="10" t="str">
        <f>IF(AND(Master!$F172=1,Master!$E172&lt;100),"ST*6",IF(OR(Master!$F172=1,Master!$F172=4),"ST*4",""))</f>
        <v>ST*6</v>
      </c>
    </row>
    <row r="155" spans="2:16" s="10" customFormat="1" ht="15.75">
      <c r="B155" s="10" t="str">
        <f>IF(H155="","",Master!$K$3)</f>
        <v>DAQ</v>
      </c>
      <c r="C155" s="10" t="str">
        <f>IF(H155="","",Master!$K$5)</f>
        <v>TS</v>
      </c>
      <c r="D155" s="10" t="str">
        <f>IF(H155="","",Master!$K$6)</f>
        <v>I</v>
      </c>
      <c r="E155" s="10" t="str">
        <f>IF(OR(Master!F173=1,Master!F173&gt;2),CONCATENATE("FIBR-",Master!L173,Master!B173),"")</f>
        <v>FIBR-SVNWT</v>
      </c>
      <c r="G155" s="10" t="str">
        <f t="shared" si="2"/>
        <v>Fibr Bundl</v>
      </c>
      <c r="H155" s="10">
        <f>IF(OR(Master!F173=1,Master!F173=4),CHOOSE(INT(Master!E173/100)+1,Master!$K$7,Master!$K$8,Master!$K$9),IF(Master!F173=3,300,""))</f>
        <v>300</v>
      </c>
      <c r="I155" s="10" t="str">
        <f>IF(H155="","",Master!$K$10)</f>
        <v>BK</v>
      </c>
      <c r="K155" s="10" t="str">
        <f>IF(H155="","",Master!$K$11)</f>
        <v>1RR30F</v>
      </c>
      <c r="M155" s="10" t="str">
        <f>IF(AND(Master!$F173=1,Master!$E173&lt;100),"ST*6",IF(Master!$F173&gt;2,"ST*4",""))</f>
        <v>ST*4</v>
      </c>
      <c r="N155" s="10" t="str">
        <f>IF(H155="","",CONCATENATE(Master!A173,Master!B173))</f>
        <v>SVNWT</v>
      </c>
      <c r="P155" s="10" t="str">
        <f>IF(AND(Master!$F173=1,Master!$E173&lt;100),"ST*6",IF(Master!$F173&gt;2,"ST*4",""))</f>
        <v>ST*4</v>
      </c>
    </row>
    <row r="156" spans="2:16" s="10" customFormat="1" ht="15.75">
      <c r="B156" s="10" t="str">
        <f>IF(H156="","",Master!$K$3)</f>
        <v>DAQ</v>
      </c>
      <c r="C156" s="10" t="str">
        <f>IF(H156="","",Master!$K$5)</f>
        <v>TS</v>
      </c>
      <c r="D156" s="10" t="str">
        <f>IF(H156="","",Master!$K$6)</f>
        <v>I</v>
      </c>
      <c r="E156" s="10" t="str">
        <f>IF(OR(Master!F174=1,Master!F174&gt;2),CONCATENATE("FIBR-",Master!L174,Master!B174),"")</f>
        <v>FIBR-SVSWT</v>
      </c>
      <c r="G156" s="10" t="str">
        <f t="shared" si="2"/>
        <v>Fibr Bundl</v>
      </c>
      <c r="H156" s="10">
        <f>IF(OR(Master!F174=1,Master!F174=4),CHOOSE(INT(Master!E174/100)+1,Master!$K$7,Master!$K$8,Master!$K$9),IF(Master!F174=3,300,""))</f>
        <v>300</v>
      </c>
      <c r="I156" s="10" t="str">
        <f>IF(H156="","",Master!$K$10)</f>
        <v>BK</v>
      </c>
      <c r="K156" s="10" t="str">
        <f>IF(H156="","",Master!$K$11)</f>
        <v>1RR30F</v>
      </c>
      <c r="M156" s="10" t="str">
        <f>IF(AND(Master!F174=1,Master!E174&lt;100),"ST*6",IF(Master!F174&gt;2,"ST*4",""))</f>
        <v>ST*4</v>
      </c>
      <c r="N156" s="10" t="str">
        <f>IF(H156="","",CONCATENATE(Master!A174,Master!B174))</f>
        <v>SVSWT</v>
      </c>
      <c r="P156" s="10" t="str">
        <f>IF(AND(Master!$F174=1,Master!$E174&lt;100),"ST*6",IF(Master!$F174&gt;2,"ST*4",""))</f>
        <v>ST*4</v>
      </c>
    </row>
    <row r="157" spans="2:16" s="10" customFormat="1" ht="15.75">
      <c r="B157" s="10" t="str">
        <f>IF(H157="","",Master!$K$3)</f>
        <v>DAQ</v>
      </c>
      <c r="C157" s="10" t="str">
        <f>IF(H157="","",Master!$K$5)</f>
        <v>TS</v>
      </c>
      <c r="D157" s="10" t="str">
        <f>IF(H157="","",Master!$K$6)</f>
        <v>I</v>
      </c>
      <c r="E157" s="10" t="str">
        <f>IF(OR(Master!F175=1,Master!F175&gt;2),CONCATENATE("FIBR-",Master!L175,Master!B175),"")</f>
        <v>FIBR-SVSWB</v>
      </c>
      <c r="G157" s="10" t="str">
        <f t="shared" si="2"/>
        <v>Fibr Bundl</v>
      </c>
      <c r="H157" s="10">
        <f>IF(OR(Master!F175=1,Master!F175=4),CHOOSE(INT(Master!E175/100)+1,Master!$K$7,Master!$K$8,Master!$K$9),IF(Master!F175=3,300,""))</f>
        <v>300</v>
      </c>
      <c r="I157" s="10" t="str">
        <f>IF(H157="","",Master!$K$10)</f>
        <v>BK</v>
      </c>
      <c r="K157" s="10" t="str">
        <f>IF(H157="","",Master!$K$11)</f>
        <v>1RR30F</v>
      </c>
      <c r="M157" s="10" t="str">
        <f>IF(AND(Master!F175=1,Master!E175&lt;100),"ST*6",IF(Master!F175&gt;2,"ST*4",""))</f>
        <v>ST*4</v>
      </c>
      <c r="N157" s="10" t="str">
        <f>IF(H157="","",CONCATENATE(Master!A175,Master!B175))</f>
        <v>SVSWB</v>
      </c>
      <c r="P157" s="10" t="str">
        <f>IF(AND(Master!$F175=1,Master!$E175&lt;100),"ST*6",IF(Master!$F175&gt;2,"ST*4",""))</f>
        <v>ST*4</v>
      </c>
    </row>
    <row r="158" spans="2:16" s="10" customFormat="1" ht="15.75">
      <c r="B158" s="10" t="str">
        <f>IF(H158="","",Master!$K$3)</f>
        <v>DAQ</v>
      </c>
      <c r="C158" s="10" t="str">
        <f>IF(H158="","",Master!$K$5)</f>
        <v>TS</v>
      </c>
      <c r="D158" s="10" t="str">
        <f>IF(H158="","",Master!$K$6)</f>
        <v>I</v>
      </c>
      <c r="E158" s="10" t="str">
        <f>IF(OR(Master!F176=1,Master!F176&gt;2),CONCATENATE("FIBR-",Master!L176,Master!B176),"")</f>
        <v>FIBR-SVNWB</v>
      </c>
      <c r="G158" s="10" t="str">
        <f t="shared" si="2"/>
        <v>Fibr Bundl</v>
      </c>
      <c r="H158" s="10">
        <f>IF(OR(Master!F176=1,Master!F176=4),CHOOSE(INT(Master!E176/100)+1,Master!$K$7,Master!$K$8,Master!$K$9),IF(Master!F176=3,300,""))</f>
        <v>300</v>
      </c>
      <c r="I158" s="10" t="str">
        <f>IF(H158="","",Master!$K$10)</f>
        <v>BK</v>
      </c>
      <c r="K158" s="10" t="str">
        <f>IF(H158="","",Master!$K$11)</f>
        <v>1RR30F</v>
      </c>
      <c r="M158" s="10" t="str">
        <f>IF(AND(Master!F176=1,Master!E176&lt;100),"ST*6",IF(Master!F176&gt;2,"ST*4",""))</f>
        <v>ST*4</v>
      </c>
      <c r="N158" s="10" t="str">
        <f>IF(H158="","",CONCATENATE(Master!A176,Master!B176))</f>
        <v>SVNWB</v>
      </c>
      <c r="P158" s="10" t="str">
        <f>IF(AND(Master!$F176=1,Master!$E176&lt;100),"ST*6",IF(Master!$F176&gt;2,"ST*4",""))</f>
        <v>ST*4</v>
      </c>
    </row>
    <row r="159" spans="2:16" s="10" customFormat="1" ht="15.75">
      <c r="B159" s="10" t="str">
        <f>IF(H159="","",Master!$K$3)</f>
        <v>DAQ</v>
      </c>
      <c r="C159" s="10" t="str">
        <f>IF(H159="","",Master!$K$5)</f>
        <v>TS</v>
      </c>
      <c r="D159" s="10" t="str">
        <f>IF(H159="","",Master!$K$6)</f>
        <v>I</v>
      </c>
      <c r="E159" s="10" t="str">
        <f>IF(OR(Master!F177=1,Master!F177&gt;2),CONCATENATE("FIBR-",Master!L177,Master!B177),"")</f>
        <v>FIBR-SVNET</v>
      </c>
      <c r="G159" s="10" t="str">
        <f t="shared" si="2"/>
        <v>Fibr Bundl</v>
      </c>
      <c r="H159" s="10">
        <f>IF(OR(Master!F177=1,Master!F177=4),CHOOSE(INT(Master!E177/100)+1,Master!$K$7,Master!$K$8,Master!$K$9),IF(Master!F177=3,300,""))</f>
        <v>300</v>
      </c>
      <c r="I159" s="10" t="str">
        <f>IF(H159="","",Master!$K$10)</f>
        <v>BK</v>
      </c>
      <c r="K159" s="10" t="str">
        <f>IF(H159="","",Master!$K$11)</f>
        <v>1RR30F</v>
      </c>
      <c r="M159" s="10" t="str">
        <f>IF(AND(Master!F177=1,Master!E177&lt;100),"ST*6",IF(Master!F177&gt;2,"ST*4",""))</f>
        <v>ST*4</v>
      </c>
      <c r="N159" s="10" t="str">
        <f>IF(H159="","",CONCATENATE(Master!A177,Master!B177))</f>
        <v>SVNET</v>
      </c>
      <c r="P159" s="10" t="str">
        <f>IF(AND(Master!$F177=1,Master!$E177&lt;100),"ST*6",IF(Master!$F177&gt;2,"ST*4",""))</f>
        <v>ST*4</v>
      </c>
    </row>
    <row r="160" spans="2:16" s="10" customFormat="1" ht="15.75">
      <c r="B160" s="10" t="str">
        <f>IF(H160="","",Master!$K$3)</f>
        <v>DAQ</v>
      </c>
      <c r="C160" s="10" t="str">
        <f>IF(H160="","",Master!$K$5)</f>
        <v>TS</v>
      </c>
      <c r="D160" s="10" t="str">
        <f>IF(H160="","",Master!$K$6)</f>
        <v>I</v>
      </c>
      <c r="E160" s="10" t="str">
        <f>IF(OR(Master!F178=1,Master!F178&gt;2),CONCATENATE("FIBR-",Master!L178,Master!B178),"")</f>
        <v>FIBR-SVSET</v>
      </c>
      <c r="G160" s="10" t="str">
        <f t="shared" si="2"/>
        <v>Fibr Bundl</v>
      </c>
      <c r="H160" s="10">
        <f>IF(OR(Master!F178=1,Master!F178=4),CHOOSE(INT(Master!E178/100)+1,Master!$K$7,Master!$K$8,Master!$K$9),IF(Master!F178=3,300,""))</f>
        <v>300</v>
      </c>
      <c r="I160" s="10" t="str">
        <f>IF(H160="","",Master!$K$10)</f>
        <v>BK</v>
      </c>
      <c r="K160" s="10" t="str">
        <f>IF(H160="","",Master!$K$11)</f>
        <v>1RR30F</v>
      </c>
      <c r="M160" s="10" t="str">
        <f>IF(AND(Master!F178=1,Master!E178&lt;100),"ST*6",IF(Master!F178&gt;2,"ST*4",""))</f>
        <v>ST*4</v>
      </c>
      <c r="N160" s="10" t="str">
        <f>IF(H160="","",CONCATENATE(Master!A178,Master!B178))</f>
        <v>SVSET</v>
      </c>
      <c r="P160" s="10" t="str">
        <f>IF(AND(Master!$F178=1,Master!$E178&lt;100),"ST*6",IF(Master!$F178&gt;2,"ST*4",""))</f>
        <v>ST*4</v>
      </c>
    </row>
    <row r="161" spans="2:16" s="10" customFormat="1" ht="15.75">
      <c r="B161" s="10" t="str">
        <f>IF(H161="","",Master!$K$3)</f>
        <v>DAQ</v>
      </c>
      <c r="C161" s="10" t="str">
        <f>IF(H161="","",Master!$K$5)</f>
        <v>TS</v>
      </c>
      <c r="D161" s="10" t="str">
        <f>IF(H161="","",Master!$K$6)</f>
        <v>I</v>
      </c>
      <c r="E161" s="10" t="str">
        <f>IF(OR(Master!F179=1,Master!F179&gt;2),CONCATENATE("FIBR-",Master!L179,Master!B179),"")</f>
        <v>FIBR-SVSEB</v>
      </c>
      <c r="G161" s="10" t="str">
        <f t="shared" si="2"/>
        <v>Fibr Bundl</v>
      </c>
      <c r="H161" s="10">
        <f>IF(OR(Master!F179=1,Master!F179=4),CHOOSE(INT(Master!E179/100)+1,Master!$K$7,Master!$K$8,Master!$K$9),IF(Master!F179=3,300,""))</f>
        <v>300</v>
      </c>
      <c r="I161" s="10" t="str">
        <f>IF(H161="","",Master!$K$10)</f>
        <v>BK</v>
      </c>
      <c r="K161" s="10" t="str">
        <f>IF(H161="","",Master!$K$11)</f>
        <v>1RR30F</v>
      </c>
      <c r="M161" s="10" t="str">
        <f>IF(AND(Master!F179=1,Master!E179&lt;100),"ST*6",IF(Master!F179&gt;2,"ST*4",""))</f>
        <v>ST*4</v>
      </c>
      <c r="N161" s="10" t="str">
        <f>IF(H161="","",CONCATENATE(Master!A179,Master!B179))</f>
        <v>SVSEB</v>
      </c>
      <c r="P161" s="10" t="str">
        <f>IF(AND(Master!$F179=1,Master!$E179&lt;100),"ST*6",IF(Master!$F179&gt;2,"ST*4",""))</f>
        <v>ST*4</v>
      </c>
    </row>
    <row r="162" spans="2:16" s="10" customFormat="1" ht="15.75">
      <c r="B162" s="10" t="str">
        <f>IF(H162="","",Master!$K$3)</f>
        <v>DAQ</v>
      </c>
      <c r="C162" s="10" t="str">
        <f>IF(H162="","",Master!$K$5)</f>
        <v>TS</v>
      </c>
      <c r="D162" s="10" t="str">
        <f>IF(H162="","",Master!$K$6)</f>
        <v>I</v>
      </c>
      <c r="E162" s="10" t="str">
        <f>IF(OR(Master!F180=1,Master!F180&gt;2),CONCATENATE("FIBR-",Master!L180,Master!B180),"")</f>
        <v>FIBR-SVNEB</v>
      </c>
      <c r="G162" s="10" t="str">
        <f t="shared" si="2"/>
        <v>Fibr Bundl</v>
      </c>
      <c r="H162" s="10">
        <f>IF(OR(Master!F180=1,Master!F180=4),CHOOSE(INT(Master!E180/100)+1,Master!$K$7,Master!$K$8,Master!$K$9),IF(Master!F180=3,300,""))</f>
        <v>300</v>
      </c>
      <c r="I162" s="10" t="str">
        <f>IF(H162="","",Master!$K$10)</f>
        <v>BK</v>
      </c>
      <c r="K162" s="10" t="str">
        <f>IF(H162="","",Master!$K$11)</f>
        <v>1RR30F</v>
      </c>
      <c r="M162" s="10" t="str">
        <f>IF(AND(Master!F180=1,Master!E180&lt;100),"ST*6",IF(Master!F180&gt;2,"ST*4",""))</f>
        <v>ST*4</v>
      </c>
      <c r="N162" s="10" t="str">
        <f>IF(H162="","",CONCATENATE(Master!A180,Master!B180))</f>
        <v>SVNEB</v>
      </c>
      <c r="P162" s="10" t="str">
        <f>IF(AND(Master!$F180=1,Master!$E180&lt;100),"ST*6",IF(Master!$F180&gt;2,"ST*4",""))</f>
        <v>ST*4</v>
      </c>
    </row>
    <row r="163" spans="2:17" s="10" customFormat="1" ht="15.75">
      <c r="B163" s="10" t="str">
        <f>IF(H163="","",Master!$K$3)</f>
        <v>DAQ</v>
      </c>
      <c r="C163" s="10" t="str">
        <f>IF(H163="","",Master!$K$5)</f>
        <v>TS</v>
      </c>
      <c r="D163" s="10" t="str">
        <f>IF(H163="","",Master!$K$6)</f>
        <v>I</v>
      </c>
      <c r="E163" s="10" t="str">
        <f>IF(OR(Master!F181=1,Master!F181=4),CONCATENATE("FIBR-",Master!L181,Master!B181),"")</f>
        <v>FIBR-CONWT-S</v>
      </c>
      <c r="G163" s="10" t="str">
        <f t="shared" si="2"/>
        <v>Fibr Bundl</v>
      </c>
      <c r="H163" s="10">
        <f>IF(OR(Master!F181=1,Master!F181=4),CHOOSE(INT(Master!E181/100)+1,Master!$K$7,Master!$K$8,Master!$K$9),IF(Master!F181=3,300,""))</f>
        <v>220</v>
      </c>
      <c r="I163" s="10" t="str">
        <f>IF(H163="","",Master!$K$10)</f>
        <v>BK</v>
      </c>
      <c r="K163" s="10" t="str">
        <f>IF(H163="","",Master!$K$11)</f>
        <v>1RR30F</v>
      </c>
      <c r="M163" s="10" t="str">
        <f>IF(AND(Master!F181=1,Master!E181&lt;100),"ST*6",IF(Master!F181&gt;2,"ST*4",""))</f>
        <v>ST*6</v>
      </c>
      <c r="N163" s="10" t="str">
        <f>IF(H163="","",CONCATENATE(Master!A181,Master!B181))</f>
        <v>CONWT-S</v>
      </c>
      <c r="P163" s="10" t="str">
        <f>IF(AND(Master!$F181=1,Master!$E181&lt;100),"ST*6",IF(Master!$F181&gt;2,"ST*4",""))</f>
        <v>ST*6</v>
      </c>
      <c r="Q163" s="10" t="s">
        <v>395</v>
      </c>
    </row>
    <row r="164" spans="2:17" s="10" customFormat="1" ht="15.75">
      <c r="B164" s="10" t="str">
        <f>IF(H164="","",Master!$K$3)</f>
        <v>DAQ</v>
      </c>
      <c r="C164" s="10" t="str">
        <f>IF(H164="","",Master!$K$5)</f>
        <v>TS</v>
      </c>
      <c r="D164" s="10" t="str">
        <f>IF(H164="","",Master!$K$6)</f>
        <v>I</v>
      </c>
      <c r="E164" s="10" t="str">
        <f>IF(OR(Master!F182=1,Master!F182=4),CONCATENATE("FIBR-",Master!L182,Master!B182),"")</f>
        <v>FIBR-COSWT-S</v>
      </c>
      <c r="G164" s="10" t="str">
        <f t="shared" si="2"/>
        <v>Fibr Bundl</v>
      </c>
      <c r="H164" s="10">
        <f>IF(OR(Master!F182=1,Master!F182=4),CHOOSE(INT(Master!E182/100)+1,Master!$K$7,Master!$K$8,Master!$K$9),IF(Master!F182=3,300,""))</f>
        <v>220</v>
      </c>
      <c r="I164" s="10" t="str">
        <f>IF(H164="","",Master!$K$10)</f>
        <v>BK</v>
      </c>
      <c r="K164" s="10" t="str">
        <f>IF(H164="","",Master!$K$11)</f>
        <v>1RR30F</v>
      </c>
      <c r="M164" s="10" t="str">
        <f>IF(AND(Master!F182=1,Master!E182&lt;100),"ST*6",IF(Master!F182&gt;2,"ST*4",""))</f>
        <v>ST*6</v>
      </c>
      <c r="N164" s="10" t="str">
        <f>IF(H164="","",CONCATENATE(Master!A182,Master!B182))</f>
        <v>COSWT-S</v>
      </c>
      <c r="P164" s="10" t="str">
        <f>IF(AND(Master!$F182=1,Master!$E182&lt;100),"ST*6",IF(Master!$F182&gt;2,"ST*4",""))</f>
        <v>ST*6</v>
      </c>
      <c r="Q164" s="10" t="s">
        <v>395</v>
      </c>
    </row>
    <row r="165" spans="2:17" s="10" customFormat="1" ht="15.75">
      <c r="B165" s="10" t="str">
        <f>IF(H165="","",Master!$K$3)</f>
        <v>DAQ</v>
      </c>
      <c r="C165" s="10" t="str">
        <f>IF(H165="","",Master!$K$5)</f>
        <v>TS</v>
      </c>
      <c r="D165" s="10" t="str">
        <f>IF(H165="","",Master!$K$6)</f>
        <v>I</v>
      </c>
      <c r="E165" s="10" t="str">
        <f>IF(OR(Master!F183=1,Master!F183=4),CONCATENATE("FIBR-",Master!L183,Master!B183),"")</f>
        <v>FIBR-CONET-S</v>
      </c>
      <c r="G165" s="10" t="str">
        <f t="shared" si="2"/>
        <v>Fibr Bundl</v>
      </c>
      <c r="H165" s="10">
        <f>IF(OR(Master!F183=1,Master!F183=4),CHOOSE(INT(Master!E183/100)+1,Master!$K$7,Master!$K$8,Master!$K$9),IF(Master!F183=3,300,""))</f>
        <v>220</v>
      </c>
      <c r="I165" s="10" t="str">
        <f>IF(H165="","",Master!$K$10)</f>
        <v>BK</v>
      </c>
      <c r="K165" s="10" t="str">
        <f>IF(H165="","",Master!$K$11)</f>
        <v>1RR30F</v>
      </c>
      <c r="M165" s="10" t="str">
        <f>IF(AND(Master!F183=1,Master!E183&lt;100),"ST*6",IF(Master!F183&gt;2,"ST*4",""))</f>
        <v>ST*6</v>
      </c>
      <c r="N165" s="10" t="str">
        <f>IF(H165="","",CONCATENATE(Master!A183,Master!B183))</f>
        <v>CONET-S</v>
      </c>
      <c r="P165" s="10" t="str">
        <f>IF(AND(Master!$F183=1,Master!$E183&lt;100),"ST*6",IF(Master!$F183&gt;2,"ST*4",""))</f>
        <v>ST*6</v>
      </c>
      <c r="Q165" s="10" t="s">
        <v>395</v>
      </c>
    </row>
    <row r="166" spans="2:17" s="10" customFormat="1" ht="15.75">
      <c r="B166" s="10" t="str">
        <f>IF(H166="","",Master!$K$3)</f>
        <v>DAQ</v>
      </c>
      <c r="C166" s="10" t="str">
        <f>IF(H166="","",Master!$K$5)</f>
        <v>TS</v>
      </c>
      <c r="D166" s="10" t="str">
        <f>IF(H166="","",Master!$K$6)</f>
        <v>I</v>
      </c>
      <c r="E166" s="10" t="str">
        <f>IF(OR(Master!F184=1,Master!F184=4),CONCATENATE("FIBR-",Master!L184,Master!B184),"")</f>
        <v>FIBR-COSET-S</v>
      </c>
      <c r="G166" s="10" t="str">
        <f t="shared" si="2"/>
        <v>Fibr Bundl</v>
      </c>
      <c r="H166" s="10">
        <f>IF(OR(Master!F184=1,Master!F184=4),CHOOSE(INT(Master!E184/100)+1,Master!$K$7,Master!$K$8,Master!$K$9),IF(Master!F184=3,300,""))</f>
        <v>220</v>
      </c>
      <c r="I166" s="10" t="str">
        <f>IF(H166="","",Master!$K$10)</f>
        <v>BK</v>
      </c>
      <c r="K166" s="10" t="str">
        <f>IF(H166="","",Master!$K$11)</f>
        <v>1RR30F</v>
      </c>
      <c r="M166" s="10" t="str">
        <f>IF(AND(Master!F184=1,Master!E184&lt;100),"ST*6",IF(Master!F184&gt;2,"ST*4",""))</f>
        <v>ST*6</v>
      </c>
      <c r="N166" s="10" t="str">
        <f>IF(H166="","",CONCATENATE(Master!A184,Master!B184))</f>
        <v>COSET-S</v>
      </c>
      <c r="P166" s="10" t="str">
        <f>IF(AND(Master!$F184=1,Master!$E184&lt;100),"ST*6",IF(Master!$F184&gt;2,"ST*4",""))</f>
        <v>ST*6</v>
      </c>
      <c r="Q166" s="10" t="s">
        <v>395</v>
      </c>
    </row>
    <row r="167" spans="2:17" s="10" customFormat="1" ht="15.75">
      <c r="B167" s="10" t="str">
        <f>IF(H167="","",Master!$K$3)</f>
        <v>DAQ</v>
      </c>
      <c r="C167" s="10" t="str">
        <f>IF(H167="","",Master!$K$5)</f>
        <v>TS</v>
      </c>
      <c r="D167" s="10" t="str">
        <f>IF(H167="","",Master!$K$6)</f>
        <v>I</v>
      </c>
      <c r="E167" s="10" t="str">
        <f>IF(OR(Master!F185=1,Master!F185=4),CONCATENATE("FIBR-",Master!L185,Master!B185),"")</f>
        <v>FIBR-CANWT-S</v>
      </c>
      <c r="G167" s="10" t="str">
        <f t="shared" si="2"/>
        <v>Fibr Bundl</v>
      </c>
      <c r="H167" s="10">
        <f>IF(OR(Master!F185=1,Master!F185=4),CHOOSE(INT(Master!E185/100)+1,Master!$K$7,Master!$K$8,Master!$K$9),IF(Master!F185=3,300,""))</f>
        <v>220</v>
      </c>
      <c r="I167" s="10" t="str">
        <f>IF(H167="","",Master!$K$10)</f>
        <v>BK</v>
      </c>
      <c r="K167" s="10" t="str">
        <f>IF(H167="","",Master!$K$11)</f>
        <v>1RR30F</v>
      </c>
      <c r="M167" s="10" t="str">
        <f>IF(AND(Master!F185=1,Master!E185&lt;100),"ST*6",IF(Master!F185&gt;2,"ST*4",""))</f>
        <v>ST*6</v>
      </c>
      <c r="N167" s="10" t="str">
        <f>IF(H167="","",CONCATENATE(Master!A185,Master!B185))</f>
        <v>CANWT-S</v>
      </c>
      <c r="P167" s="10" t="str">
        <f>IF(AND(Master!$F185=1,Master!$E185&lt;100),"ST*6",IF(Master!$F185&gt;2,"ST*4",""))</f>
        <v>ST*6</v>
      </c>
      <c r="Q167" s="10" t="s">
        <v>395</v>
      </c>
    </row>
    <row r="168" spans="2:17" s="10" customFormat="1" ht="15.75">
      <c r="B168" s="10" t="str">
        <f>IF(H168="","",Master!$K$3)</f>
        <v>DAQ</v>
      </c>
      <c r="C168" s="10" t="str">
        <f>IF(H168="","",Master!$K$5)</f>
        <v>TS</v>
      </c>
      <c r="D168" s="10" t="str">
        <f>IF(H168="","",Master!$K$6)</f>
        <v>I</v>
      </c>
      <c r="E168" s="10" t="str">
        <f>IF(OR(Master!F186=1,Master!F186=4),CONCATENATE("FIBR-",Master!L186,Master!B186),"")</f>
        <v>FIBR-CASWT-S</v>
      </c>
      <c r="G168" s="10" t="str">
        <f t="shared" si="2"/>
        <v>Fibr Bundl</v>
      </c>
      <c r="H168" s="10">
        <f>IF(OR(Master!F186=1,Master!F186=4),CHOOSE(INT(Master!E186/100)+1,Master!$K$7,Master!$K$8,Master!$K$9),IF(Master!F186=3,300,""))</f>
        <v>220</v>
      </c>
      <c r="I168" s="10" t="str">
        <f>IF(H168="","",Master!$K$10)</f>
        <v>BK</v>
      </c>
      <c r="K168" s="10" t="str">
        <f>IF(H168="","",Master!$K$11)</f>
        <v>1RR30F</v>
      </c>
      <c r="M168" s="10" t="str">
        <f>IF(AND(Master!F186=1,Master!E186&lt;100),"ST*6",IF(Master!F186&gt;2,"ST*4",""))</f>
        <v>ST*6</v>
      </c>
      <c r="N168" s="10" t="str">
        <f>IF(H168="","",CONCATENATE(Master!A186,Master!B186))</f>
        <v>CASWT-S</v>
      </c>
      <c r="P168" s="10" t="str">
        <f>IF(AND(Master!$F186=1,Master!$E186&lt;100),"ST*6",IF(Master!$F186&gt;2,"ST*4",""))</f>
        <v>ST*6</v>
      </c>
      <c r="Q168" s="10" t="s">
        <v>395</v>
      </c>
    </row>
    <row r="169" spans="2:17" s="10" customFormat="1" ht="15.75">
      <c r="B169" s="10" t="str">
        <f>IF(H169="","",Master!$K$3)</f>
        <v>DAQ</v>
      </c>
      <c r="C169" s="10" t="str">
        <f>IF(H169="","",Master!$K$5)</f>
        <v>TS</v>
      </c>
      <c r="D169" s="10" t="str">
        <f>IF(H169="","",Master!$K$6)</f>
        <v>I</v>
      </c>
      <c r="E169" s="10" t="str">
        <f>IF(OR(Master!F187=1,Master!F187=4),CONCATENATE("FIBR-",Master!L187,Master!B187),"")</f>
        <v>FIBR-CANET-S</v>
      </c>
      <c r="G169" s="10" t="str">
        <f t="shared" si="2"/>
        <v>Fibr Bundl</v>
      </c>
      <c r="H169" s="10">
        <f>IF(OR(Master!F187=1,Master!F187=4),CHOOSE(INT(Master!E187/100)+1,Master!$K$7,Master!$K$8,Master!$K$9),IF(Master!F187=3,300,""))</f>
        <v>220</v>
      </c>
      <c r="I169" s="10" t="str">
        <f>IF(H169="","",Master!$K$10)</f>
        <v>BK</v>
      </c>
      <c r="K169" s="10" t="str">
        <f>IF(H169="","",Master!$K$11)</f>
        <v>1RR30F</v>
      </c>
      <c r="M169" s="10" t="str">
        <f>IF(AND(Master!F187=1,Master!E187&lt;100),"ST*6",IF(Master!F187&gt;2,"ST*4",""))</f>
        <v>ST*6</v>
      </c>
      <c r="N169" s="10" t="str">
        <f>IF(H169="","",CONCATENATE(Master!A187,Master!B187))</f>
        <v>CANET-S</v>
      </c>
      <c r="P169" s="10" t="str">
        <f>IF(AND(Master!$F187=1,Master!$E187&lt;100),"ST*6",IF(Master!$F187&gt;2,"ST*4",""))</f>
        <v>ST*6</v>
      </c>
      <c r="Q169" s="10" t="s">
        <v>395</v>
      </c>
    </row>
    <row r="170" spans="2:17" s="10" customFormat="1" ht="15.75">
      <c r="B170" s="10" t="str">
        <f>IF(H170="","",Master!$K$3)</f>
        <v>DAQ</v>
      </c>
      <c r="C170" s="10" t="str">
        <f>IF(H170="","",Master!$K$5)</f>
        <v>TS</v>
      </c>
      <c r="D170" s="10" t="str">
        <f>IF(H170="","",Master!$K$6)</f>
        <v>I</v>
      </c>
      <c r="E170" s="10" t="str">
        <f>IF(OR(Master!F188=1,Master!F188=4),CONCATENATE("FIBR-",Master!L188,Master!B188),"")</f>
        <v>FIBR-CASET-S</v>
      </c>
      <c r="G170" s="10" t="str">
        <f t="shared" si="2"/>
        <v>Fibr Bundl</v>
      </c>
      <c r="H170" s="10">
        <f>IF(OR(Master!F188=1,Master!F188=4),CHOOSE(INT(Master!E188/100)+1,Master!$K$7,Master!$K$8,Master!$K$9),IF(Master!F188=3,300,""))</f>
        <v>220</v>
      </c>
      <c r="I170" s="10" t="str">
        <f>IF(H170="","",Master!$K$10)</f>
        <v>BK</v>
      </c>
      <c r="K170" s="10" t="str">
        <f>IF(H170="","",Master!$K$11)</f>
        <v>1RR30F</v>
      </c>
      <c r="M170" s="10" t="str">
        <f>IF(AND(Master!F188=1,Master!E188&lt;100),"ST*6",IF(Master!F188&gt;2,"ST*4",""))</f>
        <v>ST*6</v>
      </c>
      <c r="N170" s="10" t="str">
        <f>IF(H170="","",CONCATENATE(Master!A188,Master!B188))</f>
        <v>CASET-S</v>
      </c>
      <c r="P170" s="10" t="str">
        <f>IF(AND(Master!$F188=1,Master!$E188&lt;100),"ST*6",IF(Master!$F188&gt;2,"ST*4",""))</f>
        <v>ST*6</v>
      </c>
      <c r="Q170" s="10" t="s">
        <v>395</v>
      </c>
    </row>
    <row r="171" spans="2:17" s="10" customFormat="1" ht="15.75">
      <c r="B171" s="10" t="str">
        <f>IF(H171="","",Master!$K$3)</f>
        <v>DAQ</v>
      </c>
      <c r="C171" s="10" t="str">
        <f>IF(H171="","",Master!$K$5)</f>
        <v>TS</v>
      </c>
      <c r="D171" s="10" t="str">
        <f>IF(H171="","",Master!$K$6)</f>
        <v>I</v>
      </c>
      <c r="E171" s="10" t="str">
        <f>IF(OR(Master!F189=1,Master!F189=4),CONCATENATE("FIBR-",Master!L189,Master!B189),"")</f>
        <v>FIBR-EPNW-S</v>
      </c>
      <c r="G171" s="10" t="str">
        <f t="shared" si="2"/>
        <v>Fibr Bundl</v>
      </c>
      <c r="H171" s="10">
        <f>IF(OR(Master!F189=1,Master!F189=4),CHOOSE(INT(Master!E189/100)+1,Master!$K$7,Master!$K$8,Master!$K$9),IF(Master!F189=3,300,""))</f>
        <v>220</v>
      </c>
      <c r="I171" s="10" t="str">
        <f>IF(H171="","",Master!$K$10)</f>
        <v>BK</v>
      </c>
      <c r="K171" s="10" t="str">
        <f>IF(H171="","",Master!$K$11)</f>
        <v>1RR30F</v>
      </c>
      <c r="M171" s="10" t="str">
        <f>IF(AND(Master!F189=1,Master!E189&lt;100),"ST*6",IF(Master!F189&gt;2,"ST*4",""))</f>
        <v>ST*6</v>
      </c>
      <c r="N171" s="10" t="str">
        <f>IF(H171="","",CONCATENATE(Master!A189,Master!B189))</f>
        <v>EPNW-S</v>
      </c>
      <c r="P171" s="10" t="str">
        <f>IF(AND(Master!$F189=1,Master!$E189&lt;100),"ST*6",IF(Master!$F189&gt;2,"ST*4",""))</f>
        <v>ST*6</v>
      </c>
      <c r="Q171" s="10" t="s">
        <v>395</v>
      </c>
    </row>
    <row r="172" spans="2:17" s="10" customFormat="1" ht="15.75">
      <c r="B172" s="10" t="str">
        <f>IF(H172="","",Master!$K$3)</f>
        <v>DAQ</v>
      </c>
      <c r="C172" s="10" t="str">
        <f>IF(H172="","",Master!$K$5)</f>
        <v>TS</v>
      </c>
      <c r="D172" s="10" t="str">
        <f>IF(H172="","",Master!$K$6)</f>
        <v>I</v>
      </c>
      <c r="E172" s="10" t="str">
        <f>IF(OR(Master!F190=1,Master!F190=4),CONCATENATE("FIBR-",Master!L190,Master!B190),"")</f>
        <v>FIBR-EPSW-S</v>
      </c>
      <c r="G172" s="10" t="str">
        <f t="shared" si="2"/>
        <v>Fibr Bundl</v>
      </c>
      <c r="H172" s="10">
        <f>IF(OR(Master!F190=1,Master!F190=4),CHOOSE(INT(Master!E190/100)+1,Master!$K$7,Master!$K$8,Master!$K$9),IF(Master!F190=3,300,""))</f>
        <v>220</v>
      </c>
      <c r="I172" s="10" t="str">
        <f>IF(H172="","",Master!$K$10)</f>
        <v>BK</v>
      </c>
      <c r="K172" s="10" t="str">
        <f>IF(H172="","",Master!$K$11)</f>
        <v>1RR30F</v>
      </c>
      <c r="M172" s="10" t="str">
        <f>IF(AND(Master!F190=1,Master!E190&lt;100),"ST*6",IF(Master!F190&gt;2,"ST*4",""))</f>
        <v>ST*6</v>
      </c>
      <c r="N172" s="10" t="str">
        <f>IF(H172="","",CONCATENATE(Master!A190,Master!B190))</f>
        <v>EPSW-S</v>
      </c>
      <c r="P172" s="10" t="str">
        <f>IF(AND(Master!$F190=1,Master!$E190&lt;100),"ST*6",IF(Master!$F190&gt;2,"ST*4",""))</f>
        <v>ST*6</v>
      </c>
      <c r="Q172" s="10" t="s">
        <v>395</v>
      </c>
    </row>
    <row r="173" spans="2:17" s="10" customFormat="1" ht="15.75">
      <c r="B173" s="10" t="str">
        <f>IF(H173="","",Master!$K$3)</f>
        <v>DAQ</v>
      </c>
      <c r="C173" s="10" t="str">
        <f>IF(H173="","",Master!$K$5)</f>
        <v>TS</v>
      </c>
      <c r="D173" s="10" t="str">
        <f>IF(H173="","",Master!$K$6)</f>
        <v>I</v>
      </c>
      <c r="E173" s="10" t="str">
        <f>IF(OR(Master!F191=1,Master!F191=4),CONCATENATE("FIBR-",Master!L191,Master!B191),"")</f>
        <v>FIBR-EPNW-S</v>
      </c>
      <c r="G173" s="10" t="str">
        <f t="shared" si="2"/>
        <v>Fibr Bundl</v>
      </c>
      <c r="H173" s="10">
        <f>IF(OR(Master!F191=1,Master!F191=4),CHOOSE(INT(Master!E191/100)+1,Master!$K$7,Master!$K$8,Master!$K$9),IF(Master!F191=3,300,""))</f>
        <v>220</v>
      </c>
      <c r="I173" s="10" t="str">
        <f>IF(H173="","",Master!$K$10)</f>
        <v>BK</v>
      </c>
      <c r="K173" s="10" t="str">
        <f>IF(H173="","",Master!$K$11)</f>
        <v>1RR30F</v>
      </c>
      <c r="M173" s="10" t="str">
        <f>IF(AND(Master!F191=1,Master!E191&lt;100),"ST*6",IF(Master!F191&gt;2,"ST*4",""))</f>
        <v>ST*6</v>
      </c>
      <c r="N173" s="10" t="str">
        <f>IF(H173="","",CONCATENATE(Master!A191,Master!B191))</f>
        <v>EPNW-S</v>
      </c>
      <c r="P173" s="10" t="str">
        <f>IF(AND(Master!$F191=1,Master!$E191&lt;100),"ST*6",IF(Master!$F191&gt;2,"ST*4",""))</f>
        <v>ST*6</v>
      </c>
      <c r="Q173" s="10" t="s">
        <v>395</v>
      </c>
    </row>
    <row r="174" spans="2:17" s="10" customFormat="1" ht="15.75">
      <c r="B174" s="10" t="str">
        <f>IF(H174="","",Master!$K$3)</f>
        <v>DAQ</v>
      </c>
      <c r="C174" s="10" t="str">
        <f>IF(H174="","",Master!$K$5)</f>
        <v>TS</v>
      </c>
      <c r="D174" s="10" t="str">
        <f>IF(H174="","",Master!$K$6)</f>
        <v>I</v>
      </c>
      <c r="E174" s="10" t="str">
        <f>IF(OR(Master!F192=1,Master!F192=4),CONCATENATE("FIBR-",Master!L192,Master!B192),"")</f>
        <v>FIBR-EPNE-S</v>
      </c>
      <c r="G174" s="10" t="str">
        <f t="shared" si="2"/>
        <v>Fibr Bundl</v>
      </c>
      <c r="H174" s="10">
        <f>IF(OR(Master!F192=1,Master!F192=4),CHOOSE(INT(Master!E192/100)+1,Master!$K$7,Master!$K$8,Master!$K$9),IF(Master!F192=3,300,""))</f>
        <v>220</v>
      </c>
      <c r="I174" s="10" t="str">
        <f>IF(H174="","",Master!$K$10)</f>
        <v>BK</v>
      </c>
      <c r="K174" s="10" t="str">
        <f>IF(H174="","",Master!$K$11)</f>
        <v>1RR30F</v>
      </c>
      <c r="M174" s="10" t="str">
        <f>IF(AND(Master!F192=1,Master!E192&lt;100),"ST*6",IF(Master!F192&gt;2,"ST*4",""))</f>
        <v>ST*6</v>
      </c>
      <c r="N174" s="10" t="str">
        <f>IF(H174="","",CONCATENATE(Master!A192,Master!B192))</f>
        <v>EPNE-S</v>
      </c>
      <c r="P174" s="10" t="str">
        <f>IF(AND(Master!$F192=1,Master!$E192&lt;100),"ST*6",IF(Master!$F192&gt;2,"ST*4",""))</f>
        <v>ST*6</v>
      </c>
      <c r="Q174" s="10" t="s">
        <v>395</v>
      </c>
    </row>
    <row r="175" spans="2:17" s="10" customFormat="1" ht="15.75">
      <c r="B175" s="10" t="str">
        <f>IF(H175="","",Master!$K$3)</f>
        <v>DAQ</v>
      </c>
      <c r="C175" s="10" t="str">
        <f>IF(H175="","",Master!$K$5)</f>
        <v>TS</v>
      </c>
      <c r="D175" s="10" t="str">
        <f>IF(H175="","",Master!$K$6)</f>
        <v>I</v>
      </c>
      <c r="E175" s="10" t="str">
        <f>IF(OR(Master!F193=1,Master!F193&gt;2),CONCATENATE("FIBR-",Master!L193,Master!B193),"")</f>
        <v>FIBR-SVNWT-S</v>
      </c>
      <c r="G175" s="10" t="str">
        <f t="shared" si="2"/>
        <v>Fibr Bundl</v>
      </c>
      <c r="H175" s="10">
        <f>IF(OR(Master!F193=1,Master!F193=4),CHOOSE(INT(Master!E193/100)+1,Master!$K$7,Master!$K$8,Master!$K$9),IF(Master!F193=3,300,""))</f>
        <v>300</v>
      </c>
      <c r="I175" s="10" t="str">
        <f>IF(H175="","",Master!$K$10)</f>
        <v>BK</v>
      </c>
      <c r="K175" s="10" t="str">
        <f>IF(H175="","",Master!$K$11)</f>
        <v>1RR30F</v>
      </c>
      <c r="M175" s="10" t="str">
        <f>IF(AND(Master!F193=1,Master!E193&lt;100),"ST*6",IF(Master!F193&gt;2,"ST*4",""))</f>
        <v>ST*4</v>
      </c>
      <c r="N175" s="10" t="str">
        <f>IF(H175="","",CONCATENATE(Master!A193,Master!B193))</f>
        <v>SVNWT-S</v>
      </c>
      <c r="P175" s="10" t="str">
        <f>IF(AND(Master!$F193=1,Master!$E193&lt;100),"ST*6",IF(Master!$F193&gt;2,"ST*4",""))</f>
        <v>ST*4</v>
      </c>
      <c r="Q175" s="10" t="s">
        <v>395</v>
      </c>
    </row>
    <row r="176" spans="2:17" s="10" customFormat="1" ht="15.75">
      <c r="B176" s="10" t="str">
        <f>IF(H176="","",Master!$K$3)</f>
        <v>DAQ</v>
      </c>
      <c r="C176" s="10" t="str">
        <f>IF(H176="","",Master!$K$5)</f>
        <v>TS</v>
      </c>
      <c r="D176" s="10" t="str">
        <f>IF(H176="","",Master!$K$6)</f>
        <v>I</v>
      </c>
      <c r="E176" s="10" t="str">
        <f>IF(OR(Master!F194=1,Master!F194&gt;2),CONCATENATE("FIBR-",Master!L194,Master!B194),"")</f>
        <v>FIBR-SVSWT-S</v>
      </c>
      <c r="G176" s="10" t="str">
        <f t="shared" si="2"/>
        <v>Fibr Bundl</v>
      </c>
      <c r="H176" s="10">
        <f>IF(OR(Master!F194=1,Master!F194=4),CHOOSE(INT(Master!E194/100)+1,Master!$K$7,Master!$K$8,Master!$K$9),IF(Master!F194=3,300,""))</f>
        <v>300</v>
      </c>
      <c r="I176" s="10" t="str">
        <f>IF(H176="","",Master!$K$10)</f>
        <v>BK</v>
      </c>
      <c r="K176" s="10" t="str">
        <f>IF(H176="","",Master!$K$11)</f>
        <v>1RR30F</v>
      </c>
      <c r="M176" s="10" t="str">
        <f>IF(AND(Master!F194=1,Master!E194&lt;100),"ST*6",IF(Master!F194&gt;2,"ST*4",""))</f>
        <v>ST*4</v>
      </c>
      <c r="N176" s="10" t="str">
        <f>IF(H176="","",CONCATENATE(Master!A194,Master!B194))</f>
        <v>SVSWT-S</v>
      </c>
      <c r="P176" s="10" t="str">
        <f>IF(AND(Master!$F194=1,Master!$E194&lt;100),"ST*6",IF(Master!$F194&gt;2,"ST*4",""))</f>
        <v>ST*4</v>
      </c>
      <c r="Q176" s="10" t="s">
        <v>395</v>
      </c>
    </row>
    <row r="177" spans="2:17" s="10" customFormat="1" ht="15.75">
      <c r="B177" s="10" t="str">
        <f>IF(H177="","",Master!$K$3)</f>
        <v>DAQ</v>
      </c>
      <c r="C177" s="10" t="str">
        <f>IF(H177="","",Master!$K$5)</f>
        <v>TS</v>
      </c>
      <c r="D177" s="10" t="str">
        <f>IF(H177="","",Master!$K$6)</f>
        <v>I</v>
      </c>
      <c r="E177" s="10" t="str">
        <f>IF(OR(Master!F195=1,Master!F195&gt;2),CONCATENATE("FIBR-",Master!L195,Master!B195),"")</f>
        <v>FIBR-SVNET-S</v>
      </c>
      <c r="G177" s="10" t="str">
        <f t="shared" si="2"/>
        <v>Fibr Bundl</v>
      </c>
      <c r="H177" s="10">
        <f>IF(OR(Master!F195=1,Master!F195=4),CHOOSE(INT(Master!E195/100)+1,Master!$K$7,Master!$K$8,Master!$K$9),IF(Master!F195=3,300,""))</f>
        <v>300</v>
      </c>
      <c r="I177" s="10" t="str">
        <f>IF(H177="","",Master!$K$10)</f>
        <v>BK</v>
      </c>
      <c r="K177" s="10" t="str">
        <f>IF(H177="","",Master!$K$11)</f>
        <v>1RR30F</v>
      </c>
      <c r="M177" s="10" t="str">
        <f>IF(AND(Master!F195=1,Master!E195&lt;100),"ST*6",IF(Master!F195&gt;2,"ST*4",""))</f>
        <v>ST*4</v>
      </c>
      <c r="N177" s="10" t="str">
        <f>IF(H177="","",CONCATENATE(Master!A195,Master!B195))</f>
        <v>SVNET-S</v>
      </c>
      <c r="P177" s="10" t="str">
        <f>IF(AND(Master!$F195=1,Master!$E195&lt;100),"ST*6",IF(Master!$F195&gt;2,"ST*4",""))</f>
        <v>ST*4</v>
      </c>
      <c r="Q177" s="10" t="s">
        <v>395</v>
      </c>
    </row>
    <row r="178" spans="2:17" s="10" customFormat="1" ht="15.75">
      <c r="B178" s="10" t="str">
        <f>IF(H178="","",Master!$K$3)</f>
        <v>DAQ</v>
      </c>
      <c r="C178" s="10" t="str">
        <f>IF(H178="","",Master!$K$5)</f>
        <v>TS</v>
      </c>
      <c r="D178" s="10" t="str">
        <f>IF(H178="","",Master!$K$6)</f>
        <v>I</v>
      </c>
      <c r="E178" s="10" t="str">
        <f>IF(OR(Master!F196=1,Master!F196&gt;2),CONCATENATE("FIBR-",Master!L196,Master!B196),"")</f>
        <v>FIBR-SVSET-S</v>
      </c>
      <c r="G178" s="10" t="str">
        <f t="shared" si="2"/>
        <v>Fibr Bundl</v>
      </c>
      <c r="H178" s="10">
        <f>IF(OR(Master!F196=1,Master!F196=4),CHOOSE(INT(Master!E196/100)+1,Master!$K$7,Master!$K$8,Master!$K$9),IF(Master!F196=3,300,""))</f>
        <v>300</v>
      </c>
      <c r="I178" s="10" t="str">
        <f>IF(H178="","",Master!$K$10)</f>
        <v>BK</v>
      </c>
      <c r="K178" s="10" t="str">
        <f>IF(H178="","",Master!$K$11)</f>
        <v>1RR30F</v>
      </c>
      <c r="M178" s="10" t="str">
        <f>IF(AND(Master!F196=1,Master!E196&lt;100),"ST*6",IF(Master!F196&gt;2,"ST*4",""))</f>
        <v>ST*4</v>
      </c>
      <c r="N178" s="10" t="str">
        <f>IF(H178="","",CONCATENATE(Master!A196,Master!B196))</f>
        <v>SVSET-S</v>
      </c>
      <c r="P178" s="10" t="str">
        <f>IF(AND(Master!$F196=1,Master!$E196&lt;100),"ST*6",IF(Master!$F196&gt;2,"ST*4",""))</f>
        <v>ST*4</v>
      </c>
      <c r="Q178" s="10" t="s">
        <v>395</v>
      </c>
    </row>
    <row r="179" spans="13:16" ht="15.75">
      <c r="M179" s="10">
        <f>IF(AND(Master!F205=1,Master!E205&lt;100),"ST*6",IF(Master!F205&gt;2,"ST*4",""))</f>
      </c>
      <c r="P179" s="10">
        <f>IF(H179="","",Master!$K$14)</f>
      </c>
    </row>
    <row r="180" ht="15.75">
      <c r="M180" s="10">
        <f>IF(AND(Master!F206=1,Master!E206&lt;100),"ST*6",IF(Master!F206&gt;2,"ST*4",""))</f>
      </c>
    </row>
    <row r="181" ht="15.75">
      <c r="M181" s="10">
        <f>IF(AND(Master!F207=1,Master!E207&lt;100),"ST*6",IF(Master!F207&gt;2,"ST*4",""))</f>
      </c>
    </row>
    <row r="182" ht="15.75">
      <c r="M182" s="10">
        <f>IF(AND(Master!F208=1,Master!E208&lt;100),"ST*6",IF(Master!F208&gt;2,"ST*4",""))</f>
      </c>
    </row>
    <row r="183" ht="15.75">
      <c r="M183" s="10">
        <f>IF(AND(Master!F209=1,Master!E209&lt;100),"ST*6",IF(Master!F209&gt;2,"ST*4",""))</f>
      </c>
    </row>
  </sheetData>
  <printOptions/>
  <pageMargins left="0.75" right="0.75" top="1" bottom="1" header="0.5" footer="0.5"/>
  <pageSetup fitToHeight="8" fitToWidth="1" horizontalDpi="600" verticalDpi="600" orientation="landscape" paperSize="3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3" sqref="B33"/>
    </sheetView>
  </sheetViews>
  <sheetFormatPr defaultColWidth="9.140625" defaultRowHeight="12.75"/>
  <cols>
    <col min="1" max="1" width="19.8515625" style="23" customWidth="1"/>
    <col min="2" max="2" width="20.00390625" style="23" customWidth="1"/>
    <col min="3" max="3" width="16.8515625" style="23" customWidth="1"/>
    <col min="4" max="4" width="19.140625" style="23" customWidth="1"/>
    <col min="5" max="5" width="21.8515625" style="23" customWidth="1"/>
    <col min="6" max="6" width="18.140625" style="23" customWidth="1"/>
    <col min="7" max="16384" width="9.140625" style="23" customWidth="1"/>
  </cols>
  <sheetData>
    <row r="1" spans="1:6" ht="13.5">
      <c r="A1" s="5" t="s">
        <v>206</v>
      </c>
      <c r="B1" s="5" t="s">
        <v>66</v>
      </c>
      <c r="C1" s="5" t="s">
        <v>67</v>
      </c>
      <c r="D1" s="5" t="s">
        <v>68</v>
      </c>
      <c r="E1" s="24" t="s">
        <v>314</v>
      </c>
      <c r="F1" s="5" t="s">
        <v>210</v>
      </c>
    </row>
    <row r="2" spans="1:6" ht="13.5">
      <c r="A2" s="22"/>
      <c r="B2" s="5"/>
      <c r="C2" s="5"/>
      <c r="D2" s="5"/>
      <c r="E2" s="5"/>
      <c r="F2" s="5"/>
    </row>
    <row r="3" spans="1:6" ht="13.5">
      <c r="A3" s="5" t="s">
        <v>69</v>
      </c>
      <c r="B3" s="5" t="s">
        <v>209</v>
      </c>
      <c r="C3" s="5" t="s">
        <v>209</v>
      </c>
      <c r="D3" s="5" t="s">
        <v>209</v>
      </c>
      <c r="E3" s="5" t="s">
        <v>214</v>
      </c>
      <c r="F3" s="5" t="s">
        <v>209</v>
      </c>
    </row>
    <row r="4" spans="1:6" ht="13.5">
      <c r="A4" s="5" t="s">
        <v>70</v>
      </c>
      <c r="B4" s="5" t="s">
        <v>239</v>
      </c>
      <c r="C4" s="5" t="s">
        <v>241</v>
      </c>
      <c r="D4" s="5" t="s">
        <v>240</v>
      </c>
      <c r="E4" s="5" t="s">
        <v>239</v>
      </c>
      <c r="F4" s="5" t="s">
        <v>408</v>
      </c>
    </row>
    <row r="5" spans="1:6" ht="13.5">
      <c r="A5" s="5" t="s">
        <v>207</v>
      </c>
      <c r="B5" s="5" t="s">
        <v>212</v>
      </c>
      <c r="C5" s="12"/>
      <c r="D5" s="12"/>
      <c r="E5" s="12"/>
      <c r="F5" s="5" t="s">
        <v>212</v>
      </c>
    </row>
    <row r="6" spans="1:6" ht="13.5">
      <c r="A6" s="5" t="s">
        <v>208</v>
      </c>
      <c r="B6" s="5" t="s">
        <v>213</v>
      </c>
      <c r="C6" s="12"/>
      <c r="D6" s="12"/>
      <c r="E6" s="12"/>
      <c r="F6" s="5" t="s">
        <v>213</v>
      </c>
    </row>
    <row r="7" spans="1:6" ht="13.5">
      <c r="A7" s="5" t="s">
        <v>215</v>
      </c>
      <c r="B7" s="5">
        <v>220</v>
      </c>
      <c r="C7" s="5">
        <v>220</v>
      </c>
      <c r="D7" s="5">
        <v>220</v>
      </c>
      <c r="E7" s="5">
        <v>65</v>
      </c>
      <c r="F7" s="5">
        <v>220</v>
      </c>
    </row>
    <row r="8" spans="1:6" ht="13.5">
      <c r="A8" s="5" t="s">
        <v>216</v>
      </c>
      <c r="B8" s="5">
        <v>90</v>
      </c>
      <c r="C8" s="5">
        <v>70</v>
      </c>
      <c r="D8" s="5">
        <v>70</v>
      </c>
      <c r="E8" s="5">
        <v>65</v>
      </c>
      <c r="F8" s="5">
        <v>95</v>
      </c>
    </row>
    <row r="9" spans="1:6" ht="13.5">
      <c r="A9" s="5" t="s">
        <v>217</v>
      </c>
      <c r="B9" s="5">
        <v>65</v>
      </c>
      <c r="C9" s="5">
        <v>110</v>
      </c>
      <c r="D9" s="5">
        <v>110</v>
      </c>
      <c r="E9" s="5">
        <v>65</v>
      </c>
      <c r="F9" s="5">
        <v>95</v>
      </c>
    </row>
    <row r="10" spans="1:6" ht="13.5">
      <c r="A10" s="5" t="s">
        <v>406</v>
      </c>
      <c r="B10" s="5"/>
      <c r="C10" s="5"/>
      <c r="D10" s="5"/>
      <c r="E10" s="5"/>
      <c r="F10" s="5">
        <v>300</v>
      </c>
    </row>
    <row r="11" spans="1:6" ht="13.5">
      <c r="A11" s="5" t="s">
        <v>317</v>
      </c>
      <c r="B11" s="5" t="s">
        <v>318</v>
      </c>
      <c r="C11" s="5" t="s">
        <v>319</v>
      </c>
      <c r="D11" s="5" t="s">
        <v>319</v>
      </c>
      <c r="E11" s="5" t="s">
        <v>320</v>
      </c>
      <c r="F11" s="5" t="s">
        <v>321</v>
      </c>
    </row>
    <row r="12" spans="1:6" ht="13.5">
      <c r="A12" s="5" t="s">
        <v>71</v>
      </c>
      <c r="B12" s="5" t="s">
        <v>27</v>
      </c>
      <c r="C12" s="5" t="s">
        <v>234</v>
      </c>
      <c r="D12" s="5" t="s">
        <v>235</v>
      </c>
      <c r="E12" s="5" t="s">
        <v>409</v>
      </c>
      <c r="F12" s="5" t="s">
        <v>236</v>
      </c>
    </row>
    <row r="13" spans="1:6" ht="13.5">
      <c r="A13" s="5" t="s">
        <v>72</v>
      </c>
      <c r="B13" s="5" t="s">
        <v>244</v>
      </c>
      <c r="C13" s="5" t="s">
        <v>242</v>
      </c>
      <c r="D13" s="5" t="s">
        <v>243</v>
      </c>
      <c r="E13" s="5" t="s">
        <v>238</v>
      </c>
      <c r="F13" s="5" t="s">
        <v>407</v>
      </c>
    </row>
    <row r="14" spans="1:6" ht="13.5">
      <c r="A14" s="5" t="s">
        <v>74</v>
      </c>
      <c r="B14" s="5" t="str">
        <f>B13</f>
        <v>Datalink, A Key</v>
      </c>
      <c r="C14" s="5" t="str">
        <f>C13</f>
        <v>RJ-11</v>
      </c>
      <c r="D14" s="5" t="str">
        <f>D13</f>
        <v>RJ-45</v>
      </c>
      <c r="E14" s="5" t="str">
        <f>E13</f>
        <v>Datalink, C Key</v>
      </c>
      <c r="F14" s="5" t="s">
        <v>407</v>
      </c>
    </row>
    <row r="15" spans="1:6" ht="13.5">
      <c r="A15" s="5"/>
      <c r="B15" s="5"/>
      <c r="C15" s="5"/>
      <c r="D15" s="5"/>
      <c r="E15" s="5"/>
      <c r="F15" s="5"/>
    </row>
    <row r="16" spans="1:6" ht="13.5">
      <c r="A16" s="5"/>
      <c r="B16" s="5"/>
      <c r="C16" s="5"/>
      <c r="D16" s="5"/>
      <c r="E16" s="5"/>
      <c r="F16" s="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D. Lewis</dc:creator>
  <cp:keywords/>
  <dc:description/>
  <cp:lastModifiedBy>Jonathan D. Lewis</cp:lastModifiedBy>
  <cp:lastPrinted>1999-08-19T17:03:00Z</cp:lastPrinted>
  <dcterms:created xsi:type="dcterms:W3CDTF">1999-06-09T20:36:25Z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