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40" windowHeight="8070" activeTab="0"/>
  </bookViews>
  <sheets>
    <sheet name="WQ Index Tool" sheetId="1" r:id="rId1"/>
  </sheets>
  <definedNames>
    <definedName name="_xlnm.Print_Area" localSheetId="0">'WQ Index Tool'!$J$41:$T$78</definedName>
    <definedName name="_xlnm.Print_Titles" localSheetId="0">'WQ Index Tool'!$3:$3</definedName>
  </definedNames>
  <calcPr fullCalcOnLoad="1"/>
</workbook>
</file>

<file path=xl/comments1.xml><?xml version="1.0" encoding="utf-8"?>
<comments xmlns="http://schemas.openxmlformats.org/spreadsheetml/2006/main">
  <authors>
    <author>Norman Widman</author>
    <author>chris.gross</author>
    <author>joseph.bagdon</author>
  </authors>
  <commentList>
    <comment ref="K17" authorId="0">
      <text>
        <r>
          <rPr>
            <sz val="8"/>
            <rFont val="Tahoma"/>
            <family val="0"/>
          </rPr>
          <t xml:space="preserve">Application rates for liquid manure do not exceed the Available Water Capacity of the soil.   Winter manure application is limited to daily haul.   </t>
        </r>
      </text>
    </comment>
    <comment ref="K18" authorId="0">
      <text>
        <r>
          <rPr>
            <sz val="8"/>
            <rFont val="Tahoma"/>
            <family val="0"/>
          </rPr>
          <t>Applies to a cropping system where 30% surface cover is maintained after planting for 2/3's or more of the crops planted during the rotation; OR, the other option is that hay or pasture make up 1/2 or more of the rotation.</t>
        </r>
      </text>
    </comment>
    <comment ref="K19" authorId="0">
      <text>
        <r>
          <rPr>
            <sz val="8"/>
            <rFont val="Tahoma"/>
            <family val="0"/>
          </rPr>
          <t>Two or more crops (within a 3 yr period) are included in the rotation to improve crop diversity for soil health, pest management, and erosion control.</t>
        </r>
      </text>
    </comment>
    <comment ref="K20" authorId="0">
      <text>
        <r>
          <rPr>
            <sz val="8"/>
            <rFont val="Tahoma"/>
            <family val="0"/>
          </rPr>
          <t>Ephemeral and gully erosion is stabilized.</t>
        </r>
      </text>
    </comment>
    <comment ref="K21" authorId="0">
      <text>
        <r>
          <rPr>
            <sz val="8"/>
            <rFont val="Tahoma"/>
            <family val="0"/>
          </rPr>
          <t xml:space="preserve">A system of practices are applied and maintained to reduce erosion and minimize sedimentation and transport of sediment to surface waters.  Practices may include: crop rotation, residue management, contour farming, contour buffers, grassed waterways, water and sediment control basins, terraces, strip cropping, cover crops, filter strips, vegetative buffers.
</t>
        </r>
      </text>
    </comment>
    <comment ref="K23" authorId="1">
      <text>
        <r>
          <rPr>
            <sz val="8"/>
            <rFont val="Tahoma"/>
            <family val="0"/>
          </rPr>
          <t>Greater than 75% of the  crop nitrogen requirement, as determined by the nutrient management plan,  is applied at or within 30 days of crop planting.</t>
        </r>
      </text>
    </comment>
    <comment ref="K24" authorId="1">
      <text>
        <r>
          <rPr>
            <sz val="8"/>
            <rFont val="Tahoma"/>
            <family val="0"/>
          </rPr>
          <t>Greater than 75% of the  crop nitrogen requirement, as determined by the nutrient management plan,  is applied as sidedress after crop / plant emergence at the appropriate growth stage.  This also applies to split application of nitrogen on hayland or hay fields and foliar applications.</t>
        </r>
      </text>
    </comment>
    <comment ref="K25" authorId="1">
      <text>
        <r>
          <rPr>
            <sz val="8"/>
            <rFont val="Tahoma"/>
            <family val="0"/>
          </rPr>
          <t>No manure or fertilizer nitrogen is applied to the crop / plant.  The entire source of nitrogen for plant growth comes from carryover of N from leguminous plants (previous crop or cover crop), N fixation, rainfall, and soil O.M.</t>
        </r>
      </text>
    </comment>
    <comment ref="K26" authorId="1">
      <text>
        <r>
          <rPr>
            <sz val="8"/>
            <rFont val="Tahoma"/>
            <family val="0"/>
          </rPr>
          <t xml:space="preserve">A nutrient management plan provides recommendations or procedures to determine the amount, form, placement and timing of plant nutrients to obtain optimum yields while minimizing the risk of surface and ground water pollution.  The procedure used to determine nutrient recommendations should be based on one or more of the following:
• Realistic crop yield goal,
• Soil test results,
• Previous crop credits,
• Leguminous crop credits,
• Manure application history, and/or
• Leaf tissue analysis (if appropriate).
The nutrient management plan should address all sources of nutrients.
</t>
        </r>
      </text>
    </comment>
    <comment ref="K27" authorId="1">
      <text>
        <r>
          <rPr>
            <sz val="8"/>
            <rFont val="Tahoma"/>
            <family val="0"/>
          </rPr>
          <t>Cover crops include grasses, legumes, forbs, or other herbaceous plants established for seasonal or perennial cover to:
• Reduce erosion from wind and water.
• Sequester carbon in plant biomass and soils to increase soil organic matter content.
• Capture and recycle excess nutrients in the soil profile.
• Promote biological nitrogen fixation.
• Increase biodiversity.
• Weed suppression.
• Provide supplemental forage.
• Soil moisture management.
• Reduce particulate emissions into the atmosphere</t>
        </r>
      </text>
    </comment>
    <comment ref="K28" authorId="1">
      <text>
        <r>
          <rPr>
            <sz val="8"/>
            <rFont val="Tahoma"/>
            <family val="0"/>
          </rPr>
          <t xml:space="preserve">Where applicable, both nitrogen and phosphorus credits from the following sources </t>
        </r>
        <r>
          <rPr>
            <sz val="8"/>
            <rFont val="Arial"/>
            <family val="0"/>
          </rPr>
          <t> </t>
        </r>
        <r>
          <rPr>
            <sz val="8"/>
            <rFont val="Tahoma"/>
            <family val="0"/>
          </rPr>
          <t xml:space="preserve"> are calculated using laboratory analyses of soil or manure (or book values) and used to plan nutrient applications rates:
</t>
        </r>
        <r>
          <rPr>
            <sz val="8"/>
            <rFont val="Tahoma"/>
            <family val="2"/>
          </rPr>
          <t>°</t>
        </r>
        <r>
          <rPr>
            <sz val="8"/>
            <rFont val="Tahoma"/>
            <family val="0"/>
          </rPr>
          <t xml:space="preserve"> current and prior year's) manure applications,
</t>
        </r>
        <r>
          <rPr>
            <sz val="8"/>
            <rFont val="Tahoma"/>
            <family val="2"/>
          </rPr>
          <t>°</t>
        </r>
        <r>
          <rPr>
            <sz val="8"/>
            <rFont val="Tahoma"/>
            <family val="0"/>
          </rPr>
          <t xml:space="preserve"> irrigation water applied during the growing season, 
</t>
        </r>
        <r>
          <rPr>
            <sz val="8"/>
            <rFont val="Tahoma"/>
            <family val="2"/>
          </rPr>
          <t>°</t>
        </r>
        <r>
          <rPr>
            <sz val="8"/>
            <rFont val="Tahoma"/>
            <family val="0"/>
          </rPr>
          <t xml:space="preserve"> previous crop including legume or cover crop, 
</t>
        </r>
        <r>
          <rPr>
            <sz val="8"/>
            <rFont val="Tahoma"/>
            <family val="2"/>
          </rPr>
          <t>°</t>
        </r>
        <r>
          <rPr>
            <sz val="8"/>
            <rFont val="Tahoma"/>
            <family val="0"/>
          </rPr>
          <t xml:space="preserve"> and soil OM. </t>
        </r>
      </text>
    </comment>
    <comment ref="K29" authorId="1">
      <text>
        <r>
          <rPr>
            <sz val="8"/>
            <rFont val="Tahoma"/>
            <family val="0"/>
          </rPr>
          <t>Soil samples analyzed by a recognized land grant university or private laboratory using methods approved by the land grant university for the purposes of determining amounts of nutrients needed for crop / plant production.  Producer needs to demonstrate the use of soil tests to plan nutrient application rates.</t>
        </r>
      </text>
    </comment>
    <comment ref="K30" authorId="1">
      <text>
        <r>
          <rPr>
            <sz val="8"/>
            <rFont val="Tahoma"/>
            <family val="0"/>
          </rPr>
          <t>When soil tests results that are analyzed by a recognized land grant university or private laboratory for the purposes of determining amounts of nutrients needed for crop / plant production indicate that phosphorus levels are in the "very high" or "excessive" or "above optimum"  rating category (regardless of P extraction method), no phosphorus is applied with the exception of up to 25 lbs/acre of P</t>
        </r>
        <r>
          <rPr>
            <vertAlign val="subscript"/>
            <sz val="8"/>
            <rFont val="Tahoma"/>
            <family val="2"/>
          </rPr>
          <t>2</t>
        </r>
        <r>
          <rPr>
            <sz val="8"/>
            <rFont val="Tahoma"/>
            <family val="0"/>
          </rPr>
          <t>O</t>
        </r>
        <r>
          <rPr>
            <vertAlign val="subscript"/>
            <sz val="8"/>
            <rFont val="Tahoma"/>
            <family val="2"/>
          </rPr>
          <t xml:space="preserve">5 </t>
        </r>
        <r>
          <rPr>
            <sz val="8"/>
            <rFont val="Tahoma"/>
            <family val="0"/>
          </rPr>
          <t xml:space="preserve"> as starter fertilizer at time of planting.</t>
        </r>
      </text>
    </comment>
    <comment ref="K34" authorId="0">
      <text>
        <r>
          <rPr>
            <sz val="8"/>
            <rFont val="Tahoma"/>
            <family val="0"/>
          </rPr>
          <t xml:space="preserve">Acceptable methods of identifying saline seep recharge areas include soil maps and geologic information, soil moisture probes and test holes, and visual inspections.  Visual assessments and electrical conductivity measurements are acceptable methods of identifying discharge areas.  Visual indicators of discharge areas include vigorous weed growth, salt crystals on the soil surface, lodging of the crop and prolonged soil wetness. </t>
        </r>
      </text>
    </comment>
    <comment ref="K35" authorId="0">
      <text>
        <r>
          <rPr>
            <sz val="8"/>
            <rFont val="Tahoma"/>
            <family val="0"/>
          </rPr>
          <t xml:space="preserve">An example of high water use crops/vegetation is planting alfalfa in the recharge area   Using a flexible cropping system where planting decisions are based on available moisture is an example of a cropping pattern change. </t>
        </r>
      </text>
    </comment>
    <comment ref="K36" authorId="0">
      <text>
        <r>
          <rPr>
            <sz val="8"/>
            <rFont val="Tahoma"/>
            <family val="0"/>
          </rPr>
          <t xml:space="preserve">Irrigation water is managed to meet the crop needs with minimal deep percolation and surface runoff. </t>
        </r>
      </text>
    </comment>
    <comment ref="K8" authorId="0">
      <text>
        <r>
          <rPr>
            <sz val="8"/>
            <rFont val="Tahoma"/>
            <family val="0"/>
          </rPr>
          <t>Does not include flood or furrow irrigation.</t>
        </r>
      </text>
    </comment>
    <comment ref="K9" authorId="0">
      <text>
        <r>
          <rPr>
            <sz val="8"/>
            <rFont val="Tahoma"/>
            <family val="0"/>
          </rPr>
          <t>Includes organic farming operations that do not use pesticides.</t>
        </r>
      </text>
    </comment>
    <comment ref="K11" authorId="2">
      <text>
        <r>
          <rPr>
            <sz val="8"/>
            <rFont val="Tahoma"/>
            <family val="0"/>
          </rPr>
          <t xml:space="preserve">
</t>
        </r>
        <r>
          <rPr>
            <b/>
            <sz val="8"/>
            <rFont val="Tahoma"/>
            <family val="2"/>
          </rPr>
          <t>Integrated Pest Management - IPM</t>
        </r>
        <r>
          <rPr>
            <sz val="8"/>
            <rFont val="Tahoma"/>
            <family val="0"/>
          </rPr>
          <t xml:space="preserve"> includes a wide array of crop and site specific prevention, avoidance, monitoring, and suppression management techniques.
</t>
        </r>
        <r>
          <rPr>
            <sz val="8"/>
            <rFont val="Tahoma"/>
            <family val="2"/>
          </rPr>
          <t>Prevention - Preventing pest populations (e.g., using pest-free seeds and transplants, cleaning tillage and harvesting equipment between fields, and scheduling irrigation to avoid situations conducive to disease development, etc.).
Avoidance - Avoiding pest impacts (e.g., using pest-resistant varieties, crop rotation, trap crops, etc.).
Monitoring - Identifying the extent of pest populations and/or the probability of future populations (e.g., pest scouting, soil testing, weather forecasting, etc.).
Suppression - Suppressing a pest population or its impacts using cultural, biological, or chemical pest controls.</t>
        </r>
        <r>
          <rPr>
            <sz val="8"/>
            <rFont val="Tahoma"/>
            <family val="0"/>
          </rPr>
          <t xml:space="preserve">
</t>
        </r>
        <r>
          <rPr>
            <b/>
            <sz val="8"/>
            <rFont val="Tahoma"/>
            <family val="2"/>
          </rPr>
          <t xml:space="preserve">Note: </t>
        </r>
        <r>
          <rPr>
            <sz val="8"/>
            <rFont val="Tahoma"/>
            <family val="0"/>
          </rPr>
          <t xml:space="preserve">Guidance on appropriate IPM management techniques is available from Cooperative Extension. 
</t>
        </r>
      </text>
    </comment>
    <comment ref="K13" authorId="2">
      <text>
        <r>
          <rPr>
            <sz val="8"/>
            <rFont val="Tahoma"/>
            <family val="0"/>
          </rPr>
          <t xml:space="preserve">
</t>
        </r>
        <r>
          <rPr>
            <b/>
            <sz val="8"/>
            <rFont val="Tahoma"/>
            <family val="2"/>
          </rPr>
          <t>A high level IPM system</t>
        </r>
        <r>
          <rPr>
            <sz val="8"/>
            <rFont val="Tahoma"/>
            <family val="0"/>
          </rPr>
          <t xml:space="preserve"> goes beyond a basic IPM system by relying primarily on prevention and avoidance management techniques (see definitions in Choice 1 note). When pest suppression is necessary, chemical controls are generally used only when cultural and biological controls have proven inadequate.
</t>
        </r>
        <r>
          <rPr>
            <b/>
            <sz val="8"/>
            <rFont val="Tahoma"/>
            <family val="2"/>
          </rPr>
          <t>Pest management environmental risk</t>
        </r>
        <r>
          <rPr>
            <sz val="8"/>
            <rFont val="Tahoma"/>
            <family val="0"/>
          </rPr>
          <t xml:space="preserve"> is reduced by substituting cultural and biological management techniques for pesticides whenever possible, and applying other appropriate mitigation techniques. Mitigation techniques include both IPM management techniques and Conservation Practices.
Appropriate mitigation techniques may be selected based on environmental risk evaluation with tools like the NRCS Revised Universal Soil Loss Equation 2 - RUSLE2 (for evaluating the use of tillage for weed control) and the NRCS Windows Pesticide Screening Tool - WIN-PST (for evaluating the use of last resort pesticides). 
</t>
        </r>
        <r>
          <rPr>
            <b/>
            <sz val="8"/>
            <rFont val="Tahoma"/>
            <family val="2"/>
          </rPr>
          <t>Note:</t>
        </r>
        <r>
          <rPr>
            <sz val="8"/>
            <rFont val="Tahoma"/>
            <family val="0"/>
          </rPr>
          <t xml:space="preserve"> Guidance on high level IPM systems is available from Cooperative Extension.
</t>
        </r>
      </text>
    </comment>
    <comment ref="K12" authorId="2">
      <text>
        <r>
          <rPr>
            <sz val="8"/>
            <rFont val="Tahoma"/>
            <family val="0"/>
          </rPr>
          <t xml:space="preserve">
</t>
        </r>
        <r>
          <rPr>
            <b/>
            <sz val="8"/>
            <rFont val="Tahoma"/>
            <family val="2"/>
          </rPr>
          <t>A basic IPM system</t>
        </r>
        <r>
          <rPr>
            <sz val="8"/>
            <rFont val="Tahoma"/>
            <family val="0"/>
          </rPr>
          <t xml:space="preserve"> utilizes pest suppression techniques (including pesticide applications) only after monitoring (including pest scouting) verifies that a pest population has reached an economic threshold. 
An economic threshold is the number of pests (weeds, insects, diseases, etc.) per some unit (square foot, plant, feet of row, etc.) that, if left uncontrolled, will soon increase to levels high enough to cause economic injury that is equal to the cost of suppression. 
</t>
        </r>
        <r>
          <rPr>
            <b/>
            <sz val="8"/>
            <rFont val="Tahoma"/>
            <family val="2"/>
          </rPr>
          <t>Pest management environmental risk</t>
        </r>
        <r>
          <rPr>
            <sz val="8"/>
            <rFont val="Tahoma"/>
            <family val="0"/>
          </rPr>
          <t xml:space="preserve"> is reduced by applying mitigation techniques. Mitigation techniques include both IPM management techniques, such as timing pesticide application to avoid heavy rainfall, and Conservation Practices, such as a Constructed Wetland that captures pesticide residues and facilitates their degradation. Appropriate mitigation techniques may be selected based on environmental risk evaluation with tools like the NRCS Windows Pesticide Screening Tool (WIN-PST).  
</t>
        </r>
        <r>
          <rPr>
            <b/>
            <sz val="8"/>
            <rFont val="Tahoma"/>
            <family val="2"/>
          </rPr>
          <t xml:space="preserve">Note: </t>
        </r>
        <r>
          <rPr>
            <sz val="8"/>
            <rFont val="Tahoma"/>
            <family val="2"/>
          </rPr>
          <t>Guidance on basic IPM systems is available from Cooperative Extension.</t>
        </r>
        <r>
          <rPr>
            <sz val="8"/>
            <rFont val="Tahoma"/>
            <family val="0"/>
          </rPr>
          <t xml:space="preserve">
</t>
        </r>
      </text>
    </comment>
    <comment ref="K31" authorId="0">
      <text>
        <r>
          <rPr>
            <sz val="8"/>
            <rFont val="Tahoma"/>
            <family val="0"/>
          </rPr>
          <t xml:space="preserve">No phosphorus is applied at any time in any form.
</t>
        </r>
      </text>
    </comment>
  </commentList>
</comments>
</file>

<file path=xl/sharedStrings.xml><?xml version="1.0" encoding="utf-8"?>
<sst xmlns="http://schemas.openxmlformats.org/spreadsheetml/2006/main" count="83" uniqueCount="69">
  <si>
    <t>Pesticide Score GW</t>
  </si>
  <si>
    <t>Nitrogen Score GW</t>
  </si>
  <si>
    <t>Phosphorus Score GW</t>
  </si>
  <si>
    <t>Pesticides Score SW</t>
  </si>
  <si>
    <t>Nitrogen Score SW</t>
  </si>
  <si>
    <t>Phosphorus Score SW</t>
  </si>
  <si>
    <t>Sediment</t>
  </si>
  <si>
    <t>Management Activities</t>
  </si>
  <si>
    <t>Salinity</t>
  </si>
  <si>
    <t>Irrigation water is managed to minimize salt delivery to surface and ground water.</t>
  </si>
  <si>
    <t>Total Score</t>
  </si>
  <si>
    <t>Minimum  Score YES or NO</t>
  </si>
  <si>
    <t>Pass - Not a Resource Concern</t>
  </si>
  <si>
    <t>Resource Concerns - Management Effects</t>
  </si>
  <si>
    <t>Resource Concerns &amp; Minimum Treatment Levels</t>
  </si>
  <si>
    <t>Comments</t>
  </si>
  <si>
    <t>Pesticide GW - Min 5</t>
  </si>
  <si>
    <t>"N" GW - Min. 8</t>
  </si>
  <si>
    <t>Pesticides SW - Min.10</t>
  </si>
  <si>
    <t>"N" SW - Min. 10</t>
  </si>
  <si>
    <t>"Phos." SW - Min. 12</t>
  </si>
  <si>
    <t>Salinity - Min. 4</t>
  </si>
  <si>
    <t>Tract/Field(s)</t>
  </si>
  <si>
    <t>Signature</t>
  </si>
  <si>
    <t>Producer Name</t>
  </si>
  <si>
    <t>Prepared By:</t>
  </si>
  <si>
    <t>"Phos." GW - Min. 4</t>
  </si>
  <si>
    <t>CSP - Water Quality Resource Concerns Report</t>
  </si>
  <si>
    <t>Saline recharge and discharge areas have been identified.</t>
  </si>
  <si>
    <t>For saline seeps, high water use crops/vegetation or the cropping pattern has been changed to manage or minimize salinity in ground or surface water.</t>
  </si>
  <si>
    <t>Sediment - Min. 8</t>
  </si>
  <si>
    <t>Erosion is controlled in the concentrated flow areas.</t>
  </si>
  <si>
    <t>(Choice 1) Most nitrogen (manure or fertilizer) is applied at or close to planting.</t>
  </si>
  <si>
    <t>No Salinity Concern (This triggers a pass for Salinity).</t>
  </si>
  <si>
    <t>1</t>
  </si>
  <si>
    <t>2</t>
  </si>
  <si>
    <t>Statement #</t>
  </si>
  <si>
    <t>No Phosphorus (excluding starter) is applied where soil test indicate a “very high or excessive” rating.</t>
  </si>
  <si>
    <t>Where nitrogen is applied (manure and/or fertilizer), the rate is based on a nutrient management plan.</t>
  </si>
  <si>
    <r>
      <t>Soil Tests are taken at least once every 5</t>
    </r>
    <r>
      <rPr>
        <vertAlign val="superscript"/>
        <sz val="9"/>
        <rFont val="Arial"/>
        <family val="2"/>
      </rPr>
      <t>th</t>
    </r>
    <r>
      <rPr>
        <sz val="9"/>
        <rFont val="Arial"/>
        <family val="2"/>
      </rPr>
      <t xml:space="preserve"> year.</t>
    </r>
  </si>
  <si>
    <t>Check Here for Yes</t>
  </si>
  <si>
    <r>
      <t xml:space="preserve">(Choice 2) Most nitrogen (manure or fertilizer) is applied as a sidedress </t>
    </r>
    <r>
      <rPr>
        <sz val="9"/>
        <color indexed="10"/>
        <rFont val="Arial"/>
        <family val="2"/>
      </rPr>
      <t>or foliar.</t>
    </r>
  </si>
  <si>
    <t>Where applicable, nitrogen and phosphorus credits from manure, irrigation water, previous crop, and soil O.M. are calculated from analyses or book values and used to plan nutrient application rates.</t>
  </si>
  <si>
    <t>(Choice 3) A high level IPM system with pesticides applied only as a last resort is used to manage pests and reduce pest management environmental risk.</t>
  </si>
  <si>
    <r>
      <t>No Surface Water Transport from Field</t>
    </r>
    <r>
      <rPr>
        <b/>
        <u val="single"/>
        <sz val="9"/>
        <rFont val="Arial"/>
        <family val="2"/>
      </rPr>
      <t>.</t>
    </r>
    <r>
      <rPr>
        <sz val="9"/>
        <rFont val="Arial"/>
        <family val="0"/>
      </rPr>
      <t xml:space="preserve">  T</t>
    </r>
    <r>
      <rPr>
        <sz val="9"/>
        <rFont val="Arial"/>
        <family val="2"/>
      </rPr>
      <t>his applies to low rainfall areas (&lt; 14 inches) where most of the water needed for crop production comes from high effeciency irrigation that produces no surface runnoff</t>
    </r>
    <r>
      <rPr>
        <sz val="9"/>
        <rFont val="Arial"/>
        <family val="0"/>
      </rPr>
      <t>.</t>
    </r>
  </si>
  <si>
    <t xml:space="preserve">No Pesticides Used (This triggers a pass for pesticides).  </t>
  </si>
  <si>
    <t>(Choice 1) A full Integrated Pest Management system is not yet implemented, but one or more IPM management techniques that are appropriate for the crop and site are utilized on a regular basis.</t>
  </si>
  <si>
    <t>(Choice 2) A basic Integrated Pest Management system with scouting and economic thresholds is used to manage pests and reduce pest management environmental risk.</t>
  </si>
  <si>
    <t>A minimum of 30% surface residue cover remains after planting annual crops on 2/3 or more of the rotation; OR, Hay/Pasture is more than 1/2 of the rotation.</t>
  </si>
  <si>
    <t xml:space="preserve">Conservation measures (such as, crop rotation, residue management, contouring, and buffers) are maintained to reduce erosion and minimize sediment from entering intermittent streams/ditches, perennial streams, ponds/lakes, surface water inlets and open sink holes.  </t>
  </si>
  <si>
    <t>(Choice 3) No nitrogen is ever applied (manure or fertilizer) this triggers a pass for nitrogen.</t>
  </si>
  <si>
    <t>Cover crops are utilized or permanent vegetation is eatablished between rows such as orchards and vineyards.</t>
  </si>
  <si>
    <r>
      <t xml:space="preserve">Partial Treatment by spot treatment, banding, or directed spraying to reduce amount of pesticide applied. </t>
    </r>
    <r>
      <rPr>
        <sz val="9"/>
        <rFont val="Arial"/>
        <family val="2"/>
      </rPr>
      <t>This can be in addition to other IPM choices above.</t>
    </r>
  </si>
  <si>
    <t>In an annual cropping system, no crop is grown more than two consecutive years. In a perennial based cropping system no single annual crop makes up more than 1/2 of the rotation.</t>
  </si>
  <si>
    <r>
      <t xml:space="preserve">When applying </t>
    </r>
    <r>
      <rPr>
        <b/>
        <u val="single"/>
        <sz val="10"/>
        <rFont val="Arial"/>
        <family val="2"/>
      </rPr>
      <t>manure</t>
    </r>
    <r>
      <rPr>
        <sz val="10"/>
        <rFont val="Arial"/>
        <family val="2"/>
      </rPr>
      <t xml:space="preserve">, maintain a minimum setback distance of 33 feet between the application area and intermittent streams/ditches, perennial streams, ponds/lakes, surface water inlets and open sink holes.  </t>
    </r>
  </si>
  <si>
    <r>
      <t xml:space="preserve">When applying </t>
    </r>
    <r>
      <rPr>
        <b/>
        <u val="single"/>
        <sz val="10"/>
        <rFont val="Arial"/>
        <family val="2"/>
      </rPr>
      <t>pesticides</t>
    </r>
    <r>
      <rPr>
        <sz val="10"/>
        <rFont val="Arial"/>
        <family val="2"/>
      </rPr>
      <t xml:space="preserve">, maintain a minimum setback distance of 33 feet between the application area and intermittent streams/ditches, perennial streams, ponds/lakes, surface water inlets and open sink holes. </t>
    </r>
  </si>
  <si>
    <t>No Phosphorus is applied via fertilizer, manure, biosolids,or other amendments.</t>
  </si>
  <si>
    <t>Phosphorus (manure or fertilizer) is injected or incorporated at least 2 inches deep within 24 hours; or applied on 80% surface residue cover or 80% crop canopy cover according to soil test requirements.</t>
  </si>
  <si>
    <t>3a</t>
  </si>
  <si>
    <t>3b</t>
  </si>
  <si>
    <t>3c</t>
  </si>
  <si>
    <t>12a</t>
  </si>
  <si>
    <t>12b</t>
  </si>
  <si>
    <t>12c</t>
  </si>
  <si>
    <t>CHOOSE ONE (1) NITROGEN CHOICE BELOW - IF NONE APPLY, CHECK HERE</t>
  </si>
  <si>
    <t>CHOOSE ONE (1) Integrated Pest Management CHOICE BELOW - IF NONE APPLY CHECK HERE.</t>
  </si>
  <si>
    <t>PASS - Determined Not to be a CSP Resource Concern</t>
  </si>
  <si>
    <t>Perennial streams, ponds and lakes are bordered with vegetated buffers at least 20 feet wide.  For flooded rice and cranberry fields, the inside of the dikes that are at least 20 feet from streams, ponds, or lakes can substitute for vegetated buffers.</t>
  </si>
  <si>
    <t>Management Activities on Cropland                                            (The statements apply to all the offered acres)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</si>
</sst>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0"/>
      <name val="Arial"/>
      <family val="0"/>
    </font>
    <font>
      <sz val="8"/>
      <name val="Arial"/>
      <family val="0"/>
    </font>
    <font>
      <b/>
      <sz val="10"/>
      <name val="Arial"/>
      <family val="2"/>
    </font>
    <font>
      <sz val="9"/>
      <color indexed="8"/>
      <name val="Arial"/>
      <family val="2"/>
    </font>
    <font>
      <sz val="9"/>
      <name val="Arial"/>
      <family val="0"/>
    </font>
    <font>
      <sz val="8"/>
      <name val="Tahoma"/>
      <family val="2"/>
    </font>
    <font>
      <sz val="28"/>
      <name val="Arial"/>
      <family val="0"/>
    </font>
    <font>
      <b/>
      <sz val="10"/>
      <color indexed="10"/>
      <name val="Arial"/>
      <family val="2"/>
    </font>
    <font>
      <u val="single"/>
      <sz val="10"/>
      <color indexed="12"/>
      <name val="Arial"/>
      <family val="0"/>
    </font>
    <font>
      <u val="single"/>
      <sz val="10"/>
      <color indexed="36"/>
      <name val="Arial"/>
      <family val="0"/>
    </font>
    <font>
      <b/>
      <sz val="9"/>
      <color indexed="12"/>
      <name val="Arial"/>
      <family val="2"/>
    </font>
    <font>
      <sz val="10"/>
      <color indexed="12"/>
      <name val="Arial"/>
      <family val="0"/>
    </font>
    <font>
      <b/>
      <sz val="14"/>
      <name val="Arial"/>
      <family val="2"/>
    </font>
    <font>
      <sz val="12"/>
      <name val="Arial"/>
      <family val="0"/>
    </font>
    <font>
      <sz val="16"/>
      <name val="Arial"/>
      <family val="2"/>
    </font>
    <font>
      <vertAlign val="subscript"/>
      <sz val="8"/>
      <name val="Tahoma"/>
      <family val="2"/>
    </font>
    <font>
      <vertAlign val="superscript"/>
      <sz val="9"/>
      <name val="Arial"/>
      <family val="2"/>
    </font>
    <font>
      <sz val="9"/>
      <color indexed="10"/>
      <name val="Arial"/>
      <family val="2"/>
    </font>
    <font>
      <sz val="14"/>
      <name val="Arial"/>
      <family val="0"/>
    </font>
    <font>
      <b/>
      <u val="single"/>
      <sz val="9"/>
      <name val="Arial"/>
      <family val="2"/>
    </font>
    <font>
      <b/>
      <sz val="11"/>
      <name val="Arial"/>
      <family val="2"/>
    </font>
    <font>
      <b/>
      <u val="single"/>
      <sz val="9"/>
      <color indexed="12"/>
      <name val="Arial"/>
      <family val="2"/>
    </font>
    <font>
      <b/>
      <sz val="8"/>
      <name val="Tahoma"/>
      <family val="2"/>
    </font>
    <font>
      <b/>
      <u val="single"/>
      <sz val="10"/>
      <name val="Arial"/>
      <family val="2"/>
    </font>
    <font>
      <b/>
      <sz val="8"/>
      <name val="Arial"/>
      <family val="2"/>
    </font>
  </fonts>
  <fills count="11">
    <fill>
      <patternFill/>
    </fill>
    <fill>
      <patternFill patternType="gray125"/>
    </fill>
    <fill>
      <patternFill patternType="solid">
        <fgColor indexed="44"/>
        <bgColor indexed="64"/>
      </patternFill>
    </fill>
    <fill>
      <patternFill patternType="solid">
        <fgColor indexed="65"/>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50"/>
        <bgColor indexed="64"/>
      </patternFill>
    </fill>
    <fill>
      <patternFill patternType="solid">
        <fgColor indexed="43"/>
        <bgColor indexed="64"/>
      </patternFill>
    </fill>
  </fills>
  <borders count="15">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ck"/>
      <right style="thick"/>
      <top style="thick"/>
      <bottom style="thick"/>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1" xfId="0" applyBorder="1" applyAlignment="1">
      <alignment/>
    </xf>
    <xf numFmtId="0" fontId="4" fillId="2" borderId="1" xfId="0" applyFont="1" applyFill="1" applyBorder="1" applyAlignment="1">
      <alignment horizontal="center" vertical="center" textRotation="90" wrapText="1"/>
    </xf>
    <xf numFmtId="0" fontId="0" fillId="0" borderId="1" xfId="0" applyBorder="1" applyAlignment="1">
      <alignment horizontal="center" vertical="center"/>
    </xf>
    <xf numFmtId="0" fontId="0" fillId="3" borderId="0" xfId="0" applyFill="1" applyAlignment="1">
      <alignment horizontal="left"/>
    </xf>
    <xf numFmtId="1" fontId="4" fillId="2"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0" fontId="0" fillId="2" borderId="1" xfId="0" applyFill="1" applyBorder="1" applyAlignment="1">
      <alignment horizontal="center" vertical="center" textRotation="90" wrapText="1"/>
    </xf>
    <xf numFmtId="0" fontId="4" fillId="3" borderId="1" xfId="0" applyFont="1" applyFill="1" applyBorder="1" applyAlignment="1">
      <alignment vertical="center" wrapText="1"/>
    </xf>
    <xf numFmtId="0" fontId="2" fillId="3" borderId="1" xfId="0" applyFont="1" applyFill="1" applyBorder="1" applyAlignment="1">
      <alignment horizontal="right"/>
    </xf>
    <xf numFmtId="0" fontId="0" fillId="0" borderId="0" xfId="0" applyBorder="1" applyAlignment="1">
      <alignment/>
    </xf>
    <xf numFmtId="0" fontId="2" fillId="4" borderId="1" xfId="0" applyFont="1" applyFill="1" applyBorder="1" applyAlignment="1">
      <alignment horizontal="right" vertical="center"/>
    </xf>
    <xf numFmtId="0" fontId="4" fillId="4" borderId="1" xfId="0" applyFont="1" applyFill="1" applyBorder="1" applyAlignment="1">
      <alignment horizontal="center" vertical="center" wrapText="1"/>
    </xf>
    <xf numFmtId="0" fontId="2" fillId="5" borderId="1" xfId="0" applyFont="1" applyFill="1" applyBorder="1" applyAlignment="1">
      <alignment horizontal="right" vertical="center"/>
    </xf>
    <xf numFmtId="0" fontId="4" fillId="5" borderId="1" xfId="0" applyFont="1" applyFill="1" applyBorder="1" applyAlignment="1">
      <alignment horizontal="center" vertical="center" wrapText="1"/>
    </xf>
    <xf numFmtId="0" fontId="0" fillId="6" borderId="1" xfId="0" applyFill="1" applyBorder="1" applyAlignment="1">
      <alignment horizontal="center" vertical="center" textRotation="90" wrapText="1"/>
    </xf>
    <xf numFmtId="0" fontId="4" fillId="2" borderId="1" xfId="0" applyFont="1" applyFill="1" applyBorder="1" applyAlignment="1">
      <alignment vertical="center" textRotation="90" wrapText="1"/>
    </xf>
    <xf numFmtId="0" fontId="4" fillId="6" borderId="1" xfId="0" applyFont="1" applyFill="1" applyBorder="1" applyAlignment="1">
      <alignment horizontal="center" vertical="center" textRotation="90" wrapText="1"/>
    </xf>
    <xf numFmtId="0" fontId="4" fillId="5" borderId="1" xfId="0" applyFont="1" applyFill="1" applyBorder="1" applyAlignment="1">
      <alignment horizontal="center" vertical="center" textRotation="90" wrapText="1"/>
    </xf>
    <xf numFmtId="0" fontId="4" fillId="7" borderId="1" xfId="0" applyFont="1" applyFill="1" applyBorder="1" applyAlignment="1">
      <alignment horizontal="center" vertical="center" textRotation="90" wrapText="1"/>
    </xf>
    <xf numFmtId="0" fontId="0" fillId="8" borderId="1" xfId="0" applyFill="1" applyBorder="1" applyAlignment="1">
      <alignment horizontal="center" vertical="center" textRotation="90" wrapText="1"/>
    </xf>
    <xf numFmtId="0" fontId="4" fillId="8" borderId="1" xfId="0" applyFont="1" applyFill="1" applyBorder="1" applyAlignment="1">
      <alignment horizontal="center" vertical="center" textRotation="90" wrapText="1"/>
    </xf>
    <xf numFmtId="0" fontId="4" fillId="9" borderId="1" xfId="0" applyFont="1" applyFill="1" applyBorder="1" applyAlignment="1">
      <alignment horizontal="center" vertical="center" textRotation="90" wrapText="1"/>
    </xf>
    <xf numFmtId="0" fontId="0" fillId="5" borderId="1" xfId="0" applyFill="1" applyBorder="1" applyAlignment="1">
      <alignment horizontal="center" vertical="center"/>
    </xf>
    <xf numFmtId="0" fontId="0" fillId="0" borderId="2" xfId="0" applyBorder="1" applyAlignment="1">
      <alignment/>
    </xf>
    <xf numFmtId="1" fontId="0" fillId="0" borderId="1" xfId="0" applyNumberFormat="1" applyBorder="1" applyAlignment="1" applyProtection="1">
      <alignment horizontal="center" vertical="center"/>
      <protection/>
    </xf>
    <xf numFmtId="0" fontId="11" fillId="0" borderId="0" xfId="0" applyFont="1" applyAlignment="1">
      <alignment wrapText="1"/>
    </xf>
    <xf numFmtId="0" fontId="4" fillId="0" borderId="1" xfId="0" applyFont="1" applyFill="1" applyBorder="1" applyAlignment="1">
      <alignment vertical="center" wrapText="1"/>
    </xf>
    <xf numFmtId="1" fontId="4" fillId="2" borderId="1" xfId="0" applyNumberFormat="1" applyFont="1" applyFill="1" applyBorder="1" applyAlignment="1" applyProtection="1">
      <alignment horizontal="center" vertical="center"/>
      <protection/>
    </xf>
    <xf numFmtId="1" fontId="4" fillId="6" borderId="1" xfId="0" applyNumberFormat="1" applyFont="1" applyFill="1" applyBorder="1" applyAlignment="1" applyProtection="1">
      <alignment horizontal="center" vertical="center"/>
      <protection/>
    </xf>
    <xf numFmtId="1" fontId="4" fillId="5" borderId="1" xfId="0" applyNumberFormat="1" applyFont="1" applyFill="1" applyBorder="1" applyAlignment="1" applyProtection="1">
      <alignment horizontal="center" vertical="center"/>
      <protection/>
    </xf>
    <xf numFmtId="0" fontId="4" fillId="7" borderId="1" xfId="0" applyFont="1" applyFill="1" applyBorder="1" applyAlignment="1" applyProtection="1">
      <alignment horizontal="center" vertical="center"/>
      <protection/>
    </xf>
    <xf numFmtId="1" fontId="4" fillId="8" borderId="1" xfId="0" applyNumberFormat="1" applyFont="1" applyFill="1" applyBorder="1" applyAlignment="1" applyProtection="1">
      <alignment horizontal="center" vertical="center"/>
      <protection/>
    </xf>
    <xf numFmtId="1" fontId="4" fillId="9" borderId="1" xfId="0" applyNumberFormat="1" applyFont="1" applyFill="1" applyBorder="1" applyAlignment="1" applyProtection="1">
      <alignment horizontal="center" vertical="center"/>
      <protection/>
    </xf>
    <xf numFmtId="1" fontId="4" fillId="9" borderId="3" xfId="0" applyNumberFormat="1" applyFont="1" applyFill="1" applyBorder="1" applyAlignment="1" applyProtection="1">
      <alignment horizontal="center" vertical="center"/>
      <protection/>
    </xf>
    <xf numFmtId="0" fontId="13" fillId="3" borderId="1" xfId="0" applyFont="1" applyFill="1" applyBorder="1" applyAlignment="1">
      <alignment horizontal="left" vertical="center" wrapText="1"/>
    </xf>
    <xf numFmtId="0" fontId="2" fillId="5" borderId="1" xfId="0" applyFont="1" applyFill="1" applyBorder="1" applyAlignment="1">
      <alignment horizontal="right" vertical="center" wrapText="1"/>
    </xf>
    <xf numFmtId="0" fontId="6" fillId="10" borderId="1" xfId="0" applyFont="1" applyFill="1" applyBorder="1" applyAlignment="1">
      <alignment horizontal="center" vertical="center"/>
    </xf>
    <xf numFmtId="0" fontId="0" fillId="2" borderId="1" xfId="0" applyFill="1" applyBorder="1" applyAlignment="1" applyProtection="1">
      <alignment/>
      <protection/>
    </xf>
    <xf numFmtId="0" fontId="4" fillId="2" borderId="1" xfId="0" applyFont="1" applyFill="1" applyBorder="1" applyAlignment="1" applyProtection="1">
      <alignment horizontal="center"/>
      <protection/>
    </xf>
    <xf numFmtId="0" fontId="4" fillId="2" borderId="1" xfId="0" applyFont="1" applyFill="1" applyBorder="1" applyAlignment="1" applyProtection="1">
      <alignment/>
      <protection/>
    </xf>
    <xf numFmtId="0" fontId="18" fillId="8" borderId="1" xfId="0" applyFont="1" applyFill="1" applyBorder="1" applyAlignment="1">
      <alignment horizontal="center" wrapText="1"/>
    </xf>
    <xf numFmtId="0" fontId="0" fillId="2" borderId="4" xfId="0" applyFill="1" applyBorder="1" applyAlignment="1" applyProtection="1">
      <alignment/>
      <protection/>
    </xf>
    <xf numFmtId="0" fontId="4" fillId="0" borderId="5" xfId="0" applyFont="1" applyFill="1" applyBorder="1" applyAlignment="1">
      <alignment vertical="center" wrapText="1"/>
    </xf>
    <xf numFmtId="0" fontId="4" fillId="0" borderId="3" xfId="0" applyFont="1" applyFill="1" applyBorder="1" applyAlignment="1">
      <alignment vertical="center" wrapText="1"/>
    </xf>
    <xf numFmtId="0" fontId="4" fillId="8" borderId="6" xfId="0" applyFont="1" applyFill="1" applyBorder="1" applyAlignment="1">
      <alignment vertical="center" wrapText="1"/>
    </xf>
    <xf numFmtId="0" fontId="0" fillId="4" borderId="1" xfId="0" applyFill="1" applyBorder="1" applyAlignment="1">
      <alignment horizontal="center" vertical="center" wrapText="1"/>
    </xf>
    <xf numFmtId="0" fontId="4" fillId="2" borderId="4" xfId="0" applyFont="1" applyFill="1" applyBorder="1" applyAlignment="1" applyProtection="1">
      <alignment horizontal="center"/>
      <protection/>
    </xf>
    <xf numFmtId="0" fontId="4" fillId="2" borderId="4" xfId="0" applyFont="1" applyFill="1" applyBorder="1" applyAlignment="1" applyProtection="1">
      <alignment/>
      <protection/>
    </xf>
    <xf numFmtId="0" fontId="10" fillId="2" borderId="6" xfId="0" applyFont="1" applyFill="1" applyBorder="1" applyAlignment="1">
      <alignment vertical="center" wrapText="1"/>
    </xf>
    <xf numFmtId="0" fontId="4" fillId="2" borderId="6" xfId="0" applyFont="1" applyFill="1" applyBorder="1" applyAlignment="1">
      <alignment vertical="center" wrapText="1"/>
    </xf>
    <xf numFmtId="0" fontId="10" fillId="6" borderId="6" xfId="0" applyFont="1" applyFill="1" applyBorder="1" applyAlignment="1">
      <alignment vertical="center" wrapText="1"/>
    </xf>
    <xf numFmtId="0" fontId="4" fillId="6" borderId="6" xfId="0" applyFont="1" applyFill="1" applyBorder="1" applyAlignment="1">
      <alignment vertical="center" wrapText="1"/>
    </xf>
    <xf numFmtId="0" fontId="4" fillId="5" borderId="3" xfId="0" applyFont="1" applyFill="1" applyBorder="1" applyAlignment="1">
      <alignment vertical="center" wrapText="1"/>
    </xf>
    <xf numFmtId="0" fontId="4" fillId="5" borderId="1" xfId="0" applyFont="1" applyFill="1" applyBorder="1" applyAlignment="1">
      <alignment vertical="center" wrapText="1"/>
    </xf>
    <xf numFmtId="1" fontId="4" fillId="0" borderId="1" xfId="0" applyNumberFormat="1" applyFont="1" applyFill="1" applyBorder="1" applyAlignment="1">
      <alignment horizontal="left" vertical="center" wrapText="1"/>
    </xf>
    <xf numFmtId="1" fontId="4" fillId="3" borderId="1" xfId="0" applyNumberFormat="1" applyFont="1" applyFill="1" applyBorder="1" applyAlignment="1">
      <alignment horizontal="left" vertical="center" wrapText="1"/>
    </xf>
    <xf numFmtId="1" fontId="0" fillId="3" borderId="1" xfId="0" applyNumberFormat="1" applyFill="1" applyBorder="1" applyAlignment="1">
      <alignment horizontal="left" vertical="center" wrapText="1"/>
    </xf>
    <xf numFmtId="0" fontId="2" fillId="0" borderId="1" xfId="0" applyFont="1" applyBorder="1" applyAlignment="1">
      <alignment horizontal="center" vertical="center"/>
    </xf>
    <xf numFmtId="0" fontId="0" fillId="0" borderId="1" xfId="0" applyFont="1" applyFill="1" applyBorder="1" applyAlignment="1">
      <alignment vertical="center" wrapText="1"/>
    </xf>
    <xf numFmtId="0" fontId="21" fillId="8" borderId="5" xfId="0" applyFont="1" applyFill="1" applyBorder="1" applyAlignment="1">
      <alignment vertical="center" wrapText="1"/>
    </xf>
    <xf numFmtId="0" fontId="4" fillId="6" borderId="1" xfId="0" applyFont="1" applyFill="1" applyBorder="1" applyAlignment="1">
      <alignment vertical="center" wrapText="1"/>
    </xf>
    <xf numFmtId="0" fontId="3" fillId="0" borderId="3" xfId="0" applyFont="1" applyFill="1" applyBorder="1" applyAlignment="1">
      <alignment vertical="center" wrapText="1"/>
    </xf>
    <xf numFmtId="1" fontId="4" fillId="0" borderId="1" xfId="0" applyNumberFormat="1" applyFont="1" applyFill="1" applyBorder="1" applyAlignment="1">
      <alignment vertical="center" wrapText="1"/>
    </xf>
    <xf numFmtId="1" fontId="0" fillId="0" borderId="1" xfId="0" applyNumberFormat="1" applyBorder="1" applyAlignment="1">
      <alignment horizontal="center" vertical="center" wrapText="1"/>
    </xf>
    <xf numFmtId="1" fontId="21" fillId="0" borderId="1" xfId="0" applyNumberFormat="1" applyFont="1" applyFill="1" applyBorder="1" applyAlignment="1">
      <alignment vertical="center" wrapText="1"/>
    </xf>
    <xf numFmtId="49"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Fill="1" applyBorder="1" applyAlignment="1" applyProtection="1">
      <alignment horizontal="left" vertical="center"/>
      <protection locked="0"/>
    </xf>
    <xf numFmtId="49" fontId="13" fillId="0" borderId="1" xfId="0" applyNumberFormat="1" applyFont="1" applyBorder="1" applyAlignment="1">
      <alignment horizontal="left" vertical="center"/>
    </xf>
    <xf numFmtId="0" fontId="0" fillId="3" borderId="1" xfId="0" applyFill="1" applyBorder="1" applyAlignment="1">
      <alignment horizontal="left" vertical="center"/>
    </xf>
    <xf numFmtId="0" fontId="0" fillId="0" borderId="1" xfId="0" applyNumberFormat="1" applyFill="1" applyBorder="1" applyAlignment="1" applyProtection="1">
      <alignment horizontal="center" vertical="center"/>
      <protection/>
    </xf>
    <xf numFmtId="0" fontId="0" fillId="0" borderId="7" xfId="0" applyNumberFormat="1" applyFill="1" applyBorder="1" applyAlignment="1" applyProtection="1">
      <alignment horizontal="center" vertical="center"/>
      <protection/>
    </xf>
    <xf numFmtId="1" fontId="2"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wrapText="1"/>
    </xf>
    <xf numFmtId="49" fontId="0" fillId="0" borderId="7" xfId="0" applyNumberFormat="1" applyFont="1" applyBorder="1" applyAlignment="1">
      <alignment horizontal="left" vertical="center" wrapText="1"/>
    </xf>
    <xf numFmtId="0" fontId="0" fillId="0" borderId="4" xfId="0" applyFont="1" applyBorder="1" applyAlignment="1">
      <alignment horizontal="left" vertical="center" wrapText="1"/>
    </xf>
    <xf numFmtId="49" fontId="0" fillId="0" borderId="7" xfId="0" applyNumberFormat="1" applyFill="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 fillId="10"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0" fillId="0" borderId="9" xfId="0"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20" fillId="0" borderId="5" xfId="0" applyFont="1" applyBorder="1" applyAlignment="1">
      <alignment horizontal="center" vertical="center" textRotation="90" wrapText="1"/>
    </xf>
    <xf numFmtId="0" fontId="20" fillId="0" borderId="14" xfId="0" applyFont="1" applyBorder="1" applyAlignment="1">
      <alignment horizontal="center" vertical="center" wrapText="1"/>
    </xf>
    <xf numFmtId="0" fontId="20" fillId="0" borderId="3" xfId="0" applyFont="1" applyBorder="1" applyAlignment="1">
      <alignment horizontal="center" vertical="center" wrapText="1"/>
    </xf>
    <xf numFmtId="0" fontId="0" fillId="2" borderId="1" xfId="0" applyFill="1" applyBorder="1" applyAlignment="1">
      <alignment horizontal="center" vertical="center" wrapText="1"/>
    </xf>
    <xf numFmtId="0" fontId="1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0" fillId="0" borderId="1" xfId="0"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xdr:row>
      <xdr:rowOff>342900</xdr:rowOff>
    </xdr:from>
    <xdr:to>
      <xdr:col>9</xdr:col>
      <xdr:colOff>895350</xdr:colOff>
      <xdr:row>6</xdr:row>
      <xdr:rowOff>142875</xdr:rowOff>
    </xdr:to>
    <xdr:sp>
      <xdr:nvSpPr>
        <xdr:cNvPr id="1" name="TextBox 121"/>
        <xdr:cNvSpPr txBox="1">
          <a:spLocks noChangeArrowheads="1"/>
        </xdr:cNvSpPr>
      </xdr:nvSpPr>
      <xdr:spPr>
        <a:xfrm>
          <a:off x="0" y="1304925"/>
          <a:ext cx="895350" cy="923925"/>
        </a:xfrm>
        <a:prstGeom prst="rect">
          <a:avLst/>
        </a:prstGeom>
        <a:solidFill>
          <a:srgbClr val="FF00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Click Printer Icon or File &gt; Print
To Print Report</a:t>
          </a:r>
        </a:p>
      </xdr:txBody>
    </xdr:sp>
    <xdr:clientData/>
  </xdr:twoCellAnchor>
  <xdr:twoCellAnchor>
    <xdr:from>
      <xdr:col>10</xdr:col>
      <xdr:colOff>219075</xdr:colOff>
      <xdr:row>36</xdr:row>
      <xdr:rowOff>219075</xdr:rowOff>
    </xdr:from>
    <xdr:to>
      <xdr:col>19</xdr:col>
      <xdr:colOff>0</xdr:colOff>
      <xdr:row>38</xdr:row>
      <xdr:rowOff>457200</xdr:rowOff>
    </xdr:to>
    <xdr:sp>
      <xdr:nvSpPr>
        <xdr:cNvPr id="2" name="TextBox 164"/>
        <xdr:cNvSpPr txBox="1">
          <a:spLocks noChangeArrowheads="1"/>
        </xdr:cNvSpPr>
      </xdr:nvSpPr>
      <xdr:spPr>
        <a:xfrm>
          <a:off x="1123950" y="14144625"/>
          <a:ext cx="6877050" cy="800100"/>
        </a:xfrm>
        <a:prstGeom prst="rect">
          <a:avLst/>
        </a:prstGeom>
        <a:solidFill>
          <a:srgbClr val="FFFF99"/>
        </a:solidFill>
        <a:ln w="57150" cmpd="sng">
          <a:solidFill>
            <a:srgbClr val="0000FF"/>
          </a:solidFill>
          <a:headEnd type="none"/>
          <a:tailEnd type="none"/>
        </a:ln>
      </xdr:spPr>
      <xdr:txBody>
        <a:bodyPr vertOverflow="clip" wrap="square"/>
        <a:p>
          <a:pPr algn="ctr">
            <a:defRPr/>
          </a:pPr>
          <a:r>
            <a:rPr lang="en-US" cap="none" sz="1600" b="0" i="0" u="none" baseline="0">
              <a:latin typeface="Arial"/>
              <a:ea typeface="Arial"/>
              <a:cs typeface="Arial"/>
            </a:rPr>
            <a:t>The Following is an Auto-Fill Form
After the Above Assessment is Completed, Click on the Printer Icon to Print This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9"/>
    <pageSetUpPr fitToPage="1"/>
  </sheetPr>
  <dimension ref="A1:U78"/>
  <sheetViews>
    <sheetView tabSelected="1" zoomScaleSheetLayoutView="100" workbookViewId="0" topLeftCell="J1">
      <pane ySplit="3795" topLeftCell="BM1" activePane="bottomLeft" state="split"/>
      <selection pane="topLeft" activeCell="K1" sqref="K1"/>
      <selection pane="bottomLeft" activeCell="K1" sqref="K1"/>
    </sheetView>
  </sheetViews>
  <sheetFormatPr defaultColWidth="9.140625" defaultRowHeight="12.75"/>
  <cols>
    <col min="1" max="8" width="3.28125" style="0" hidden="1" customWidth="1"/>
    <col min="9" max="9" width="13.57421875" style="0" hidden="1" customWidth="1"/>
    <col min="10" max="10" width="13.57421875" style="0" customWidth="1"/>
    <col min="11" max="11" width="59.7109375" style="4" customWidth="1"/>
    <col min="12" max="12" width="5.57421875" style="0" customWidth="1"/>
    <col min="13" max="16" width="5.7109375" style="0" customWidth="1"/>
    <col min="17" max="17" width="6.57421875" style="0" customWidth="1"/>
    <col min="18" max="18" width="5.421875" style="0" bestFit="1" customWidth="1"/>
    <col min="19" max="19" width="6.28125" style="0" customWidth="1"/>
    <col min="20" max="20" width="5.7109375" style="0" customWidth="1"/>
  </cols>
  <sheetData>
    <row r="1" spans="1:20" ht="25.5" customHeight="1">
      <c r="A1" s="93" t="s">
        <v>13</v>
      </c>
      <c r="B1" s="75"/>
      <c r="C1" s="75"/>
      <c r="D1" s="75"/>
      <c r="E1" s="75"/>
      <c r="F1" s="75"/>
      <c r="G1" s="75"/>
      <c r="H1" s="75"/>
      <c r="J1" s="36" t="s">
        <v>25</v>
      </c>
      <c r="K1" s="68"/>
      <c r="L1" s="80"/>
      <c r="M1" s="81"/>
      <c r="N1" s="84"/>
      <c r="O1" s="85"/>
      <c r="P1" s="85"/>
      <c r="Q1" s="85"/>
      <c r="R1" s="85"/>
      <c r="S1" s="85"/>
      <c r="T1" s="86"/>
    </row>
    <row r="2" spans="1:20" ht="24.75" customHeight="1">
      <c r="A2" s="75"/>
      <c r="B2" s="75"/>
      <c r="C2" s="75"/>
      <c r="D2" s="75"/>
      <c r="E2" s="75"/>
      <c r="F2" s="75"/>
      <c r="G2" s="75"/>
      <c r="H2" s="75"/>
      <c r="J2" s="36" t="s">
        <v>24</v>
      </c>
      <c r="K2" s="68"/>
      <c r="L2" s="82"/>
      <c r="M2" s="83"/>
      <c r="N2" s="87"/>
      <c r="O2" s="88"/>
      <c r="P2" s="88"/>
      <c r="Q2" s="88"/>
      <c r="R2" s="88"/>
      <c r="S2" s="88"/>
      <c r="T2" s="89"/>
    </row>
    <row r="3" spans="1:20" s="10" customFormat="1" ht="25.5" customHeight="1">
      <c r="A3" s="75"/>
      <c r="B3" s="75"/>
      <c r="C3" s="75"/>
      <c r="D3" s="75"/>
      <c r="E3" s="75"/>
      <c r="F3" s="75"/>
      <c r="G3" s="75"/>
      <c r="H3" s="75"/>
      <c r="J3" s="36" t="s">
        <v>22</v>
      </c>
      <c r="K3" s="78"/>
      <c r="L3" s="79"/>
      <c r="M3" s="74" t="s">
        <v>14</v>
      </c>
      <c r="N3" s="75"/>
      <c r="O3" s="75"/>
      <c r="P3" s="75"/>
      <c r="Q3" s="75"/>
      <c r="R3" s="75"/>
      <c r="S3" s="75"/>
      <c r="T3" s="75"/>
    </row>
    <row r="4" spans="1:21" s="10" customFormat="1" ht="56.25" customHeight="1">
      <c r="A4" s="16" t="s">
        <v>0</v>
      </c>
      <c r="B4" s="17" t="s">
        <v>1</v>
      </c>
      <c r="C4" s="18" t="s">
        <v>2</v>
      </c>
      <c r="D4" s="19" t="s">
        <v>3</v>
      </c>
      <c r="E4" s="21" t="s">
        <v>4</v>
      </c>
      <c r="F4" s="22" t="s">
        <v>5</v>
      </c>
      <c r="G4" s="17" t="s">
        <v>6</v>
      </c>
      <c r="H4" s="2" t="s">
        <v>8</v>
      </c>
      <c r="I4" s="1"/>
      <c r="J4" s="1"/>
      <c r="K4" s="41" t="s">
        <v>68</v>
      </c>
      <c r="L4" s="90" t="s">
        <v>40</v>
      </c>
      <c r="M4" s="2" t="s">
        <v>16</v>
      </c>
      <c r="N4" s="15" t="s">
        <v>17</v>
      </c>
      <c r="O4" s="18" t="s">
        <v>26</v>
      </c>
      <c r="P4" s="19" t="s">
        <v>18</v>
      </c>
      <c r="Q4" s="20" t="s">
        <v>19</v>
      </c>
      <c r="R4" s="22" t="s">
        <v>20</v>
      </c>
      <c r="S4" s="17" t="s">
        <v>30</v>
      </c>
      <c r="T4" s="7" t="s">
        <v>21</v>
      </c>
      <c r="U4" s="24"/>
    </row>
    <row r="5" spans="1:21" s="10" customFormat="1" ht="12.75">
      <c r="A5" s="2"/>
      <c r="B5" s="17"/>
      <c r="C5" s="18"/>
      <c r="D5" s="19"/>
      <c r="E5" s="21"/>
      <c r="F5" s="22"/>
      <c r="G5" s="17"/>
      <c r="H5" s="2"/>
      <c r="I5" s="1"/>
      <c r="J5" s="1"/>
      <c r="K5" s="11" t="s">
        <v>66</v>
      </c>
      <c r="L5" s="91"/>
      <c r="M5" s="12">
        <f>IF(I9,"YES","")</f>
      </c>
      <c r="N5" s="46">
        <f>IF(I25,"YES","")</f>
      </c>
      <c r="O5" s="46"/>
      <c r="P5" s="12">
        <f>IF(OR(I9,I8),"YES","")</f>
      </c>
      <c r="Q5" s="46">
        <f>IF(OR(I8,I25),"YES","")</f>
      </c>
      <c r="R5" s="46">
        <f>IF(I8,"YES","")</f>
      </c>
      <c r="S5" s="46">
        <f>IF(I8,"YES","")</f>
      </c>
      <c r="T5" s="12">
        <f>IF(I33,"YES","")</f>
      </c>
      <c r="U5" s="24"/>
    </row>
    <row r="6" spans="1:21" s="10" customFormat="1" ht="19.5" customHeight="1">
      <c r="A6" s="2"/>
      <c r="B6" s="17"/>
      <c r="C6" s="18"/>
      <c r="D6" s="19"/>
      <c r="E6" s="21"/>
      <c r="F6" s="22"/>
      <c r="G6" s="17"/>
      <c r="H6" s="2"/>
      <c r="I6" s="1"/>
      <c r="J6" s="1"/>
      <c r="K6" s="13" t="s">
        <v>11</v>
      </c>
      <c r="L6" s="91"/>
      <c r="M6" s="14" t="str">
        <f>IF(OR(M7&gt;4,M5="YES"),"YES","NO")</f>
        <v>NO</v>
      </c>
      <c r="N6" s="14" t="str">
        <f>IF(OR(N7&gt;7,N25=3),"YES","NO")</f>
        <v>YES</v>
      </c>
      <c r="O6" s="14" t="str">
        <f>IF(O7&gt;3,"YES","NO")</f>
        <v>YES</v>
      </c>
      <c r="P6" s="14" t="str">
        <f>IF(OR(P7&gt;9,P5="YES"),"YES","NO")</f>
        <v>NO</v>
      </c>
      <c r="Q6" s="14" t="str">
        <f>IF(OR(Q7&gt;9,Q5="YES"),"YES","NO")</f>
        <v>YES</v>
      </c>
      <c r="R6" s="14" t="str">
        <f>IF(OR(R7&gt;11,R5="YES"),"YES","NO")</f>
        <v>YES</v>
      </c>
      <c r="S6" s="14" t="str">
        <f>IF(OR(S7&gt;7,S5="YES"),"YES","NO")</f>
        <v>YES</v>
      </c>
      <c r="T6" s="14" t="str">
        <f>IF(OR(T7&gt;3,T5="YES"),"YES","NO")</f>
        <v>NO</v>
      </c>
      <c r="U6" s="24"/>
    </row>
    <row r="7" spans="1:21" s="10" customFormat="1" ht="12.75">
      <c r="A7" s="2"/>
      <c r="B7" s="17"/>
      <c r="C7" s="18"/>
      <c r="D7" s="19"/>
      <c r="E7" s="21"/>
      <c r="F7" s="22"/>
      <c r="G7" s="17"/>
      <c r="H7" s="2"/>
      <c r="I7" s="1"/>
      <c r="J7" s="1"/>
      <c r="K7" s="9" t="s">
        <v>10</v>
      </c>
      <c r="L7" s="92"/>
      <c r="M7" s="5">
        <f aca="true" t="shared" si="0" ref="M7:T7">SUM(M8:M36)</f>
        <v>3</v>
      </c>
      <c r="N7" s="5">
        <f t="shared" si="0"/>
        <v>12</v>
      </c>
      <c r="O7" s="5">
        <f t="shared" si="0"/>
        <v>10</v>
      </c>
      <c r="P7" s="5">
        <f t="shared" si="0"/>
        <v>7</v>
      </c>
      <c r="Q7" s="5">
        <f t="shared" si="0"/>
        <v>12</v>
      </c>
      <c r="R7" s="5">
        <f t="shared" si="0"/>
        <v>18</v>
      </c>
      <c r="S7" s="5">
        <f t="shared" si="0"/>
        <v>9</v>
      </c>
      <c r="T7" s="5">
        <f t="shared" si="0"/>
        <v>2</v>
      </c>
      <c r="U7" s="24"/>
    </row>
    <row r="8" spans="1:20" s="10" customFormat="1" ht="36" customHeight="1">
      <c r="A8" s="28">
        <v>0</v>
      </c>
      <c r="B8" s="29">
        <v>0</v>
      </c>
      <c r="C8" s="30">
        <v>0</v>
      </c>
      <c r="D8" s="31">
        <v>0</v>
      </c>
      <c r="E8" s="32">
        <v>0</v>
      </c>
      <c r="F8" s="33">
        <v>0</v>
      </c>
      <c r="G8" s="29">
        <v>0</v>
      </c>
      <c r="H8" s="34">
        <v>0</v>
      </c>
      <c r="I8" s="66" t="b">
        <v>0</v>
      </c>
      <c r="J8" s="71" t="s">
        <v>34</v>
      </c>
      <c r="K8" s="60" t="s">
        <v>44</v>
      </c>
      <c r="L8" s="38"/>
      <c r="M8" s="25">
        <f aca="true" t="shared" si="1" ref="M8:M36">IF(I8,A8,0)</f>
        <v>0</v>
      </c>
      <c r="N8" s="25">
        <f aca="true" t="shared" si="2" ref="N8:N36">IF(I8,B8,0)</f>
        <v>0</v>
      </c>
      <c r="O8" s="25">
        <f aca="true" t="shared" si="3" ref="O8:O36">IF(I8,C8,0)</f>
        <v>0</v>
      </c>
      <c r="P8" s="25">
        <f aca="true" t="shared" si="4" ref="P8:P36">IF(I8,D8,0)</f>
        <v>0</v>
      </c>
      <c r="Q8" s="25">
        <f aca="true" t="shared" si="5" ref="Q8:Q36">IF(I8,E8,0)</f>
        <v>0</v>
      </c>
      <c r="R8" s="25">
        <f aca="true" t="shared" si="6" ref="R8:R36">IF(I8,F8,0)</f>
        <v>0</v>
      </c>
      <c r="S8" s="25">
        <f aca="true" t="shared" si="7" ref="S8:S36">IF(I8,G8,0)</f>
        <v>0</v>
      </c>
      <c r="T8" s="25">
        <f aca="true" t="shared" si="8" ref="T8:T36">IF(I8,H8,0)</f>
        <v>0</v>
      </c>
    </row>
    <row r="9" spans="1:20" s="10" customFormat="1" ht="19.5" customHeight="1" thickBot="1">
      <c r="A9" s="28">
        <v>0</v>
      </c>
      <c r="B9" s="29">
        <v>0</v>
      </c>
      <c r="C9" s="30">
        <v>0</v>
      </c>
      <c r="D9" s="31">
        <v>0</v>
      </c>
      <c r="E9" s="32">
        <v>0</v>
      </c>
      <c r="F9" s="33">
        <v>0</v>
      </c>
      <c r="G9" s="29">
        <v>0</v>
      </c>
      <c r="H9" s="34">
        <v>0</v>
      </c>
      <c r="I9" s="66" t="b">
        <v>0</v>
      </c>
      <c r="J9" s="71" t="s">
        <v>35</v>
      </c>
      <c r="K9" s="61" t="s">
        <v>45</v>
      </c>
      <c r="L9" s="38"/>
      <c r="M9" s="25">
        <f>IF(I9,A9,0)</f>
        <v>0</v>
      </c>
      <c r="N9" s="25">
        <f>IF(I9,B9,0)</f>
        <v>0</v>
      </c>
      <c r="O9" s="25">
        <f>IF(I9,C9,0)</f>
        <v>0</v>
      </c>
      <c r="P9" s="25">
        <f>IF(I9,D9,0)</f>
        <v>0</v>
      </c>
      <c r="Q9" s="25">
        <f>IF(I9,E9,0)</f>
        <v>0</v>
      </c>
      <c r="R9" s="25">
        <f>IF(I9,F9,0)</f>
        <v>0</v>
      </c>
      <c r="S9" s="25">
        <f>IF(I9,G9,0)</f>
        <v>0</v>
      </c>
      <c r="T9" s="25">
        <f>IF(I9,H9,0)</f>
        <v>0</v>
      </c>
    </row>
    <row r="10" spans="1:20" ht="25.5" customHeight="1" thickBot="1" thickTop="1">
      <c r="A10" s="28">
        <v>0</v>
      </c>
      <c r="B10" s="29">
        <v>0</v>
      </c>
      <c r="C10" s="30">
        <v>0</v>
      </c>
      <c r="D10" s="31">
        <v>0</v>
      </c>
      <c r="E10" s="32">
        <v>0</v>
      </c>
      <c r="F10" s="33">
        <v>0</v>
      </c>
      <c r="G10" s="29">
        <v>0</v>
      </c>
      <c r="H10" s="34">
        <v>0</v>
      </c>
      <c r="I10" s="67" t="b">
        <v>0</v>
      </c>
      <c r="J10" s="72">
        <v>3</v>
      </c>
      <c r="K10" s="51" t="s">
        <v>65</v>
      </c>
      <c r="L10" s="42"/>
      <c r="M10" s="25">
        <f t="shared" si="1"/>
        <v>0</v>
      </c>
      <c r="N10" s="25">
        <f t="shared" si="2"/>
        <v>0</v>
      </c>
      <c r="O10" s="25">
        <f t="shared" si="3"/>
        <v>0</v>
      </c>
      <c r="P10" s="25">
        <f t="shared" si="4"/>
        <v>0</v>
      </c>
      <c r="Q10" s="25">
        <f t="shared" si="5"/>
        <v>0</v>
      </c>
      <c r="R10" s="25">
        <f t="shared" si="6"/>
        <v>0</v>
      </c>
      <c r="S10" s="25">
        <f t="shared" si="7"/>
        <v>0</v>
      </c>
      <c r="T10" s="25">
        <f t="shared" si="8"/>
        <v>0</v>
      </c>
    </row>
    <row r="11" spans="1:20" ht="36" customHeight="1" thickBot="1" thickTop="1">
      <c r="A11" s="28">
        <v>1</v>
      </c>
      <c r="B11" s="29">
        <v>0</v>
      </c>
      <c r="C11" s="30">
        <v>0</v>
      </c>
      <c r="D11" s="31">
        <v>1</v>
      </c>
      <c r="E11" s="32">
        <v>0</v>
      </c>
      <c r="F11" s="33">
        <v>0</v>
      </c>
      <c r="G11" s="29">
        <v>0</v>
      </c>
      <c r="H11" s="34">
        <v>0</v>
      </c>
      <c r="I11" s="66" t="b">
        <v>0</v>
      </c>
      <c r="J11" s="72" t="s">
        <v>58</v>
      </c>
      <c r="K11" s="52" t="s">
        <v>46</v>
      </c>
      <c r="L11" s="42"/>
      <c r="M11" s="25">
        <f t="shared" si="1"/>
        <v>0</v>
      </c>
      <c r="N11" s="25">
        <f t="shared" si="2"/>
        <v>0</v>
      </c>
      <c r="O11" s="25">
        <f t="shared" si="3"/>
        <v>0</v>
      </c>
      <c r="P11" s="25">
        <f t="shared" si="4"/>
        <v>0</v>
      </c>
      <c r="Q11" s="25">
        <f t="shared" si="5"/>
        <v>0</v>
      </c>
      <c r="R11" s="25">
        <f t="shared" si="6"/>
        <v>0</v>
      </c>
      <c r="S11" s="25">
        <f t="shared" si="7"/>
        <v>0</v>
      </c>
      <c r="T11" s="25">
        <f t="shared" si="8"/>
        <v>0</v>
      </c>
    </row>
    <row r="12" spans="1:20" ht="38.25" customHeight="1" thickBot="1" thickTop="1">
      <c r="A12" s="28">
        <v>2</v>
      </c>
      <c r="B12" s="29">
        <v>0</v>
      </c>
      <c r="C12" s="30">
        <v>0</v>
      </c>
      <c r="D12" s="31">
        <v>2</v>
      </c>
      <c r="E12" s="32">
        <v>0</v>
      </c>
      <c r="F12" s="33">
        <v>0</v>
      </c>
      <c r="G12" s="29">
        <v>0</v>
      </c>
      <c r="H12" s="34">
        <v>0</v>
      </c>
      <c r="I12" s="66" t="b">
        <v>0</v>
      </c>
      <c r="J12" s="72" t="s">
        <v>59</v>
      </c>
      <c r="K12" s="52" t="s">
        <v>47</v>
      </c>
      <c r="L12" s="42"/>
      <c r="M12" s="25">
        <f t="shared" si="1"/>
        <v>0</v>
      </c>
      <c r="N12" s="25">
        <f t="shared" si="2"/>
        <v>0</v>
      </c>
      <c r="O12" s="25">
        <f t="shared" si="3"/>
        <v>0</v>
      </c>
      <c r="P12" s="25">
        <f t="shared" si="4"/>
        <v>0</v>
      </c>
      <c r="Q12" s="25">
        <f t="shared" si="5"/>
        <v>0</v>
      </c>
      <c r="R12" s="25">
        <f t="shared" si="6"/>
        <v>0</v>
      </c>
      <c r="S12" s="25">
        <f t="shared" si="7"/>
        <v>0</v>
      </c>
      <c r="T12" s="25">
        <f t="shared" si="8"/>
        <v>0</v>
      </c>
    </row>
    <row r="13" spans="1:20" ht="38.25" customHeight="1" thickBot="1" thickTop="1">
      <c r="A13" s="28">
        <v>3</v>
      </c>
      <c r="B13" s="29">
        <v>0</v>
      </c>
      <c r="C13" s="30">
        <v>0</v>
      </c>
      <c r="D13" s="31">
        <v>3</v>
      </c>
      <c r="E13" s="32">
        <v>0</v>
      </c>
      <c r="F13" s="33">
        <v>0</v>
      </c>
      <c r="G13" s="29">
        <v>0</v>
      </c>
      <c r="H13" s="34">
        <v>0</v>
      </c>
      <c r="I13" s="66" t="b">
        <v>0</v>
      </c>
      <c r="J13" s="72" t="s">
        <v>60</v>
      </c>
      <c r="K13" s="52" t="s">
        <v>43</v>
      </c>
      <c r="L13" s="42"/>
      <c r="M13" s="25">
        <f t="shared" si="1"/>
        <v>0</v>
      </c>
      <c r="N13" s="25">
        <f t="shared" si="2"/>
        <v>0</v>
      </c>
      <c r="O13" s="25">
        <f t="shared" si="3"/>
        <v>0</v>
      </c>
      <c r="P13" s="25">
        <f t="shared" si="4"/>
        <v>0</v>
      </c>
      <c r="Q13" s="25">
        <f t="shared" si="5"/>
        <v>0</v>
      </c>
      <c r="R13" s="25">
        <f t="shared" si="6"/>
        <v>0</v>
      </c>
      <c r="S13" s="25">
        <f t="shared" si="7"/>
        <v>0</v>
      </c>
      <c r="T13" s="25">
        <f t="shared" si="8"/>
        <v>0</v>
      </c>
    </row>
    <row r="14" spans="1:20" ht="36" customHeight="1" thickTop="1">
      <c r="A14" s="28">
        <v>3</v>
      </c>
      <c r="B14" s="29">
        <v>0</v>
      </c>
      <c r="C14" s="30">
        <v>0</v>
      </c>
      <c r="D14" s="31">
        <v>3</v>
      </c>
      <c r="E14" s="32">
        <v>0</v>
      </c>
      <c r="F14" s="33">
        <v>0</v>
      </c>
      <c r="G14" s="29">
        <v>0</v>
      </c>
      <c r="H14" s="34">
        <v>0</v>
      </c>
      <c r="I14" s="66" t="b">
        <v>0</v>
      </c>
      <c r="J14" s="71">
        <v>4</v>
      </c>
      <c r="K14" s="62" t="s">
        <v>52</v>
      </c>
      <c r="L14" s="38"/>
      <c r="M14" s="25">
        <f t="shared" si="1"/>
        <v>0</v>
      </c>
      <c r="N14" s="25">
        <f t="shared" si="2"/>
        <v>0</v>
      </c>
      <c r="O14" s="25">
        <f t="shared" si="3"/>
        <v>0</v>
      </c>
      <c r="P14" s="25">
        <f>IF(I14,D14,0)</f>
        <v>0</v>
      </c>
      <c r="Q14" s="25">
        <f t="shared" si="5"/>
        <v>0</v>
      </c>
      <c r="R14" s="25">
        <f t="shared" si="6"/>
        <v>0</v>
      </c>
      <c r="S14" s="25">
        <f t="shared" si="7"/>
        <v>0</v>
      </c>
      <c r="T14" s="25">
        <f t="shared" si="8"/>
        <v>0</v>
      </c>
    </row>
    <row r="15" spans="1:20" ht="51.75" customHeight="1">
      <c r="A15" s="28">
        <v>0</v>
      </c>
      <c r="B15" s="29">
        <v>1</v>
      </c>
      <c r="C15" s="30">
        <v>0</v>
      </c>
      <c r="D15" s="31">
        <v>3</v>
      </c>
      <c r="E15" s="32">
        <v>2</v>
      </c>
      <c r="F15" s="33">
        <v>3</v>
      </c>
      <c r="G15" s="29">
        <v>3</v>
      </c>
      <c r="H15" s="34">
        <v>0</v>
      </c>
      <c r="I15" s="66" t="b">
        <v>0</v>
      </c>
      <c r="J15" s="71">
        <v>5</v>
      </c>
      <c r="K15" s="27" t="s">
        <v>67</v>
      </c>
      <c r="L15" s="38"/>
      <c r="M15" s="25">
        <f t="shared" si="1"/>
        <v>0</v>
      </c>
      <c r="N15" s="25">
        <f t="shared" si="2"/>
        <v>0</v>
      </c>
      <c r="O15" s="25">
        <f t="shared" si="3"/>
        <v>0</v>
      </c>
      <c r="P15" s="25">
        <f t="shared" si="4"/>
        <v>0</v>
      </c>
      <c r="Q15" s="25">
        <f t="shared" si="5"/>
        <v>0</v>
      </c>
      <c r="R15" s="25">
        <f t="shared" si="6"/>
        <v>0</v>
      </c>
      <c r="S15" s="25">
        <f t="shared" si="7"/>
        <v>0</v>
      </c>
      <c r="T15" s="25">
        <f t="shared" si="8"/>
        <v>0</v>
      </c>
    </row>
    <row r="16" spans="1:20" ht="51.75" customHeight="1">
      <c r="A16" s="28">
        <v>1</v>
      </c>
      <c r="B16" s="29">
        <v>0</v>
      </c>
      <c r="C16" s="30">
        <v>0</v>
      </c>
      <c r="D16" s="31">
        <v>2</v>
      </c>
      <c r="E16" s="32">
        <v>0</v>
      </c>
      <c r="F16" s="33">
        <v>0</v>
      </c>
      <c r="G16" s="29">
        <v>0</v>
      </c>
      <c r="H16" s="34">
        <v>0</v>
      </c>
      <c r="I16" s="66" t="b">
        <v>0</v>
      </c>
      <c r="J16" s="71">
        <v>6</v>
      </c>
      <c r="K16" s="59" t="s">
        <v>55</v>
      </c>
      <c r="L16" s="38"/>
      <c r="M16" s="25">
        <f>IF(I16,A16,0)</f>
        <v>0</v>
      </c>
      <c r="N16" s="25">
        <f>IF(I16,B16,0)</f>
        <v>0</v>
      </c>
      <c r="O16" s="25">
        <f>IF(I16,C16,0)</f>
        <v>0</v>
      </c>
      <c r="P16" s="25">
        <f>IF(I16,D16,0)</f>
        <v>0</v>
      </c>
      <c r="Q16" s="25">
        <f>IF(I16,E16,0)</f>
        <v>0</v>
      </c>
      <c r="R16" s="25">
        <f>IF(I16,F16,0)</f>
        <v>0</v>
      </c>
      <c r="S16" s="25">
        <f>IF(I16,G16,0)</f>
        <v>0</v>
      </c>
      <c r="T16" s="25">
        <f>IF(I16,H16,0)</f>
        <v>0</v>
      </c>
    </row>
    <row r="17" spans="1:20" ht="54.75" customHeight="1">
      <c r="A17" s="28">
        <v>0</v>
      </c>
      <c r="B17" s="29">
        <v>1</v>
      </c>
      <c r="C17" s="30">
        <v>2</v>
      </c>
      <c r="D17" s="31">
        <v>0</v>
      </c>
      <c r="E17" s="32">
        <v>1</v>
      </c>
      <c r="F17" s="33">
        <v>2</v>
      </c>
      <c r="G17" s="29">
        <v>0</v>
      </c>
      <c r="H17" s="34">
        <v>0</v>
      </c>
      <c r="I17" s="66" t="b">
        <v>0</v>
      </c>
      <c r="J17" s="71">
        <v>7</v>
      </c>
      <c r="K17" s="59" t="s">
        <v>54</v>
      </c>
      <c r="L17" s="38"/>
      <c r="M17" s="25">
        <f t="shared" si="1"/>
        <v>0</v>
      </c>
      <c r="N17" s="25">
        <f t="shared" si="2"/>
        <v>0</v>
      </c>
      <c r="O17" s="25">
        <f t="shared" si="3"/>
        <v>0</v>
      </c>
      <c r="P17" s="25">
        <f t="shared" si="4"/>
        <v>0</v>
      </c>
      <c r="Q17" s="25">
        <f t="shared" si="5"/>
        <v>0</v>
      </c>
      <c r="R17" s="25">
        <f t="shared" si="6"/>
        <v>0</v>
      </c>
      <c r="S17" s="25">
        <f t="shared" si="7"/>
        <v>0</v>
      </c>
      <c r="T17" s="25">
        <f t="shared" si="8"/>
        <v>0</v>
      </c>
    </row>
    <row r="18" spans="1:20" ht="36" customHeight="1">
      <c r="A18" s="28">
        <v>1</v>
      </c>
      <c r="B18" s="29">
        <v>0</v>
      </c>
      <c r="C18" s="30">
        <v>0</v>
      </c>
      <c r="D18" s="31">
        <v>2</v>
      </c>
      <c r="E18" s="32">
        <v>2</v>
      </c>
      <c r="F18" s="33">
        <v>2</v>
      </c>
      <c r="G18" s="29">
        <v>2</v>
      </c>
      <c r="H18" s="34">
        <v>1</v>
      </c>
      <c r="I18" s="66" t="b">
        <v>0</v>
      </c>
      <c r="J18" s="71">
        <v>8</v>
      </c>
      <c r="K18" s="27" t="s">
        <v>48</v>
      </c>
      <c r="L18" s="38"/>
      <c r="M18" s="25">
        <f t="shared" si="1"/>
        <v>0</v>
      </c>
      <c r="N18" s="25">
        <f t="shared" si="2"/>
        <v>0</v>
      </c>
      <c r="O18" s="25">
        <f t="shared" si="3"/>
        <v>0</v>
      </c>
      <c r="P18" s="25">
        <f t="shared" si="4"/>
        <v>0</v>
      </c>
      <c r="Q18" s="25">
        <f t="shared" si="5"/>
        <v>0</v>
      </c>
      <c r="R18" s="25">
        <f t="shared" si="6"/>
        <v>0</v>
      </c>
      <c r="S18" s="25">
        <f t="shared" si="7"/>
        <v>0</v>
      </c>
      <c r="T18" s="25">
        <f t="shared" si="8"/>
        <v>0</v>
      </c>
    </row>
    <row r="19" spans="1:20" ht="36" customHeight="1">
      <c r="A19" s="28">
        <v>2</v>
      </c>
      <c r="B19" s="29">
        <v>1</v>
      </c>
      <c r="C19" s="30">
        <v>0</v>
      </c>
      <c r="D19" s="31">
        <v>2</v>
      </c>
      <c r="E19" s="32">
        <v>1</v>
      </c>
      <c r="F19" s="33">
        <v>1</v>
      </c>
      <c r="G19" s="29">
        <v>1</v>
      </c>
      <c r="H19" s="34">
        <v>1</v>
      </c>
      <c r="I19" s="66" t="b">
        <v>1</v>
      </c>
      <c r="J19" s="71">
        <v>9</v>
      </c>
      <c r="K19" s="27" t="s">
        <v>53</v>
      </c>
      <c r="L19" s="38"/>
      <c r="M19" s="25">
        <f t="shared" si="1"/>
        <v>2</v>
      </c>
      <c r="N19" s="25">
        <f t="shared" si="2"/>
        <v>1</v>
      </c>
      <c r="O19" s="25">
        <f t="shared" si="3"/>
        <v>0</v>
      </c>
      <c r="P19" s="25">
        <f t="shared" si="4"/>
        <v>2</v>
      </c>
      <c r="Q19" s="25">
        <f t="shared" si="5"/>
        <v>1</v>
      </c>
      <c r="R19" s="25">
        <f t="shared" si="6"/>
        <v>1</v>
      </c>
      <c r="S19" s="25">
        <f t="shared" si="7"/>
        <v>1</v>
      </c>
      <c r="T19" s="25">
        <f t="shared" si="8"/>
        <v>1</v>
      </c>
    </row>
    <row r="20" spans="1:20" ht="19.5" customHeight="1">
      <c r="A20" s="28">
        <v>0</v>
      </c>
      <c r="B20" s="29">
        <v>0</v>
      </c>
      <c r="C20" s="30">
        <v>0</v>
      </c>
      <c r="D20" s="31">
        <v>1</v>
      </c>
      <c r="E20" s="32">
        <v>1</v>
      </c>
      <c r="F20" s="33">
        <v>1</v>
      </c>
      <c r="G20" s="29">
        <v>3</v>
      </c>
      <c r="H20" s="34">
        <v>0</v>
      </c>
      <c r="I20" s="66" t="b">
        <v>1</v>
      </c>
      <c r="J20" s="71">
        <v>10</v>
      </c>
      <c r="K20" s="8" t="s">
        <v>31</v>
      </c>
      <c r="L20" s="38"/>
      <c r="M20" s="25">
        <f t="shared" si="1"/>
        <v>0</v>
      </c>
      <c r="N20" s="25">
        <f t="shared" si="2"/>
        <v>0</v>
      </c>
      <c r="O20" s="25">
        <f t="shared" si="3"/>
        <v>0</v>
      </c>
      <c r="P20" s="25">
        <f t="shared" si="4"/>
        <v>1</v>
      </c>
      <c r="Q20" s="25">
        <f t="shared" si="5"/>
        <v>1</v>
      </c>
      <c r="R20" s="25">
        <f t="shared" si="6"/>
        <v>1</v>
      </c>
      <c r="S20" s="25">
        <f t="shared" si="7"/>
        <v>3</v>
      </c>
      <c r="T20" s="25">
        <f t="shared" si="8"/>
        <v>0</v>
      </c>
    </row>
    <row r="21" spans="1:20" ht="49.5" customHeight="1" thickBot="1">
      <c r="A21" s="28">
        <v>0</v>
      </c>
      <c r="B21" s="29">
        <v>0</v>
      </c>
      <c r="C21" s="30">
        <v>0</v>
      </c>
      <c r="D21" s="31">
        <v>2</v>
      </c>
      <c r="E21" s="32">
        <v>1</v>
      </c>
      <c r="F21" s="33">
        <v>3</v>
      </c>
      <c r="G21" s="29">
        <v>3</v>
      </c>
      <c r="H21" s="34">
        <v>0</v>
      </c>
      <c r="I21" s="66" t="b">
        <v>1</v>
      </c>
      <c r="J21" s="71">
        <v>11</v>
      </c>
      <c r="K21" s="43" t="s">
        <v>49</v>
      </c>
      <c r="L21" s="38"/>
      <c r="M21" s="25">
        <f t="shared" si="1"/>
        <v>0</v>
      </c>
      <c r="N21" s="25">
        <f t="shared" si="2"/>
        <v>0</v>
      </c>
      <c r="O21" s="25">
        <f t="shared" si="3"/>
        <v>0</v>
      </c>
      <c r="P21" s="25">
        <f t="shared" si="4"/>
        <v>2</v>
      </c>
      <c r="Q21" s="25">
        <f t="shared" si="5"/>
        <v>1</v>
      </c>
      <c r="R21" s="25">
        <f t="shared" si="6"/>
        <v>3</v>
      </c>
      <c r="S21" s="25">
        <f t="shared" si="7"/>
        <v>3</v>
      </c>
      <c r="T21" s="25">
        <f t="shared" si="8"/>
        <v>0</v>
      </c>
    </row>
    <row r="22" spans="1:20" ht="25.5" thickBot="1" thickTop="1">
      <c r="A22" s="28">
        <v>0</v>
      </c>
      <c r="B22" s="29">
        <v>0</v>
      </c>
      <c r="C22" s="30">
        <v>0</v>
      </c>
      <c r="D22" s="31">
        <v>0</v>
      </c>
      <c r="E22" s="32">
        <v>0</v>
      </c>
      <c r="F22" s="33">
        <v>0</v>
      </c>
      <c r="G22" s="29">
        <v>0</v>
      </c>
      <c r="H22" s="34">
        <v>0</v>
      </c>
      <c r="I22" s="66" t="b">
        <v>0</v>
      </c>
      <c r="J22" s="72">
        <v>12</v>
      </c>
      <c r="K22" s="49" t="s">
        <v>64</v>
      </c>
      <c r="L22" s="42"/>
      <c r="M22" s="25">
        <f t="shared" si="1"/>
        <v>0</v>
      </c>
      <c r="N22" s="25">
        <f t="shared" si="2"/>
        <v>0</v>
      </c>
      <c r="O22" s="25">
        <f t="shared" si="3"/>
        <v>0</v>
      </c>
      <c r="P22" s="25">
        <f t="shared" si="4"/>
        <v>0</v>
      </c>
      <c r="Q22" s="25">
        <f t="shared" si="5"/>
        <v>0</v>
      </c>
      <c r="R22" s="25">
        <f t="shared" si="6"/>
        <v>0</v>
      </c>
      <c r="S22" s="25">
        <f t="shared" si="7"/>
        <v>0</v>
      </c>
      <c r="T22" s="25">
        <f t="shared" si="8"/>
        <v>0</v>
      </c>
    </row>
    <row r="23" spans="1:20" ht="24.75" customHeight="1" thickBot="1" thickTop="1">
      <c r="A23" s="28">
        <v>0</v>
      </c>
      <c r="B23" s="29">
        <v>1</v>
      </c>
      <c r="C23" s="30">
        <v>0</v>
      </c>
      <c r="D23" s="31">
        <v>0</v>
      </c>
      <c r="E23" s="32">
        <v>1</v>
      </c>
      <c r="F23" s="33">
        <v>0</v>
      </c>
      <c r="G23" s="29">
        <v>0</v>
      </c>
      <c r="H23" s="34">
        <v>0</v>
      </c>
      <c r="I23" s="66" t="b">
        <v>0</v>
      </c>
      <c r="J23" s="72" t="s">
        <v>61</v>
      </c>
      <c r="K23" s="50" t="s">
        <v>32</v>
      </c>
      <c r="L23" s="42"/>
      <c r="M23" s="25">
        <f t="shared" si="1"/>
        <v>0</v>
      </c>
      <c r="N23" s="25">
        <f t="shared" si="2"/>
        <v>0</v>
      </c>
      <c r="O23" s="25">
        <f t="shared" si="3"/>
        <v>0</v>
      </c>
      <c r="P23" s="25">
        <f t="shared" si="4"/>
        <v>0</v>
      </c>
      <c r="Q23" s="25">
        <f t="shared" si="5"/>
        <v>0</v>
      </c>
      <c r="R23" s="25">
        <f t="shared" si="6"/>
        <v>0</v>
      </c>
      <c r="S23" s="25">
        <f t="shared" si="7"/>
        <v>0</v>
      </c>
      <c r="T23" s="25">
        <f t="shared" si="8"/>
        <v>0</v>
      </c>
    </row>
    <row r="24" spans="1:20" ht="24.75" customHeight="1" thickBot="1" thickTop="1">
      <c r="A24" s="28">
        <v>0</v>
      </c>
      <c r="B24" s="29">
        <v>2</v>
      </c>
      <c r="C24" s="30">
        <v>0</v>
      </c>
      <c r="D24" s="31">
        <v>0</v>
      </c>
      <c r="E24" s="32">
        <v>2</v>
      </c>
      <c r="F24" s="33">
        <v>0</v>
      </c>
      <c r="G24" s="29">
        <v>0</v>
      </c>
      <c r="H24" s="34">
        <v>0</v>
      </c>
      <c r="I24" s="66" t="b">
        <v>0</v>
      </c>
      <c r="J24" s="72" t="s">
        <v>62</v>
      </c>
      <c r="K24" s="50" t="s">
        <v>41</v>
      </c>
      <c r="L24" s="47"/>
      <c r="M24" s="25">
        <f t="shared" si="1"/>
        <v>0</v>
      </c>
      <c r="N24" s="25">
        <f t="shared" si="2"/>
        <v>0</v>
      </c>
      <c r="O24" s="25">
        <f t="shared" si="3"/>
        <v>0</v>
      </c>
      <c r="P24" s="25">
        <f t="shared" si="4"/>
        <v>0</v>
      </c>
      <c r="Q24" s="25">
        <f t="shared" si="5"/>
        <v>0</v>
      </c>
      <c r="R24" s="25">
        <f t="shared" si="6"/>
        <v>0</v>
      </c>
      <c r="S24" s="25">
        <f t="shared" si="7"/>
        <v>0</v>
      </c>
      <c r="T24" s="25">
        <f t="shared" si="8"/>
        <v>0</v>
      </c>
    </row>
    <row r="25" spans="1:20" ht="24.75" customHeight="1" thickBot="1" thickTop="1">
      <c r="A25" s="28">
        <v>0</v>
      </c>
      <c r="B25" s="29">
        <v>3</v>
      </c>
      <c r="C25" s="30">
        <v>0</v>
      </c>
      <c r="D25" s="31">
        <v>0</v>
      </c>
      <c r="E25" s="32">
        <v>3</v>
      </c>
      <c r="F25" s="33">
        <v>0</v>
      </c>
      <c r="G25" s="29">
        <v>0</v>
      </c>
      <c r="H25" s="34">
        <v>0</v>
      </c>
      <c r="I25" s="66" t="b">
        <v>0</v>
      </c>
      <c r="J25" s="72" t="s">
        <v>63</v>
      </c>
      <c r="K25" s="50" t="s">
        <v>50</v>
      </c>
      <c r="L25" s="48"/>
      <c r="M25" s="25">
        <f t="shared" si="1"/>
        <v>0</v>
      </c>
      <c r="N25" s="25">
        <f t="shared" si="2"/>
        <v>0</v>
      </c>
      <c r="O25" s="25">
        <f t="shared" si="3"/>
        <v>0</v>
      </c>
      <c r="P25" s="25">
        <f t="shared" si="4"/>
        <v>0</v>
      </c>
      <c r="Q25" s="25">
        <f t="shared" si="5"/>
        <v>0</v>
      </c>
      <c r="R25" s="25">
        <f t="shared" si="6"/>
        <v>0</v>
      </c>
      <c r="S25" s="25">
        <f t="shared" si="7"/>
        <v>0</v>
      </c>
      <c r="T25" s="25">
        <f t="shared" si="8"/>
        <v>0</v>
      </c>
    </row>
    <row r="26" spans="1:20" ht="24.75" customHeight="1" thickTop="1">
      <c r="A26" s="28">
        <v>0</v>
      </c>
      <c r="B26" s="29">
        <v>3</v>
      </c>
      <c r="C26" s="30">
        <v>0</v>
      </c>
      <c r="D26" s="31">
        <v>0</v>
      </c>
      <c r="E26" s="32">
        <v>3</v>
      </c>
      <c r="F26" s="33">
        <v>0</v>
      </c>
      <c r="G26" s="29">
        <v>0</v>
      </c>
      <c r="H26" s="34">
        <v>0</v>
      </c>
      <c r="I26" s="66" t="b">
        <v>1</v>
      </c>
      <c r="J26" s="71">
        <v>13</v>
      </c>
      <c r="K26" s="44" t="s">
        <v>38</v>
      </c>
      <c r="L26" s="40"/>
      <c r="M26" s="25">
        <f t="shared" si="1"/>
        <v>0</v>
      </c>
      <c r="N26" s="25">
        <f t="shared" si="2"/>
        <v>3</v>
      </c>
      <c r="O26" s="25">
        <f t="shared" si="3"/>
        <v>0</v>
      </c>
      <c r="P26" s="25">
        <f t="shared" si="4"/>
        <v>0</v>
      </c>
      <c r="Q26" s="25">
        <f t="shared" si="5"/>
        <v>3</v>
      </c>
      <c r="R26" s="25">
        <f t="shared" si="6"/>
        <v>0</v>
      </c>
      <c r="S26" s="25">
        <f t="shared" si="7"/>
        <v>0</v>
      </c>
      <c r="T26" s="25">
        <f t="shared" si="8"/>
        <v>0</v>
      </c>
    </row>
    <row r="27" spans="1:20" ht="24.75" customHeight="1">
      <c r="A27" s="28">
        <v>1</v>
      </c>
      <c r="B27" s="29">
        <v>3</v>
      </c>
      <c r="C27" s="30">
        <v>1</v>
      </c>
      <c r="D27" s="31">
        <v>2</v>
      </c>
      <c r="E27" s="32">
        <v>1</v>
      </c>
      <c r="F27" s="33">
        <v>2</v>
      </c>
      <c r="G27" s="29">
        <v>2</v>
      </c>
      <c r="H27" s="34">
        <v>1</v>
      </c>
      <c r="I27" s="66" t="b">
        <v>1</v>
      </c>
      <c r="J27" s="71">
        <v>14</v>
      </c>
      <c r="K27" s="27" t="s">
        <v>51</v>
      </c>
      <c r="L27" s="40"/>
      <c r="M27" s="25">
        <f t="shared" si="1"/>
        <v>1</v>
      </c>
      <c r="N27" s="25">
        <f t="shared" si="2"/>
        <v>3</v>
      </c>
      <c r="O27" s="25">
        <f t="shared" si="3"/>
        <v>1</v>
      </c>
      <c r="P27" s="25">
        <f t="shared" si="4"/>
        <v>2</v>
      </c>
      <c r="Q27" s="25">
        <f t="shared" si="5"/>
        <v>1</v>
      </c>
      <c r="R27" s="25">
        <f t="shared" si="6"/>
        <v>2</v>
      </c>
      <c r="S27" s="25">
        <f t="shared" si="7"/>
        <v>2</v>
      </c>
      <c r="T27" s="25">
        <f t="shared" si="8"/>
        <v>1</v>
      </c>
    </row>
    <row r="28" spans="1:20" ht="36" customHeight="1">
      <c r="A28" s="28">
        <v>0</v>
      </c>
      <c r="B28" s="29">
        <v>3</v>
      </c>
      <c r="C28" s="30">
        <v>2</v>
      </c>
      <c r="D28" s="31">
        <v>0</v>
      </c>
      <c r="E28" s="32">
        <v>3</v>
      </c>
      <c r="F28" s="33">
        <v>1</v>
      </c>
      <c r="G28" s="29">
        <v>0</v>
      </c>
      <c r="H28" s="34">
        <v>0</v>
      </c>
      <c r="I28" s="66" t="b">
        <v>1</v>
      </c>
      <c r="J28" s="71">
        <v>15</v>
      </c>
      <c r="K28" s="27" t="s">
        <v>42</v>
      </c>
      <c r="L28" s="40"/>
      <c r="M28" s="25">
        <f t="shared" si="1"/>
        <v>0</v>
      </c>
      <c r="N28" s="25">
        <f t="shared" si="2"/>
        <v>3</v>
      </c>
      <c r="O28" s="25">
        <f t="shared" si="3"/>
        <v>2</v>
      </c>
      <c r="P28" s="25">
        <f t="shared" si="4"/>
        <v>0</v>
      </c>
      <c r="Q28" s="25">
        <f t="shared" si="5"/>
        <v>3</v>
      </c>
      <c r="R28" s="25">
        <f t="shared" si="6"/>
        <v>1</v>
      </c>
      <c r="S28" s="25">
        <f t="shared" si="7"/>
        <v>0</v>
      </c>
      <c r="T28" s="25">
        <f t="shared" si="8"/>
        <v>0</v>
      </c>
    </row>
    <row r="29" spans="1:20" ht="19.5" customHeight="1">
      <c r="A29" s="28">
        <v>0</v>
      </c>
      <c r="B29" s="29">
        <v>2</v>
      </c>
      <c r="C29" s="30">
        <v>2</v>
      </c>
      <c r="D29" s="31">
        <v>0</v>
      </c>
      <c r="E29" s="32">
        <v>2</v>
      </c>
      <c r="F29" s="33">
        <v>2</v>
      </c>
      <c r="G29" s="29">
        <v>0</v>
      </c>
      <c r="H29" s="34">
        <v>0</v>
      </c>
      <c r="I29" s="66" t="b">
        <v>1</v>
      </c>
      <c r="J29" s="71">
        <v>16</v>
      </c>
      <c r="K29" s="27" t="s">
        <v>39</v>
      </c>
      <c r="L29" s="39"/>
      <c r="M29" s="25">
        <f t="shared" si="1"/>
        <v>0</v>
      </c>
      <c r="N29" s="25">
        <f t="shared" si="2"/>
        <v>2</v>
      </c>
      <c r="O29" s="25">
        <f t="shared" si="3"/>
        <v>2</v>
      </c>
      <c r="P29" s="25">
        <f t="shared" si="4"/>
        <v>0</v>
      </c>
      <c r="Q29" s="25">
        <f t="shared" si="5"/>
        <v>2</v>
      </c>
      <c r="R29" s="25">
        <f t="shared" si="6"/>
        <v>2</v>
      </c>
      <c r="S29" s="25">
        <f t="shared" si="7"/>
        <v>0</v>
      </c>
      <c r="T29" s="25">
        <f t="shared" si="8"/>
        <v>0</v>
      </c>
    </row>
    <row r="30" spans="1:20" ht="24.75" customHeight="1">
      <c r="A30" s="28">
        <v>0</v>
      </c>
      <c r="B30" s="29">
        <v>0</v>
      </c>
      <c r="C30" s="30">
        <v>2</v>
      </c>
      <c r="D30" s="31">
        <v>0</v>
      </c>
      <c r="E30" s="32">
        <v>0</v>
      </c>
      <c r="F30" s="33">
        <v>3</v>
      </c>
      <c r="G30" s="29">
        <v>0</v>
      </c>
      <c r="H30" s="34">
        <v>0</v>
      </c>
      <c r="I30" s="66" t="b">
        <v>1</v>
      </c>
      <c r="J30" s="71">
        <v>17</v>
      </c>
      <c r="K30" s="27" t="s">
        <v>37</v>
      </c>
      <c r="L30" s="39"/>
      <c r="M30" s="25">
        <f t="shared" si="1"/>
        <v>0</v>
      </c>
      <c r="N30" s="25">
        <f t="shared" si="2"/>
        <v>0</v>
      </c>
      <c r="O30" s="25">
        <f t="shared" si="3"/>
        <v>2</v>
      </c>
      <c r="P30" s="25">
        <f t="shared" si="4"/>
        <v>0</v>
      </c>
      <c r="Q30" s="25">
        <f t="shared" si="5"/>
        <v>0</v>
      </c>
      <c r="R30" s="25">
        <f t="shared" si="6"/>
        <v>3</v>
      </c>
      <c r="S30" s="25">
        <f t="shared" si="7"/>
        <v>0</v>
      </c>
      <c r="T30" s="25">
        <f t="shared" si="8"/>
        <v>0</v>
      </c>
    </row>
    <row r="31" spans="1:20" ht="24.75" customHeight="1">
      <c r="A31" s="28">
        <v>0</v>
      </c>
      <c r="B31" s="29">
        <v>0</v>
      </c>
      <c r="C31" s="30">
        <v>3</v>
      </c>
      <c r="D31" s="31">
        <v>0</v>
      </c>
      <c r="E31" s="32">
        <v>0</v>
      </c>
      <c r="F31" s="33">
        <v>3</v>
      </c>
      <c r="G31" s="29">
        <v>0</v>
      </c>
      <c r="H31" s="34">
        <v>0</v>
      </c>
      <c r="I31" s="66" t="b">
        <v>1</v>
      </c>
      <c r="J31" s="71">
        <v>18</v>
      </c>
      <c r="K31" s="43" t="s">
        <v>56</v>
      </c>
      <c r="L31" s="39"/>
      <c r="M31" s="25">
        <f>IF(I31,A31,0)</f>
        <v>0</v>
      </c>
      <c r="N31" s="25">
        <f>IF(I31,B31,0)</f>
        <v>0</v>
      </c>
      <c r="O31" s="25">
        <f>IF(I31,C31,0)</f>
        <v>3</v>
      </c>
      <c r="P31" s="25">
        <f t="shared" si="4"/>
        <v>0</v>
      </c>
      <c r="Q31" s="25">
        <f t="shared" si="5"/>
        <v>0</v>
      </c>
      <c r="R31" s="25">
        <f t="shared" si="6"/>
        <v>3</v>
      </c>
      <c r="S31" s="25">
        <f t="shared" si="7"/>
        <v>0</v>
      </c>
      <c r="T31" s="25">
        <f t="shared" si="8"/>
        <v>0</v>
      </c>
    </row>
    <row r="32" spans="1:20" ht="36.75" thickBot="1">
      <c r="A32" s="28">
        <v>0</v>
      </c>
      <c r="B32" s="29">
        <v>0</v>
      </c>
      <c r="C32" s="30">
        <v>0</v>
      </c>
      <c r="D32" s="31">
        <v>0</v>
      </c>
      <c r="E32" s="32">
        <v>0</v>
      </c>
      <c r="F32" s="33">
        <v>2</v>
      </c>
      <c r="G32" s="29">
        <v>0</v>
      </c>
      <c r="H32" s="34">
        <v>0</v>
      </c>
      <c r="I32" s="66" t="b">
        <v>1</v>
      </c>
      <c r="J32" s="71">
        <v>19</v>
      </c>
      <c r="K32" s="43" t="s">
        <v>57</v>
      </c>
      <c r="L32" s="40"/>
      <c r="M32" s="25">
        <f t="shared" si="1"/>
        <v>0</v>
      </c>
      <c r="N32" s="25">
        <f t="shared" si="2"/>
        <v>0</v>
      </c>
      <c r="O32" s="25">
        <f t="shared" si="3"/>
        <v>0</v>
      </c>
      <c r="P32" s="25">
        <f t="shared" si="4"/>
        <v>0</v>
      </c>
      <c r="Q32" s="25">
        <f t="shared" si="5"/>
        <v>0</v>
      </c>
      <c r="R32" s="25">
        <f t="shared" si="6"/>
        <v>2</v>
      </c>
      <c r="S32" s="25">
        <f t="shared" si="7"/>
        <v>0</v>
      </c>
      <c r="T32" s="25">
        <f t="shared" si="8"/>
        <v>0</v>
      </c>
    </row>
    <row r="33" spans="1:20" ht="19.5" customHeight="1" thickBot="1" thickTop="1">
      <c r="A33" s="28">
        <v>0</v>
      </c>
      <c r="B33" s="29">
        <v>0</v>
      </c>
      <c r="C33" s="30">
        <v>0</v>
      </c>
      <c r="D33" s="31">
        <v>0</v>
      </c>
      <c r="E33" s="32">
        <v>0</v>
      </c>
      <c r="F33" s="33">
        <v>0</v>
      </c>
      <c r="G33" s="29">
        <v>0</v>
      </c>
      <c r="H33" s="34">
        <v>0</v>
      </c>
      <c r="I33" s="66" t="b">
        <v>0</v>
      </c>
      <c r="J33" s="71">
        <v>20</v>
      </c>
      <c r="K33" s="45" t="s">
        <v>33</v>
      </c>
      <c r="L33" s="42"/>
      <c r="M33" s="25">
        <f t="shared" si="1"/>
        <v>0</v>
      </c>
      <c r="N33" s="25">
        <f t="shared" si="2"/>
        <v>0</v>
      </c>
      <c r="O33" s="25">
        <f t="shared" si="3"/>
        <v>0</v>
      </c>
      <c r="P33" s="25">
        <f t="shared" si="4"/>
        <v>0</v>
      </c>
      <c r="Q33" s="25">
        <f t="shared" si="5"/>
        <v>0</v>
      </c>
      <c r="R33" s="25">
        <f t="shared" si="6"/>
        <v>0</v>
      </c>
      <c r="S33" s="25">
        <f t="shared" si="7"/>
        <v>0</v>
      </c>
      <c r="T33" s="25">
        <f t="shared" si="8"/>
        <v>0</v>
      </c>
    </row>
    <row r="34" spans="1:20" ht="19.5" customHeight="1" thickTop="1">
      <c r="A34" s="28">
        <v>0</v>
      </c>
      <c r="B34" s="29">
        <v>0</v>
      </c>
      <c r="C34" s="30">
        <v>0</v>
      </c>
      <c r="D34" s="31">
        <v>0</v>
      </c>
      <c r="E34" s="32">
        <v>0</v>
      </c>
      <c r="F34" s="33">
        <v>0</v>
      </c>
      <c r="G34" s="29">
        <v>0</v>
      </c>
      <c r="H34" s="34">
        <v>3</v>
      </c>
      <c r="I34" s="66" t="b">
        <v>0</v>
      </c>
      <c r="J34" s="71">
        <v>21</v>
      </c>
      <c r="K34" s="53" t="s">
        <v>28</v>
      </c>
      <c r="L34" s="40"/>
      <c r="M34" s="25">
        <f t="shared" si="1"/>
        <v>0</v>
      </c>
      <c r="N34" s="25">
        <f t="shared" si="2"/>
        <v>0</v>
      </c>
      <c r="O34" s="25">
        <f t="shared" si="3"/>
        <v>0</v>
      </c>
      <c r="P34" s="25">
        <f t="shared" si="4"/>
        <v>0</v>
      </c>
      <c r="Q34" s="25">
        <f t="shared" si="5"/>
        <v>0</v>
      </c>
      <c r="R34" s="25">
        <f t="shared" si="6"/>
        <v>0</v>
      </c>
      <c r="S34" s="25">
        <f t="shared" si="7"/>
        <v>0</v>
      </c>
      <c r="T34" s="25">
        <f t="shared" si="8"/>
        <v>0</v>
      </c>
    </row>
    <row r="35" spans="1:20" ht="36" customHeight="1">
      <c r="A35" s="28">
        <v>0</v>
      </c>
      <c r="B35" s="29">
        <v>0</v>
      </c>
      <c r="C35" s="30">
        <v>0</v>
      </c>
      <c r="D35" s="31">
        <v>0</v>
      </c>
      <c r="E35" s="32">
        <v>0</v>
      </c>
      <c r="F35" s="33">
        <v>0</v>
      </c>
      <c r="G35" s="29">
        <v>0</v>
      </c>
      <c r="H35" s="34">
        <v>2</v>
      </c>
      <c r="I35" s="66" t="b">
        <v>0</v>
      </c>
      <c r="J35" s="71">
        <v>22</v>
      </c>
      <c r="K35" s="54" t="s">
        <v>29</v>
      </c>
      <c r="L35" s="38"/>
      <c r="M35" s="25">
        <f t="shared" si="1"/>
        <v>0</v>
      </c>
      <c r="N35" s="25">
        <f t="shared" si="2"/>
        <v>0</v>
      </c>
      <c r="O35" s="25">
        <f t="shared" si="3"/>
        <v>0</v>
      </c>
      <c r="P35" s="25">
        <f t="shared" si="4"/>
        <v>0</v>
      </c>
      <c r="Q35" s="25">
        <f t="shared" si="5"/>
        <v>0</v>
      </c>
      <c r="R35" s="25">
        <f t="shared" si="6"/>
        <v>0</v>
      </c>
      <c r="S35" s="25">
        <f t="shared" si="7"/>
        <v>0</v>
      </c>
      <c r="T35" s="25">
        <f t="shared" si="8"/>
        <v>0</v>
      </c>
    </row>
    <row r="36" spans="1:20" ht="24.75" customHeight="1">
      <c r="A36" s="28">
        <v>0</v>
      </c>
      <c r="B36" s="29">
        <v>0</v>
      </c>
      <c r="C36" s="30">
        <v>0</v>
      </c>
      <c r="D36" s="31">
        <v>0</v>
      </c>
      <c r="E36" s="32">
        <v>0</v>
      </c>
      <c r="F36" s="33">
        <v>0</v>
      </c>
      <c r="G36" s="29">
        <v>0</v>
      </c>
      <c r="H36" s="34">
        <v>3</v>
      </c>
      <c r="I36" s="66" t="b">
        <v>0</v>
      </c>
      <c r="J36" s="71">
        <v>23</v>
      </c>
      <c r="K36" s="54" t="s">
        <v>9</v>
      </c>
      <c r="L36" s="38"/>
      <c r="M36" s="25">
        <f t="shared" si="1"/>
        <v>0</v>
      </c>
      <c r="N36" s="25">
        <f t="shared" si="2"/>
        <v>0</v>
      </c>
      <c r="O36" s="25">
        <f t="shared" si="3"/>
        <v>0</v>
      </c>
      <c r="P36" s="25">
        <f t="shared" si="4"/>
        <v>0</v>
      </c>
      <c r="Q36" s="25">
        <f t="shared" si="5"/>
        <v>0</v>
      </c>
      <c r="R36" s="25">
        <f t="shared" si="6"/>
        <v>0</v>
      </c>
      <c r="S36" s="25">
        <f t="shared" si="7"/>
        <v>0</v>
      </c>
      <c r="T36" s="25">
        <f t="shared" si="8"/>
        <v>0</v>
      </c>
    </row>
    <row r="37" ht="23.25" customHeight="1"/>
    <row r="38" ht="21" customHeight="1"/>
    <row r="39" ht="39.75" customHeight="1">
      <c r="K39" s="26"/>
    </row>
    <row r="40" ht="19.5" customHeight="1">
      <c r="K40"/>
    </row>
    <row r="41" spans="9:20" ht="19.5" customHeight="1">
      <c r="I41" s="10"/>
      <c r="J41" s="1"/>
      <c r="K41" s="94" t="s">
        <v>27</v>
      </c>
      <c r="L41" s="95"/>
      <c r="M41" s="95"/>
      <c r="N41" s="95"/>
      <c r="O41" s="95"/>
      <c r="P41" s="95"/>
      <c r="Q41" s="95"/>
      <c r="R41" s="95"/>
      <c r="S41" s="95"/>
      <c r="T41" s="95"/>
    </row>
    <row r="42" spans="9:20" ht="19.5" customHeight="1">
      <c r="I42" s="10"/>
      <c r="J42" s="36" t="s">
        <v>25</v>
      </c>
      <c r="K42" s="35">
        <f>K1</f>
        <v>0</v>
      </c>
      <c r="L42" s="96" t="s">
        <v>15</v>
      </c>
      <c r="M42" s="96"/>
      <c r="N42" s="97">
        <f>$N$1</f>
        <v>0</v>
      </c>
      <c r="O42" s="97"/>
      <c r="P42" s="97"/>
      <c r="Q42" s="97"/>
      <c r="R42" s="97"/>
      <c r="S42" s="97"/>
      <c r="T42" s="97"/>
    </row>
    <row r="43" spans="9:20" ht="29.25" customHeight="1">
      <c r="I43" s="10"/>
      <c r="J43" s="36" t="s">
        <v>24</v>
      </c>
      <c r="K43" s="69">
        <f>K2</f>
        <v>0</v>
      </c>
      <c r="L43" s="96"/>
      <c r="M43" s="96"/>
      <c r="N43" s="97"/>
      <c r="O43" s="97"/>
      <c r="P43" s="97"/>
      <c r="Q43" s="97"/>
      <c r="R43" s="97"/>
      <c r="S43" s="97"/>
      <c r="T43" s="97"/>
    </row>
    <row r="44" spans="9:20" ht="19.5" customHeight="1">
      <c r="I44" s="10"/>
      <c r="J44" s="36" t="s">
        <v>23</v>
      </c>
      <c r="K44" s="70"/>
      <c r="L44" s="96"/>
      <c r="M44" s="96"/>
      <c r="N44" s="97"/>
      <c r="O44" s="97"/>
      <c r="P44" s="97"/>
      <c r="Q44" s="97"/>
      <c r="R44" s="97"/>
      <c r="S44" s="97"/>
      <c r="T44" s="97"/>
    </row>
    <row r="45" spans="9:20" ht="19.5" customHeight="1">
      <c r="I45" s="10"/>
      <c r="J45" s="36" t="s">
        <v>22</v>
      </c>
      <c r="K45" s="76">
        <f>K3</f>
        <v>0</v>
      </c>
      <c r="L45" s="77"/>
      <c r="M45" s="74" t="s">
        <v>14</v>
      </c>
      <c r="N45" s="75"/>
      <c r="O45" s="75"/>
      <c r="P45" s="75"/>
      <c r="Q45" s="75"/>
      <c r="R45" s="75"/>
      <c r="S45" s="75"/>
      <c r="T45" s="75"/>
    </row>
    <row r="46" spans="9:20" ht="63" customHeight="1">
      <c r="I46" s="10"/>
      <c r="J46" s="1"/>
      <c r="K46" s="37" t="s">
        <v>7</v>
      </c>
      <c r="L46" s="1"/>
      <c r="M46" s="2" t="s">
        <v>16</v>
      </c>
      <c r="N46" s="15" t="s">
        <v>17</v>
      </c>
      <c r="O46" s="18" t="s">
        <v>26</v>
      </c>
      <c r="P46" s="19" t="s">
        <v>18</v>
      </c>
      <c r="Q46" s="20" t="s">
        <v>19</v>
      </c>
      <c r="R46" s="22" t="s">
        <v>20</v>
      </c>
      <c r="S46" s="17" t="s">
        <v>30</v>
      </c>
      <c r="T46" s="7" t="s">
        <v>21</v>
      </c>
    </row>
    <row r="47" spans="9:20" ht="19.5" customHeight="1">
      <c r="I47" s="10"/>
      <c r="J47" s="1"/>
      <c r="K47" s="13" t="s">
        <v>12</v>
      </c>
      <c r="L47" s="23"/>
      <c r="M47" s="23">
        <f>$M$5</f>
      </c>
      <c r="N47" s="23"/>
      <c r="O47" s="23"/>
      <c r="P47" s="23">
        <f>$P$5</f>
      </c>
      <c r="Q47" s="23"/>
      <c r="R47" s="23"/>
      <c r="S47" s="23"/>
      <c r="T47" s="23">
        <f>$T$5</f>
      </c>
    </row>
    <row r="48" spans="9:20" ht="19.5" customHeight="1">
      <c r="I48" s="10"/>
      <c r="J48" s="1"/>
      <c r="K48" s="13" t="s">
        <v>11</v>
      </c>
      <c r="L48" s="23"/>
      <c r="M48" s="23" t="str">
        <f aca="true" t="shared" si="9" ref="M48:T48">M6</f>
        <v>NO</v>
      </c>
      <c r="N48" s="23" t="str">
        <f t="shared" si="9"/>
        <v>YES</v>
      </c>
      <c r="O48" s="23" t="str">
        <f t="shared" si="9"/>
        <v>YES</v>
      </c>
      <c r="P48" s="23" t="str">
        <f t="shared" si="9"/>
        <v>NO</v>
      </c>
      <c r="Q48" s="23" t="str">
        <f t="shared" si="9"/>
        <v>YES</v>
      </c>
      <c r="R48" s="23" t="str">
        <f t="shared" si="9"/>
        <v>YES</v>
      </c>
      <c r="S48" s="23" t="str">
        <f t="shared" si="9"/>
        <v>YES</v>
      </c>
      <c r="T48" s="23" t="str">
        <f t="shared" si="9"/>
        <v>NO</v>
      </c>
    </row>
    <row r="49" spans="9:20" ht="12.75">
      <c r="I49" s="10"/>
      <c r="J49" s="58" t="s">
        <v>36</v>
      </c>
      <c r="K49" s="9" t="s">
        <v>10</v>
      </c>
      <c r="L49" s="3"/>
      <c r="M49" s="6">
        <f aca="true" t="shared" si="10" ref="M49:T49">M7</f>
        <v>3</v>
      </c>
      <c r="N49" s="6">
        <f t="shared" si="10"/>
        <v>12</v>
      </c>
      <c r="O49" s="6">
        <f t="shared" si="10"/>
        <v>10</v>
      </c>
      <c r="P49" s="6">
        <f t="shared" si="10"/>
        <v>7</v>
      </c>
      <c r="Q49" s="6">
        <f t="shared" si="10"/>
        <v>12</v>
      </c>
      <c r="R49" s="6">
        <f t="shared" si="10"/>
        <v>18</v>
      </c>
      <c r="S49" s="6">
        <f t="shared" si="10"/>
        <v>9</v>
      </c>
      <c r="T49" s="6">
        <f t="shared" si="10"/>
        <v>2</v>
      </c>
    </row>
    <row r="50" spans="9:20" ht="48">
      <c r="I50" s="10"/>
      <c r="J50" s="64" t="str">
        <f aca="true" t="shared" si="11" ref="J50:T50">J8</f>
        <v>1</v>
      </c>
      <c r="K50" s="65" t="str">
        <f t="shared" si="11"/>
        <v>No Surface Water Transport from Field.  This applies to low rainfall areas (&lt; 14 inches) where most of the water needed for crop production comes from high effeciency irrigation that produces no surface runnoff.</v>
      </c>
      <c r="L50" s="73" t="str">
        <f>IF(I8,"Yes","No")</f>
        <v>No</v>
      </c>
      <c r="M50" s="64">
        <f t="shared" si="11"/>
        <v>0</v>
      </c>
      <c r="N50" s="64">
        <f t="shared" si="11"/>
        <v>0</v>
      </c>
      <c r="O50" s="64">
        <f t="shared" si="11"/>
        <v>0</v>
      </c>
      <c r="P50" s="64">
        <f t="shared" si="11"/>
        <v>0</v>
      </c>
      <c r="Q50" s="64">
        <f t="shared" si="11"/>
        <v>0</v>
      </c>
      <c r="R50" s="64">
        <f t="shared" si="11"/>
        <v>0</v>
      </c>
      <c r="S50" s="64">
        <f t="shared" si="11"/>
        <v>0</v>
      </c>
      <c r="T50" s="64">
        <f t="shared" si="11"/>
        <v>0</v>
      </c>
    </row>
    <row r="51" spans="9:20" ht="12.75">
      <c r="I51" s="10"/>
      <c r="J51" s="64" t="str">
        <f aca="true" t="shared" si="12" ref="J51:T51">J9</f>
        <v>2</v>
      </c>
      <c r="K51" s="55" t="str">
        <f t="shared" si="12"/>
        <v>No Pesticides Used (This triggers a pass for pesticides).  </v>
      </c>
      <c r="L51" s="73" t="str">
        <f aca="true" t="shared" si="13" ref="L51:L78">IF(I9,"Yes","No")</f>
        <v>No</v>
      </c>
      <c r="M51" s="64">
        <f t="shared" si="12"/>
        <v>0</v>
      </c>
      <c r="N51" s="64">
        <f t="shared" si="12"/>
        <v>0</v>
      </c>
      <c r="O51" s="64">
        <f t="shared" si="12"/>
        <v>0</v>
      </c>
      <c r="P51" s="64">
        <f t="shared" si="12"/>
        <v>0</v>
      </c>
      <c r="Q51" s="64">
        <f t="shared" si="12"/>
        <v>0</v>
      </c>
      <c r="R51" s="64">
        <f t="shared" si="12"/>
        <v>0</v>
      </c>
      <c r="S51" s="64">
        <f t="shared" si="12"/>
        <v>0</v>
      </c>
      <c r="T51" s="64">
        <f t="shared" si="12"/>
        <v>0</v>
      </c>
    </row>
    <row r="52" spans="9:20" ht="24">
      <c r="I52" s="10"/>
      <c r="J52" s="64">
        <f aca="true" t="shared" si="14" ref="J52:T52">J10</f>
        <v>3</v>
      </c>
      <c r="K52" s="55" t="str">
        <f t="shared" si="14"/>
        <v>CHOOSE ONE (1) Integrated Pest Management CHOICE BELOW - IF NONE APPLY CHECK HERE.</v>
      </c>
      <c r="L52" s="73" t="str">
        <f t="shared" si="13"/>
        <v>No</v>
      </c>
      <c r="M52" s="64">
        <f t="shared" si="14"/>
        <v>0</v>
      </c>
      <c r="N52" s="64">
        <f t="shared" si="14"/>
        <v>0</v>
      </c>
      <c r="O52" s="64">
        <f t="shared" si="14"/>
        <v>0</v>
      </c>
      <c r="P52" s="64">
        <f t="shared" si="14"/>
        <v>0</v>
      </c>
      <c r="Q52" s="64">
        <f t="shared" si="14"/>
        <v>0</v>
      </c>
      <c r="R52" s="64">
        <f t="shared" si="14"/>
        <v>0</v>
      </c>
      <c r="S52" s="64">
        <f t="shared" si="14"/>
        <v>0</v>
      </c>
      <c r="T52" s="64">
        <f t="shared" si="14"/>
        <v>0</v>
      </c>
    </row>
    <row r="53" spans="9:20" ht="36">
      <c r="I53" s="10"/>
      <c r="J53" s="64" t="str">
        <f aca="true" t="shared" si="15" ref="J53:T53">J11</f>
        <v>3a</v>
      </c>
      <c r="K53" s="63" t="str">
        <f t="shared" si="15"/>
        <v>(Choice 1) A full Integrated Pest Management system is not yet implemented, but one or more IPM management techniques that are appropriate for the crop and site are utilized on a regular basis.</v>
      </c>
      <c r="L53" s="73" t="str">
        <f t="shared" si="13"/>
        <v>No</v>
      </c>
      <c r="M53" s="64">
        <f t="shared" si="15"/>
        <v>0</v>
      </c>
      <c r="N53" s="64">
        <f t="shared" si="15"/>
        <v>0</v>
      </c>
      <c r="O53" s="64">
        <f t="shared" si="15"/>
        <v>0</v>
      </c>
      <c r="P53" s="64">
        <f t="shared" si="15"/>
        <v>0</v>
      </c>
      <c r="Q53" s="64">
        <f t="shared" si="15"/>
        <v>0</v>
      </c>
      <c r="R53" s="64">
        <f t="shared" si="15"/>
        <v>0</v>
      </c>
      <c r="S53" s="64">
        <f t="shared" si="15"/>
        <v>0</v>
      </c>
      <c r="T53" s="64">
        <f t="shared" si="15"/>
        <v>0</v>
      </c>
    </row>
    <row r="54" spans="9:20" ht="36">
      <c r="I54" s="10"/>
      <c r="J54" s="64" t="str">
        <f aca="true" t="shared" si="16" ref="J54:T54">J12</f>
        <v>3b</v>
      </c>
      <c r="K54" s="63" t="str">
        <f t="shared" si="16"/>
        <v>(Choice 2) A basic Integrated Pest Management system with scouting and economic thresholds is used to manage pests and reduce pest management environmental risk.</v>
      </c>
      <c r="L54" s="73" t="str">
        <f t="shared" si="13"/>
        <v>No</v>
      </c>
      <c r="M54" s="64">
        <f t="shared" si="16"/>
        <v>0</v>
      </c>
      <c r="N54" s="64">
        <f t="shared" si="16"/>
        <v>0</v>
      </c>
      <c r="O54" s="64">
        <f t="shared" si="16"/>
        <v>0</v>
      </c>
      <c r="P54" s="64">
        <f t="shared" si="16"/>
        <v>0</v>
      </c>
      <c r="Q54" s="64">
        <f t="shared" si="16"/>
        <v>0</v>
      </c>
      <c r="R54" s="64">
        <f t="shared" si="16"/>
        <v>0</v>
      </c>
      <c r="S54" s="64">
        <f t="shared" si="16"/>
        <v>0</v>
      </c>
      <c r="T54" s="64">
        <f t="shared" si="16"/>
        <v>0</v>
      </c>
    </row>
    <row r="55" spans="9:20" ht="36">
      <c r="I55" s="10"/>
      <c r="J55" s="64" t="str">
        <f aca="true" t="shared" si="17" ref="J55:T55">J13</f>
        <v>3c</v>
      </c>
      <c r="K55" s="63" t="str">
        <f t="shared" si="17"/>
        <v>(Choice 3) A high level IPM system with pesticides applied only as a last resort is used to manage pests and reduce pest management environmental risk.</v>
      </c>
      <c r="L55" s="73" t="str">
        <f t="shared" si="13"/>
        <v>No</v>
      </c>
      <c r="M55" s="64">
        <f t="shared" si="17"/>
        <v>0</v>
      </c>
      <c r="N55" s="64">
        <f t="shared" si="17"/>
        <v>0</v>
      </c>
      <c r="O55" s="64">
        <f t="shared" si="17"/>
        <v>0</v>
      </c>
      <c r="P55" s="64">
        <f t="shared" si="17"/>
        <v>0</v>
      </c>
      <c r="Q55" s="64">
        <f t="shared" si="17"/>
        <v>0</v>
      </c>
      <c r="R55" s="64">
        <f t="shared" si="17"/>
        <v>0</v>
      </c>
      <c r="S55" s="64">
        <f t="shared" si="17"/>
        <v>0</v>
      </c>
      <c r="T55" s="64">
        <f t="shared" si="17"/>
        <v>0</v>
      </c>
    </row>
    <row r="56" spans="9:20" ht="36" customHeight="1">
      <c r="I56" s="10"/>
      <c r="J56" s="64">
        <f aca="true" t="shared" si="18" ref="J56:T56">J14</f>
        <v>4</v>
      </c>
      <c r="K56" s="56" t="str">
        <f t="shared" si="18"/>
        <v>Partial Treatment by spot treatment, banding, or directed spraying to reduce amount of pesticide applied. This can be in addition to other IPM choices above.</v>
      </c>
      <c r="L56" s="73" t="str">
        <f t="shared" si="13"/>
        <v>No</v>
      </c>
      <c r="M56" s="64">
        <f t="shared" si="18"/>
        <v>0</v>
      </c>
      <c r="N56" s="64">
        <f t="shared" si="18"/>
        <v>0</v>
      </c>
      <c r="O56" s="64">
        <f t="shared" si="18"/>
        <v>0</v>
      </c>
      <c r="P56" s="64">
        <f t="shared" si="18"/>
        <v>0</v>
      </c>
      <c r="Q56" s="64">
        <f t="shared" si="18"/>
        <v>0</v>
      </c>
      <c r="R56" s="64">
        <f t="shared" si="18"/>
        <v>0</v>
      </c>
      <c r="S56" s="64">
        <f t="shared" si="18"/>
        <v>0</v>
      </c>
      <c r="T56" s="64">
        <f t="shared" si="18"/>
        <v>0</v>
      </c>
    </row>
    <row r="57" spans="9:20" ht="48">
      <c r="I57" s="10"/>
      <c r="J57" s="64">
        <f aca="true" t="shared" si="19" ref="J57:T57">J15</f>
        <v>5</v>
      </c>
      <c r="K57" s="55" t="str">
        <f t="shared" si="19"/>
        <v>Perennial streams, ponds and lakes are bordered with vegetated buffers at least 20 feet wide.  For flooded rice and cranberry fields, the inside of the dikes that are at least 20 feet from streams, ponds, or lakes can substitute for vegetated buffers.</v>
      </c>
      <c r="L57" s="73" t="str">
        <f t="shared" si="13"/>
        <v>No</v>
      </c>
      <c r="M57" s="64">
        <f t="shared" si="19"/>
        <v>0</v>
      </c>
      <c r="N57" s="64">
        <f t="shared" si="19"/>
        <v>0</v>
      </c>
      <c r="O57" s="64">
        <f t="shared" si="19"/>
        <v>0</v>
      </c>
      <c r="P57" s="64">
        <f t="shared" si="19"/>
        <v>0</v>
      </c>
      <c r="Q57" s="64">
        <f t="shared" si="19"/>
        <v>0</v>
      </c>
      <c r="R57" s="64">
        <f t="shared" si="19"/>
        <v>0</v>
      </c>
      <c r="S57" s="64">
        <f t="shared" si="19"/>
        <v>0</v>
      </c>
      <c r="T57" s="64">
        <f t="shared" si="19"/>
        <v>0</v>
      </c>
    </row>
    <row r="58" spans="9:20" ht="42" customHeight="1">
      <c r="I58" s="10"/>
      <c r="J58" s="64">
        <f aca="true" t="shared" si="20" ref="J58:T58">J16</f>
        <v>6</v>
      </c>
      <c r="K58" s="56" t="str">
        <f t="shared" si="20"/>
        <v>When applying pesticides, maintain a minimum setback distance of 33 feet between the application area and intermittent streams/ditches, perennial streams, ponds/lakes, surface water inlets and open sink holes. </v>
      </c>
      <c r="L58" s="73" t="str">
        <f t="shared" si="13"/>
        <v>No</v>
      </c>
      <c r="M58" s="64">
        <f t="shared" si="20"/>
        <v>0</v>
      </c>
      <c r="N58" s="64">
        <f t="shared" si="20"/>
        <v>0</v>
      </c>
      <c r="O58" s="64">
        <f t="shared" si="20"/>
        <v>0</v>
      </c>
      <c r="P58" s="64">
        <f t="shared" si="20"/>
        <v>0</v>
      </c>
      <c r="Q58" s="64">
        <f t="shared" si="20"/>
        <v>0</v>
      </c>
      <c r="R58" s="64">
        <f t="shared" si="20"/>
        <v>0</v>
      </c>
      <c r="S58" s="64">
        <f t="shared" si="20"/>
        <v>0</v>
      </c>
      <c r="T58" s="64">
        <f t="shared" si="20"/>
        <v>0</v>
      </c>
    </row>
    <row r="59" spans="9:20" ht="36" customHeight="1">
      <c r="I59" s="10"/>
      <c r="J59" s="64">
        <f aca="true" t="shared" si="21" ref="J59:T59">J17</f>
        <v>7</v>
      </c>
      <c r="K59" s="56" t="str">
        <f t="shared" si="21"/>
        <v>When applying manure, maintain a minimum setback distance of 33 feet between the application area and intermittent streams/ditches, perennial streams, ponds/lakes, surface water inlets and open sink holes.  </v>
      </c>
      <c r="L59" s="73" t="str">
        <f t="shared" si="13"/>
        <v>No</v>
      </c>
      <c r="M59" s="64">
        <f t="shared" si="21"/>
        <v>0</v>
      </c>
      <c r="N59" s="64">
        <f t="shared" si="21"/>
        <v>0</v>
      </c>
      <c r="O59" s="64">
        <f t="shared" si="21"/>
        <v>0</v>
      </c>
      <c r="P59" s="64">
        <f t="shared" si="21"/>
        <v>0</v>
      </c>
      <c r="Q59" s="64">
        <f t="shared" si="21"/>
        <v>0</v>
      </c>
      <c r="R59" s="64">
        <f t="shared" si="21"/>
        <v>0</v>
      </c>
      <c r="S59" s="64">
        <f t="shared" si="21"/>
        <v>0</v>
      </c>
      <c r="T59" s="64">
        <f t="shared" si="21"/>
        <v>0</v>
      </c>
    </row>
    <row r="60" spans="9:20" ht="37.5" customHeight="1">
      <c r="I60" s="10"/>
      <c r="J60" s="64">
        <f aca="true" t="shared" si="22" ref="J60:T60">J18</f>
        <v>8</v>
      </c>
      <c r="K60" s="56" t="str">
        <f t="shared" si="22"/>
        <v>A minimum of 30% surface residue cover remains after planting annual crops on 2/3 or more of the rotation; OR, Hay/Pasture is more than 1/2 of the rotation.</v>
      </c>
      <c r="L60" s="73" t="str">
        <f t="shared" si="13"/>
        <v>No</v>
      </c>
      <c r="M60" s="64">
        <f t="shared" si="22"/>
        <v>0</v>
      </c>
      <c r="N60" s="64">
        <f t="shared" si="22"/>
        <v>0</v>
      </c>
      <c r="O60" s="64">
        <f t="shared" si="22"/>
        <v>0</v>
      </c>
      <c r="P60" s="64">
        <f t="shared" si="22"/>
        <v>0</v>
      </c>
      <c r="Q60" s="64">
        <f t="shared" si="22"/>
        <v>0</v>
      </c>
      <c r="R60" s="64">
        <f t="shared" si="22"/>
        <v>0</v>
      </c>
      <c r="S60" s="64">
        <f t="shared" si="22"/>
        <v>0</v>
      </c>
      <c r="T60" s="64">
        <f t="shared" si="22"/>
        <v>0</v>
      </c>
    </row>
    <row r="61" spans="9:20" ht="36">
      <c r="I61" s="10"/>
      <c r="J61" s="64">
        <f aca="true" t="shared" si="23" ref="J61:T61">J19</f>
        <v>9</v>
      </c>
      <c r="K61" s="55" t="str">
        <f t="shared" si="23"/>
        <v>In an annual cropping system, no crop is grown more than two consecutive years. In a perennial based cropping system no single annual crop makes up more than 1/2 of the rotation.</v>
      </c>
      <c r="L61" s="73" t="str">
        <f t="shared" si="13"/>
        <v>Yes</v>
      </c>
      <c r="M61" s="64">
        <f t="shared" si="23"/>
        <v>2</v>
      </c>
      <c r="N61" s="64">
        <f t="shared" si="23"/>
        <v>1</v>
      </c>
      <c r="O61" s="64">
        <f t="shared" si="23"/>
        <v>0</v>
      </c>
      <c r="P61" s="64">
        <f t="shared" si="23"/>
        <v>2</v>
      </c>
      <c r="Q61" s="64">
        <f t="shared" si="23"/>
        <v>1</v>
      </c>
      <c r="R61" s="64">
        <f t="shared" si="23"/>
        <v>1</v>
      </c>
      <c r="S61" s="64">
        <f t="shared" si="23"/>
        <v>1</v>
      </c>
      <c r="T61" s="64">
        <f t="shared" si="23"/>
        <v>1</v>
      </c>
    </row>
    <row r="62" spans="9:20" ht="12.75">
      <c r="I62" s="10"/>
      <c r="J62" s="64">
        <f aca="true" t="shared" si="24" ref="J62:T62">J20</f>
        <v>10</v>
      </c>
      <c r="K62" s="55" t="str">
        <f t="shared" si="24"/>
        <v>Erosion is controlled in the concentrated flow areas.</v>
      </c>
      <c r="L62" s="73" t="str">
        <f t="shared" si="13"/>
        <v>Yes</v>
      </c>
      <c r="M62" s="64">
        <f t="shared" si="24"/>
        <v>0</v>
      </c>
      <c r="N62" s="64">
        <f t="shared" si="24"/>
        <v>0</v>
      </c>
      <c r="O62" s="64">
        <f t="shared" si="24"/>
        <v>0</v>
      </c>
      <c r="P62" s="64">
        <f t="shared" si="24"/>
        <v>1</v>
      </c>
      <c r="Q62" s="64">
        <f t="shared" si="24"/>
        <v>1</v>
      </c>
      <c r="R62" s="64">
        <f t="shared" si="24"/>
        <v>1</v>
      </c>
      <c r="S62" s="64">
        <f t="shared" si="24"/>
        <v>3</v>
      </c>
      <c r="T62" s="64">
        <f t="shared" si="24"/>
        <v>0</v>
      </c>
    </row>
    <row r="63" spans="9:20" ht="23.25" customHeight="1">
      <c r="I63" s="10"/>
      <c r="J63" s="64">
        <f aca="true" t="shared" si="25" ref="J63:T63">J21</f>
        <v>11</v>
      </c>
      <c r="K63" s="55" t="str">
        <f t="shared" si="25"/>
        <v>Conservation measures (such as, crop rotation, residue management, contouring, and buffers) are maintained to reduce erosion and minimize sediment from entering intermittent streams/ditches, perennial streams, ponds/lakes, surface water inlets and open sink holes.  </v>
      </c>
      <c r="L63" s="73" t="str">
        <f t="shared" si="13"/>
        <v>Yes</v>
      </c>
      <c r="M63" s="64">
        <f t="shared" si="25"/>
        <v>0</v>
      </c>
      <c r="N63" s="64">
        <f t="shared" si="25"/>
        <v>0</v>
      </c>
      <c r="O63" s="64">
        <f t="shared" si="25"/>
        <v>0</v>
      </c>
      <c r="P63" s="64">
        <f t="shared" si="25"/>
        <v>2</v>
      </c>
      <c r="Q63" s="64">
        <f t="shared" si="25"/>
        <v>1</v>
      </c>
      <c r="R63" s="64">
        <f t="shared" si="25"/>
        <v>3</v>
      </c>
      <c r="S63" s="64">
        <f t="shared" si="25"/>
        <v>3</v>
      </c>
      <c r="T63" s="64">
        <f t="shared" si="25"/>
        <v>0</v>
      </c>
    </row>
    <row r="64" spans="9:20" ht="24.75" customHeight="1">
      <c r="I64" s="10"/>
      <c r="J64" s="64">
        <f aca="true" t="shared" si="26" ref="J64:T64">J22</f>
        <v>12</v>
      </c>
      <c r="K64" s="55" t="str">
        <f t="shared" si="26"/>
        <v>CHOOSE ONE (1) NITROGEN CHOICE BELOW - IF NONE APPLY, CHECK HERE</v>
      </c>
      <c r="L64" s="73" t="str">
        <f t="shared" si="13"/>
        <v>No</v>
      </c>
      <c r="M64" s="64">
        <f t="shared" si="26"/>
        <v>0</v>
      </c>
      <c r="N64" s="64">
        <f t="shared" si="26"/>
        <v>0</v>
      </c>
      <c r="O64" s="64">
        <f t="shared" si="26"/>
        <v>0</v>
      </c>
      <c r="P64" s="64">
        <f t="shared" si="26"/>
        <v>0</v>
      </c>
      <c r="Q64" s="64">
        <f t="shared" si="26"/>
        <v>0</v>
      </c>
      <c r="R64" s="64">
        <f t="shared" si="26"/>
        <v>0</v>
      </c>
      <c r="S64" s="64">
        <f t="shared" si="26"/>
        <v>0</v>
      </c>
      <c r="T64" s="64">
        <f t="shared" si="26"/>
        <v>0</v>
      </c>
    </row>
    <row r="65" spans="9:20" ht="25.5" customHeight="1">
      <c r="I65" s="10"/>
      <c r="J65" s="64" t="str">
        <f aca="true" t="shared" si="27" ref="J65:T65">J23</f>
        <v>12a</v>
      </c>
      <c r="K65" s="56" t="str">
        <f t="shared" si="27"/>
        <v>(Choice 1) Most nitrogen (manure or fertilizer) is applied at or close to planting.</v>
      </c>
      <c r="L65" s="73" t="str">
        <f t="shared" si="13"/>
        <v>No</v>
      </c>
      <c r="M65" s="64">
        <f t="shared" si="27"/>
        <v>0</v>
      </c>
      <c r="N65" s="64">
        <f t="shared" si="27"/>
        <v>0</v>
      </c>
      <c r="O65" s="64">
        <f t="shared" si="27"/>
        <v>0</v>
      </c>
      <c r="P65" s="64">
        <f t="shared" si="27"/>
        <v>0</v>
      </c>
      <c r="Q65" s="64">
        <f t="shared" si="27"/>
        <v>0</v>
      </c>
      <c r="R65" s="64">
        <f t="shared" si="27"/>
        <v>0</v>
      </c>
      <c r="S65" s="64">
        <f t="shared" si="27"/>
        <v>0</v>
      </c>
      <c r="T65" s="64">
        <f t="shared" si="27"/>
        <v>0</v>
      </c>
    </row>
    <row r="66" spans="9:20" ht="24.75" customHeight="1">
      <c r="I66" s="10"/>
      <c r="J66" s="64" t="str">
        <f aca="true" t="shared" si="28" ref="J66:T66">J24</f>
        <v>12b</v>
      </c>
      <c r="K66" s="56" t="str">
        <f t="shared" si="28"/>
        <v>(Choice 2) Most nitrogen (manure or fertilizer) is applied as a sidedress or foliar.</v>
      </c>
      <c r="L66" s="73" t="str">
        <f t="shared" si="13"/>
        <v>No</v>
      </c>
      <c r="M66" s="64">
        <f t="shared" si="28"/>
        <v>0</v>
      </c>
      <c r="N66" s="64">
        <f t="shared" si="28"/>
        <v>0</v>
      </c>
      <c r="O66" s="64">
        <f t="shared" si="28"/>
        <v>0</v>
      </c>
      <c r="P66" s="64">
        <f t="shared" si="28"/>
        <v>0</v>
      </c>
      <c r="Q66" s="64">
        <f t="shared" si="28"/>
        <v>0</v>
      </c>
      <c r="R66" s="64">
        <f t="shared" si="28"/>
        <v>0</v>
      </c>
      <c r="S66" s="64">
        <f t="shared" si="28"/>
        <v>0</v>
      </c>
      <c r="T66" s="64">
        <f t="shared" si="28"/>
        <v>0</v>
      </c>
    </row>
    <row r="67" spans="9:20" ht="24">
      <c r="I67" s="10"/>
      <c r="J67" s="64" t="str">
        <f aca="true" t="shared" si="29" ref="J67:T67">J25</f>
        <v>12c</v>
      </c>
      <c r="K67" s="56" t="str">
        <f t="shared" si="29"/>
        <v>(Choice 3) No nitrogen is ever applied (manure or fertilizer) this triggers a pass for nitrogen.</v>
      </c>
      <c r="L67" s="73" t="str">
        <f t="shared" si="13"/>
        <v>No</v>
      </c>
      <c r="M67" s="64">
        <f t="shared" si="29"/>
        <v>0</v>
      </c>
      <c r="N67" s="64">
        <f t="shared" si="29"/>
        <v>0</v>
      </c>
      <c r="O67" s="64">
        <f t="shared" si="29"/>
        <v>0</v>
      </c>
      <c r="P67" s="64">
        <f t="shared" si="29"/>
        <v>0</v>
      </c>
      <c r="Q67" s="64">
        <f t="shared" si="29"/>
        <v>0</v>
      </c>
      <c r="R67" s="64">
        <f t="shared" si="29"/>
        <v>0</v>
      </c>
      <c r="S67" s="64">
        <f t="shared" si="29"/>
        <v>0</v>
      </c>
      <c r="T67" s="64">
        <f t="shared" si="29"/>
        <v>0</v>
      </c>
    </row>
    <row r="68" spans="9:20" ht="24">
      <c r="I68" s="10"/>
      <c r="J68" s="64">
        <f aca="true" t="shared" si="30" ref="J68:T68">J26</f>
        <v>13</v>
      </c>
      <c r="K68" s="56" t="str">
        <f t="shared" si="30"/>
        <v>Where nitrogen is applied (manure and/or fertilizer), the rate is based on a nutrient management plan.</v>
      </c>
      <c r="L68" s="73" t="str">
        <f t="shared" si="13"/>
        <v>Yes</v>
      </c>
      <c r="M68" s="64">
        <f t="shared" si="30"/>
        <v>0</v>
      </c>
      <c r="N68" s="64">
        <f t="shared" si="30"/>
        <v>3</v>
      </c>
      <c r="O68" s="64">
        <f t="shared" si="30"/>
        <v>0</v>
      </c>
      <c r="P68" s="64">
        <f t="shared" si="30"/>
        <v>0</v>
      </c>
      <c r="Q68" s="64">
        <f t="shared" si="30"/>
        <v>3</v>
      </c>
      <c r="R68" s="64">
        <f t="shared" si="30"/>
        <v>0</v>
      </c>
      <c r="S68" s="64">
        <f t="shared" si="30"/>
        <v>0</v>
      </c>
      <c r="T68" s="64">
        <f t="shared" si="30"/>
        <v>0</v>
      </c>
    </row>
    <row r="69" spans="9:20" ht="24">
      <c r="I69" s="10"/>
      <c r="J69" s="64">
        <f aca="true" t="shared" si="31" ref="J69:T69">J27</f>
        <v>14</v>
      </c>
      <c r="K69" s="56" t="str">
        <f t="shared" si="31"/>
        <v>Cover crops are utilized or permanent vegetation is eatablished between rows such as orchards and vineyards.</v>
      </c>
      <c r="L69" s="73" t="str">
        <f t="shared" si="13"/>
        <v>Yes</v>
      </c>
      <c r="M69" s="64">
        <f t="shared" si="31"/>
        <v>1</v>
      </c>
      <c r="N69" s="64">
        <f t="shared" si="31"/>
        <v>3</v>
      </c>
      <c r="O69" s="64">
        <f t="shared" si="31"/>
        <v>1</v>
      </c>
      <c r="P69" s="64">
        <f t="shared" si="31"/>
        <v>2</v>
      </c>
      <c r="Q69" s="64">
        <f t="shared" si="31"/>
        <v>1</v>
      </c>
      <c r="R69" s="64">
        <f t="shared" si="31"/>
        <v>2</v>
      </c>
      <c r="S69" s="64">
        <f t="shared" si="31"/>
        <v>2</v>
      </c>
      <c r="T69" s="64">
        <f t="shared" si="31"/>
        <v>1</v>
      </c>
    </row>
    <row r="70" spans="9:20" ht="36">
      <c r="I70" s="10"/>
      <c r="J70" s="64">
        <f aca="true" t="shared" si="32" ref="J70:T70">J28</f>
        <v>15</v>
      </c>
      <c r="K70" s="56" t="str">
        <f t="shared" si="32"/>
        <v>Where applicable, nitrogen and phosphorus credits from manure, irrigation water, previous crop, and soil O.M. are calculated from analyses or book values and used to plan nutrient application rates.</v>
      </c>
      <c r="L70" s="73" t="str">
        <f t="shared" si="13"/>
        <v>Yes</v>
      </c>
      <c r="M70" s="64">
        <f t="shared" si="32"/>
        <v>0</v>
      </c>
      <c r="N70" s="64">
        <f t="shared" si="32"/>
        <v>3</v>
      </c>
      <c r="O70" s="64">
        <f t="shared" si="32"/>
        <v>2</v>
      </c>
      <c r="P70" s="64">
        <f t="shared" si="32"/>
        <v>0</v>
      </c>
      <c r="Q70" s="64">
        <f t="shared" si="32"/>
        <v>3</v>
      </c>
      <c r="R70" s="64">
        <f t="shared" si="32"/>
        <v>1</v>
      </c>
      <c r="S70" s="64">
        <f t="shared" si="32"/>
        <v>0</v>
      </c>
      <c r="T70" s="64">
        <f t="shared" si="32"/>
        <v>0</v>
      </c>
    </row>
    <row r="71" spans="9:20" ht="12.75">
      <c r="I71" s="10"/>
      <c r="J71" s="64">
        <f aca="true" t="shared" si="33" ref="J71:T71">J29</f>
        <v>16</v>
      </c>
      <c r="K71" s="56" t="str">
        <f t="shared" si="33"/>
        <v>Soil Tests are taken at least once every 5th year.</v>
      </c>
      <c r="L71" s="73" t="str">
        <f t="shared" si="13"/>
        <v>Yes</v>
      </c>
      <c r="M71" s="64">
        <f t="shared" si="33"/>
        <v>0</v>
      </c>
      <c r="N71" s="64">
        <f t="shared" si="33"/>
        <v>2</v>
      </c>
      <c r="O71" s="64">
        <f t="shared" si="33"/>
        <v>2</v>
      </c>
      <c r="P71" s="64">
        <f t="shared" si="33"/>
        <v>0</v>
      </c>
      <c r="Q71" s="64">
        <f t="shared" si="33"/>
        <v>2</v>
      </c>
      <c r="R71" s="64">
        <f t="shared" si="33"/>
        <v>2</v>
      </c>
      <c r="S71" s="64">
        <f t="shared" si="33"/>
        <v>0</v>
      </c>
      <c r="T71" s="64">
        <f t="shared" si="33"/>
        <v>0</v>
      </c>
    </row>
    <row r="72" spans="9:20" ht="24">
      <c r="I72" s="10"/>
      <c r="J72" s="64">
        <f aca="true" t="shared" si="34" ref="J72:T72">J30</f>
        <v>17</v>
      </c>
      <c r="K72" s="56" t="str">
        <f t="shared" si="34"/>
        <v>No Phosphorus (excluding starter) is applied where soil test indicate a “very high or excessive” rating.</v>
      </c>
      <c r="L72" s="73" t="str">
        <f t="shared" si="13"/>
        <v>Yes</v>
      </c>
      <c r="M72" s="64">
        <f t="shared" si="34"/>
        <v>0</v>
      </c>
      <c r="N72" s="64">
        <f t="shared" si="34"/>
        <v>0</v>
      </c>
      <c r="O72" s="64">
        <f t="shared" si="34"/>
        <v>2</v>
      </c>
      <c r="P72" s="64">
        <f t="shared" si="34"/>
        <v>0</v>
      </c>
      <c r="Q72" s="64">
        <f t="shared" si="34"/>
        <v>0</v>
      </c>
      <c r="R72" s="64">
        <f t="shared" si="34"/>
        <v>3</v>
      </c>
      <c r="S72" s="64">
        <f t="shared" si="34"/>
        <v>0</v>
      </c>
      <c r="T72" s="64">
        <f t="shared" si="34"/>
        <v>0</v>
      </c>
    </row>
    <row r="73" spans="9:20" ht="24">
      <c r="I73" s="10"/>
      <c r="J73" s="64">
        <f aca="true" t="shared" si="35" ref="J73:T73">J31</f>
        <v>18</v>
      </c>
      <c r="K73" s="56" t="str">
        <f t="shared" si="35"/>
        <v>No Phosphorus is applied via fertilizer, manure, biosolids,or other amendments.</v>
      </c>
      <c r="L73" s="73" t="str">
        <f t="shared" si="13"/>
        <v>Yes</v>
      </c>
      <c r="M73" s="64">
        <f t="shared" si="35"/>
        <v>0</v>
      </c>
      <c r="N73" s="64">
        <f t="shared" si="35"/>
        <v>0</v>
      </c>
      <c r="O73" s="64">
        <f t="shared" si="35"/>
        <v>3</v>
      </c>
      <c r="P73" s="64">
        <f t="shared" si="35"/>
        <v>0</v>
      </c>
      <c r="Q73" s="64">
        <f t="shared" si="35"/>
        <v>0</v>
      </c>
      <c r="R73" s="64">
        <f t="shared" si="35"/>
        <v>3</v>
      </c>
      <c r="S73" s="64">
        <f t="shared" si="35"/>
        <v>0</v>
      </c>
      <c r="T73" s="64">
        <f t="shared" si="35"/>
        <v>0</v>
      </c>
    </row>
    <row r="74" spans="9:20" ht="36">
      <c r="I74" s="10"/>
      <c r="J74" s="64">
        <f aca="true" t="shared" si="36" ref="J74:T74">J32</f>
        <v>19</v>
      </c>
      <c r="K74" s="56" t="str">
        <f t="shared" si="36"/>
        <v>Phosphorus (manure or fertilizer) is injected or incorporated at least 2 inches deep within 24 hours; or applied on 80% surface residue cover or 80% crop canopy cover according to soil test requirements.</v>
      </c>
      <c r="L74" s="73" t="str">
        <f t="shared" si="13"/>
        <v>Yes</v>
      </c>
      <c r="M74" s="64">
        <f t="shared" si="36"/>
        <v>0</v>
      </c>
      <c r="N74" s="64">
        <f t="shared" si="36"/>
        <v>0</v>
      </c>
      <c r="O74" s="64">
        <f t="shared" si="36"/>
        <v>0</v>
      </c>
      <c r="P74" s="64">
        <f t="shared" si="36"/>
        <v>0</v>
      </c>
      <c r="Q74" s="64">
        <f t="shared" si="36"/>
        <v>0</v>
      </c>
      <c r="R74" s="64">
        <f t="shared" si="36"/>
        <v>2</v>
      </c>
      <c r="S74" s="64">
        <f t="shared" si="36"/>
        <v>0</v>
      </c>
      <c r="T74" s="64">
        <f t="shared" si="36"/>
        <v>0</v>
      </c>
    </row>
    <row r="75" spans="10:20" ht="12.75">
      <c r="J75" s="64">
        <f aca="true" t="shared" si="37" ref="J75:T75">J33</f>
        <v>20</v>
      </c>
      <c r="K75" s="57" t="str">
        <f t="shared" si="37"/>
        <v>No Salinity Concern (This triggers a pass for Salinity).</v>
      </c>
      <c r="L75" s="73" t="str">
        <f t="shared" si="13"/>
        <v>No</v>
      </c>
      <c r="M75" s="64">
        <f t="shared" si="37"/>
        <v>0</v>
      </c>
      <c r="N75" s="64">
        <f t="shared" si="37"/>
        <v>0</v>
      </c>
      <c r="O75" s="64">
        <f t="shared" si="37"/>
        <v>0</v>
      </c>
      <c r="P75" s="64">
        <f t="shared" si="37"/>
        <v>0</v>
      </c>
      <c r="Q75" s="64">
        <f t="shared" si="37"/>
        <v>0</v>
      </c>
      <c r="R75" s="64">
        <f t="shared" si="37"/>
        <v>0</v>
      </c>
      <c r="S75" s="64">
        <f t="shared" si="37"/>
        <v>0</v>
      </c>
      <c r="T75" s="64">
        <f t="shared" si="37"/>
        <v>0</v>
      </c>
    </row>
    <row r="76" spans="10:20" ht="12.75">
      <c r="J76" s="64">
        <f aca="true" t="shared" si="38" ref="J76:T76">J34</f>
        <v>21</v>
      </c>
      <c r="K76" s="57" t="str">
        <f t="shared" si="38"/>
        <v>Saline recharge and discharge areas have been identified.</v>
      </c>
      <c r="L76" s="73" t="str">
        <f t="shared" si="13"/>
        <v>No</v>
      </c>
      <c r="M76" s="64">
        <f t="shared" si="38"/>
        <v>0</v>
      </c>
      <c r="N76" s="64">
        <f t="shared" si="38"/>
        <v>0</v>
      </c>
      <c r="O76" s="64">
        <f t="shared" si="38"/>
        <v>0</v>
      </c>
      <c r="P76" s="64">
        <f t="shared" si="38"/>
        <v>0</v>
      </c>
      <c r="Q76" s="64">
        <f t="shared" si="38"/>
        <v>0</v>
      </c>
      <c r="R76" s="64">
        <f t="shared" si="38"/>
        <v>0</v>
      </c>
      <c r="S76" s="64">
        <f t="shared" si="38"/>
        <v>0</v>
      </c>
      <c r="T76" s="64">
        <f t="shared" si="38"/>
        <v>0</v>
      </c>
    </row>
    <row r="77" spans="10:20" ht="38.25">
      <c r="J77" s="64">
        <f aca="true" t="shared" si="39" ref="J77:T77">J35</f>
        <v>22</v>
      </c>
      <c r="K77" s="57" t="str">
        <f t="shared" si="39"/>
        <v>For saline seeps, high water use crops/vegetation or the cropping pattern has been changed to manage or minimize salinity in ground or surface water.</v>
      </c>
      <c r="L77" s="73" t="str">
        <f t="shared" si="13"/>
        <v>No</v>
      </c>
      <c r="M77" s="64">
        <f t="shared" si="39"/>
        <v>0</v>
      </c>
      <c r="N77" s="64">
        <f t="shared" si="39"/>
        <v>0</v>
      </c>
      <c r="O77" s="64">
        <f t="shared" si="39"/>
        <v>0</v>
      </c>
      <c r="P77" s="64">
        <f t="shared" si="39"/>
        <v>0</v>
      </c>
      <c r="Q77" s="64">
        <f t="shared" si="39"/>
        <v>0</v>
      </c>
      <c r="R77" s="64">
        <f t="shared" si="39"/>
        <v>0</v>
      </c>
      <c r="S77" s="64">
        <f t="shared" si="39"/>
        <v>0</v>
      </c>
      <c r="T77" s="64">
        <f t="shared" si="39"/>
        <v>0</v>
      </c>
    </row>
    <row r="78" spans="10:20" ht="25.5">
      <c r="J78" s="64">
        <f aca="true" t="shared" si="40" ref="J78:T78">J36</f>
        <v>23</v>
      </c>
      <c r="K78" s="57" t="str">
        <f t="shared" si="40"/>
        <v>Irrigation water is managed to minimize salt delivery to surface and ground water.</v>
      </c>
      <c r="L78" s="73" t="str">
        <f t="shared" si="13"/>
        <v>No</v>
      </c>
      <c r="M78" s="64">
        <f t="shared" si="40"/>
        <v>0</v>
      </c>
      <c r="N78" s="64">
        <f t="shared" si="40"/>
        <v>0</v>
      </c>
      <c r="O78" s="64">
        <f t="shared" si="40"/>
        <v>0</v>
      </c>
      <c r="P78" s="64">
        <f t="shared" si="40"/>
        <v>0</v>
      </c>
      <c r="Q78" s="64">
        <f t="shared" si="40"/>
        <v>0</v>
      </c>
      <c r="R78" s="64">
        <f t="shared" si="40"/>
        <v>0</v>
      </c>
      <c r="S78" s="64">
        <f t="shared" si="40"/>
        <v>0</v>
      </c>
      <c r="T78" s="64">
        <f t="shared" si="40"/>
        <v>0</v>
      </c>
    </row>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sheetData>
  <sheetProtection password="C1C7" sheet="1" objects="1" scenarios="1" selectLockedCells="1"/>
  <mergeCells count="11">
    <mergeCell ref="A1:H3"/>
    <mergeCell ref="M3:T3"/>
    <mergeCell ref="K41:T41"/>
    <mergeCell ref="L42:M44"/>
    <mergeCell ref="N42:T44"/>
    <mergeCell ref="M45:T45"/>
    <mergeCell ref="K45:L45"/>
    <mergeCell ref="K3:L3"/>
    <mergeCell ref="L1:M2"/>
    <mergeCell ref="N1:T2"/>
    <mergeCell ref="L4:L7"/>
  </mergeCells>
  <printOptions horizontalCentered="1"/>
  <pageMargins left="0.5" right="0.5" top="0.75" bottom="0.75" header="0.5" footer="0.5"/>
  <pageSetup fitToHeight="1" fitToWidth="1" horizontalDpi="600" verticalDpi="600" orientation="portrait" scale="65" r:id="rId4"/>
  <headerFooter alignWithMargins="0">
    <oddHeader>&amp;CCSP Water Quality Assessment</oddHeader>
    <oddFooter>&amp;CPage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norm.widman</dc:creator>
  <cp:keywords/>
  <dc:description/>
  <cp:lastModifiedBy>shaun.mckinney</cp:lastModifiedBy>
  <cp:lastPrinted>2005-11-13T17:08:23Z</cp:lastPrinted>
  <dcterms:created xsi:type="dcterms:W3CDTF">2005-08-11T12:34:03Z</dcterms:created>
  <dcterms:modified xsi:type="dcterms:W3CDTF">2005-11-30T18:50:13Z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