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30" yWindow="65491" windowWidth="12810" windowHeight="12330" tabRatio="882" activeTab="11"/>
  </bookViews>
  <sheets>
    <sheet name="GS09" sheetId="1" r:id="rId1"/>
    <sheet name="RN 2-4 09" sheetId="2" r:id="rId2"/>
    <sheet name="RN09" sheetId="3" r:id="rId3"/>
    <sheet name="WG09" sheetId="4" r:id="rId4"/>
    <sheet name="LPN09" sheetId="5" r:id="rId5"/>
    <sheet name="Phs &amp; Dent09" sheetId="6" r:id="rId6"/>
    <sheet name="PA EFDA09" sheetId="7" r:id="rId7"/>
    <sheet name="CRNA09" sheetId="8" r:id="rId8"/>
    <sheet name="Pharm09" sheetId="9" r:id="rId9"/>
    <sheet name="IRM09" sheetId="10" r:id="rId10"/>
    <sheet name="VCS09" sheetId="11" r:id="rId11"/>
    <sheet name="PodOptChir09" sheetId="12" r:id="rId12"/>
    <sheet name="Eng09" sheetId="13" r:id="rId13"/>
    <sheet name="IndHyg09" sheetId="14" r:id="rId14"/>
    <sheet name="PT09" sheetId="15" r:id="rId15"/>
  </sheets>
  <definedNames/>
  <calcPr fullCalcOnLoad="1"/>
</workbook>
</file>

<file path=xl/sharedStrings.xml><?xml version="1.0" encoding="utf-8"?>
<sst xmlns="http://schemas.openxmlformats.org/spreadsheetml/2006/main" count="449" uniqueCount="205">
  <si>
    <t>Veterans Health Administration</t>
  </si>
  <si>
    <t>Nurse Schedule</t>
  </si>
  <si>
    <t xml:space="preserve">for PA's &amp; </t>
  </si>
  <si>
    <t>EFDA's</t>
  </si>
  <si>
    <t>NOTE:  The adjusted annual rates of pay shown on this schedule are applicable to employees in the Metropolitan Statistical Area (MS)</t>
  </si>
  <si>
    <t>or Metropolitan Statistical Area (CMSA) indicated below.  These adjusted rates are considered basic pay for retirement, life insurance,</t>
  </si>
  <si>
    <t>premium pay, and severance pay.  They are not considered basic pay for pay administration purposes.</t>
  </si>
  <si>
    <t>Coverage Area:  Albuquerque, NM:  Memphis, TN-AR-MS; New Orleans, LA; Norfolk, Virginia Beach-Newport News, VA-NC; Oklahoma City, OK;</t>
  </si>
  <si>
    <t>Salt Lake City-Ogden, UT; San Antonio, TX and in the 48 contguous states not covered by the other 31 locality pay areas.</t>
  </si>
  <si>
    <t>Amount</t>
  </si>
  <si>
    <t>of Step</t>
  </si>
  <si>
    <t>Increase</t>
  </si>
  <si>
    <t>GRADE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</si>
  <si>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</si>
  <si>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</si>
  <si>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</si>
  <si>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</si>
  <si>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</si>
  <si>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</si>
  <si>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</si>
  <si>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</si>
  <si>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</si>
  <si>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</si>
  <si>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LCP</t>
  </si>
  <si>
    <t>TOTAL</t>
  </si>
  <si>
    <t>CLINICAL</t>
  </si>
  <si>
    <t>WG RATES</t>
  </si>
  <si>
    <t>Grade</t>
  </si>
  <si>
    <t>WS-16</t>
  </si>
  <si>
    <t>WS-17</t>
  </si>
  <si>
    <t>WS-18</t>
  </si>
  <si>
    <t>WS-19</t>
  </si>
  <si>
    <t>WS-WD-WN RATES</t>
  </si>
  <si>
    <t>WL RATES</t>
  </si>
  <si>
    <t>LPN:  GS-3</t>
  </si>
  <si>
    <t>NO EXPERIENCE</t>
  </si>
  <si>
    <t>ANNUAL</t>
  </si>
  <si>
    <t>HOURLY</t>
  </si>
  <si>
    <t>SUNDAY PAY</t>
  </si>
  <si>
    <t>NIGHT DIFFERENTIAL</t>
  </si>
  <si>
    <t>OVERTIME RATE</t>
  </si>
  <si>
    <t>LPN:  GS-4</t>
  </si>
  <si>
    <t>6 MONTHS EXPERIENCE</t>
  </si>
  <si>
    <t>LPN:  GS-5</t>
  </si>
  <si>
    <t>LPN:  GS-6:  2 YRS 6 MOS EXP which included expanded duty roles</t>
  </si>
  <si>
    <t xml:space="preserve">                      DEPARTMENT OF VETERANS AFFAIRS</t>
  </si>
  <si>
    <t xml:space="preserve">                   VA MEDICAL CENTER</t>
  </si>
  <si>
    <t xml:space="preserve">                            PO BOX 5046</t>
  </si>
  <si>
    <t xml:space="preserve">                      SIOUX FALLS, SOUTH DAKOTA 57117</t>
  </si>
  <si>
    <t>NURSE 1, LEVEL 1</t>
  </si>
  <si>
    <t xml:space="preserve">     NURSE 1, LEVEL 2</t>
  </si>
  <si>
    <t>STEP 3(1)</t>
  </si>
  <si>
    <t>STEP 4(2)</t>
  </si>
  <si>
    <t>HOURLY RATE</t>
  </si>
  <si>
    <t>WEEKEND PAY</t>
  </si>
  <si>
    <t xml:space="preserve">           NURSE 1, LEVEL 3</t>
  </si>
  <si>
    <t>STEP 5 (1)</t>
  </si>
  <si>
    <t>STEP 6 (2)</t>
  </si>
  <si>
    <t>STEP 7 (3)</t>
  </si>
  <si>
    <t>STEP 8 (4)</t>
  </si>
  <si>
    <t>STEP 9 (5)</t>
  </si>
  <si>
    <t>(RN - USE 2080 HOURS/YEAR)</t>
  </si>
  <si>
    <t>IT SPECIALIST - 2210 - VA Sch 99B</t>
  </si>
  <si>
    <t>Title 38, U.S.C. Sec. 7404 Salary Table</t>
  </si>
  <si>
    <t>PHYSICIAN &amp; DENTIST SALARY SCALE</t>
  </si>
  <si>
    <t xml:space="preserve">          PA &amp; EFDA SALARY SCALE</t>
  </si>
  <si>
    <t>VA Medical Center Sioux Falls SD</t>
  </si>
  <si>
    <t xml:space="preserve">   VA Medical Center Sioux Falls SD</t>
  </si>
  <si>
    <t xml:space="preserve">    Department of Veterans Affairs</t>
  </si>
  <si>
    <t xml:space="preserve">  Department of Veterans Affairs</t>
  </si>
  <si>
    <t>VA Sch Y49 SALARY SCALE</t>
  </si>
  <si>
    <t xml:space="preserve">   PHARMACIST - 0660</t>
  </si>
  <si>
    <t>GENERAL ENGINEER - 0801</t>
  </si>
  <si>
    <t>INDUSTRIAL HYGENIST - 0690</t>
  </si>
  <si>
    <t>VA Sch 138 SALARY SCALE</t>
  </si>
  <si>
    <t>STEP 11</t>
  </si>
  <si>
    <t>STEP 12</t>
  </si>
  <si>
    <t>NURSE II</t>
  </si>
  <si>
    <t>NURSE III</t>
  </si>
  <si>
    <t>NURSE IV</t>
  </si>
  <si>
    <t>(RN-USE 2080 HOURS/YEAR)</t>
  </si>
  <si>
    <t>Total</t>
  </si>
  <si>
    <t>ASSOCIATE Basic</t>
  </si>
  <si>
    <t>JUNIOR      Basic</t>
  </si>
  <si>
    <t>ASSOCIATE   Basic</t>
  </si>
  <si>
    <t>FULL       Basic</t>
  </si>
  <si>
    <t>INTERMEDIATE Basic</t>
  </si>
  <si>
    <t>SENIOR         Basic</t>
  </si>
  <si>
    <t>CHIEF         Basic</t>
  </si>
  <si>
    <t>ASST DIR     Basic</t>
  </si>
  <si>
    <t>DIRECTOR     Basic</t>
  </si>
  <si>
    <t xml:space="preserve">        Veterans Health Administration</t>
  </si>
  <si>
    <t>FULL     Basic</t>
  </si>
  <si>
    <t>SENIOR    Basic</t>
  </si>
  <si>
    <t>CHIEF    Basic</t>
  </si>
  <si>
    <t>1YR 6MOS</t>
  </si>
  <si>
    <t>2YR 6MOS</t>
  </si>
  <si>
    <t>3YR 6 MOS</t>
  </si>
  <si>
    <t>4YR 6 MOS</t>
  </si>
  <si>
    <t>NIGHT DIFF</t>
  </si>
  <si>
    <t>U</t>
  </si>
  <si>
    <t>PAY</t>
  </si>
  <si>
    <t>PLAN</t>
  </si>
  <si>
    <t>VETERANS CANTEEN SERVICE</t>
  </si>
  <si>
    <t>PHYSICAL THERAPIST - 0633</t>
  </si>
  <si>
    <t>CLINICAL PODIATRIST, OPTOMETRIST &amp; CHIROPRACTOR SALARY SCALE</t>
  </si>
  <si>
    <t>CHIROPRACTOR</t>
  </si>
  <si>
    <t>OPTOMETRIST&amp;</t>
  </si>
  <si>
    <t>PODIATRIST,</t>
  </si>
  <si>
    <t xml:space="preserve">    LPN SALARY SCALE - 0620</t>
  </si>
  <si>
    <t>NOTE:  The adjusted annual rates of pay shown on this schedule are applicable to employees in thost portions of the</t>
  </si>
  <si>
    <t>continental United States not located within another locality pay area.  These adjusted rates are considered basic pay for retirement, life insurance,</t>
  </si>
  <si>
    <t>Covera Area:  Thos portions of the continential United States not located within another locality pary area.</t>
  </si>
  <si>
    <t xml:space="preserve">     IT SPECIALIST SALARY SCALE - 2210</t>
  </si>
  <si>
    <t>Title 38, U.S.C. Sec. 7431 Salary Table</t>
  </si>
  <si>
    <t>BASE AND LONGEVITY PAY SCHEDULE</t>
  </si>
  <si>
    <t>STEP</t>
  </si>
  <si>
    <t>TENURE (in years)</t>
  </si>
  <si>
    <t>SALARY</t>
  </si>
  <si>
    <t>2 or less</t>
  </si>
  <si>
    <t>2 to 4</t>
  </si>
  <si>
    <t>4 to 6</t>
  </si>
  <si>
    <t>6 to 8</t>
  </si>
  <si>
    <t>8 to 10</t>
  </si>
  <si>
    <t>10 to 12</t>
  </si>
  <si>
    <t>12 to 14</t>
  </si>
  <si>
    <t>14 to 16</t>
  </si>
  <si>
    <t>16 to 18</t>
  </si>
  <si>
    <t>18 to 20</t>
  </si>
  <si>
    <t>20 to 22</t>
  </si>
  <si>
    <t>22 to 24</t>
  </si>
  <si>
    <t>24 to 26</t>
  </si>
  <si>
    <t>26 to 28</t>
  </si>
  <si>
    <t>more than 28</t>
  </si>
  <si>
    <t>VA Sch 099 SPECIAL SALARY SCALE</t>
  </si>
  <si>
    <t>STEP 13</t>
  </si>
  <si>
    <t>STEP 14</t>
  </si>
  <si>
    <t>STEP 15</t>
  </si>
  <si>
    <t>STEP 16</t>
  </si>
  <si>
    <t>STEP 17</t>
  </si>
  <si>
    <t>Step 1</t>
  </si>
  <si>
    <t>Step 2</t>
  </si>
  <si>
    <t>Step 3</t>
  </si>
  <si>
    <t>Step 4</t>
  </si>
  <si>
    <t>Step 5</t>
  </si>
  <si>
    <t>Step 6</t>
  </si>
  <si>
    <t>Step 7</t>
  </si>
  <si>
    <t>Step 8</t>
  </si>
  <si>
    <t>Step 9</t>
  </si>
  <si>
    <t>Step 10</t>
  </si>
  <si>
    <t>WGI</t>
  </si>
  <si>
    <t>Step interval</t>
  </si>
  <si>
    <t xml:space="preserve">                            CRNA SALARY SCALE</t>
  </si>
  <si>
    <t>GENERAL SCHEDULE (GS) 2009</t>
  </si>
  <si>
    <t>STEP 8**</t>
  </si>
  <si>
    <t>STEP 9**</t>
  </si>
  <si>
    <t>STEP 10**</t>
  </si>
  <si>
    <t>STEP 1**</t>
  </si>
  <si>
    <t>STEP 2**</t>
  </si>
  <si>
    <t>STEP 3**</t>
  </si>
  <si>
    <t>STEP 4**</t>
  </si>
  <si>
    <t>STEP 5**</t>
  </si>
  <si>
    <t>STEP 6**</t>
  </si>
  <si>
    <t>STEP 7**</t>
  </si>
  <si>
    <t>(LPN/NA - USE 2087 HOURS/YEAR) **Shaded cells indiacte a default to standard GS Pay Scale**</t>
  </si>
  <si>
    <t>8**</t>
  </si>
  <si>
    <t>9**</t>
  </si>
  <si>
    <t>10**</t>
  </si>
  <si>
    <t>**Shaded cells indiacte a default to standard GS Pay Scale**</t>
  </si>
  <si>
    <t xml:space="preserve">     Effective 01/04/2009</t>
  </si>
  <si>
    <t xml:space="preserve">     Effective 1/04/2009</t>
  </si>
  <si>
    <t xml:space="preserve">     Effective January 04, 2009</t>
  </si>
  <si>
    <t xml:space="preserve">     Effective January 04,2009</t>
  </si>
  <si>
    <t>2009 WAGE GRADE SCALE EFFECTIVE 12/24/2008</t>
  </si>
  <si>
    <t>23..96</t>
  </si>
  <si>
    <t xml:space="preserve">        Effective January 4, 2009</t>
  </si>
  <si>
    <t>NL RATES 2009</t>
  </si>
  <si>
    <t>NS-RATES 2009</t>
  </si>
  <si>
    <t>NA RATES 2009</t>
  </si>
  <si>
    <t xml:space="preserve">     Effective 12/13/2008</t>
  </si>
  <si>
    <t>Updated January 16, 2009</t>
  </si>
  <si>
    <t>VC-RATES 2007 ******NOT CURRENT******</t>
  </si>
  <si>
    <t xml:space="preserve">   Effective January 4, 2009</t>
  </si>
  <si>
    <t xml:space="preserve">                              RN SALARY SCALE EFFECTIVE JANUARY 4, 2009</t>
  </si>
  <si>
    <t>GS-1</t>
  </si>
  <si>
    <t>GS-2</t>
  </si>
  <si>
    <t>GS-3</t>
  </si>
  <si>
    <t>GS-4</t>
  </si>
  <si>
    <t>GS-5</t>
  </si>
  <si>
    <t>GS-6</t>
  </si>
  <si>
    <t>GS-7</t>
  </si>
  <si>
    <t>GS-8</t>
  </si>
  <si>
    <t>GS-9</t>
  </si>
  <si>
    <t>GS-10</t>
  </si>
  <si>
    <t>GS-11</t>
  </si>
  <si>
    <t>GS-12</t>
  </si>
  <si>
    <t>GS-13</t>
  </si>
  <si>
    <t>GS-14</t>
  </si>
  <si>
    <t>GS-15</t>
  </si>
  <si>
    <t>Base</t>
  </si>
  <si>
    <t>INCORPORATING THE 2.90% GENERAL SCHEDULE INCREASE AND A LOCALITY PAYMENT OF 13.86%, Total Increase 3.52%</t>
  </si>
  <si>
    <t xml:space="preserve">   Effective January 4 2009</t>
  </si>
  <si>
    <t xml:space="preserve">Rest of the United States - 13.86% </t>
  </si>
  <si>
    <t xml:space="preserve">          Effective January 4, 2009</t>
  </si>
  <si>
    <t>Rates of Basic Pay and Rest of the United States - 13.86%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</si>
</sst>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  <numFmt numFmtId="168" formatCode="&quot;$&quot;#,##0;[Red]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mmmm\ d\,\ yyyy;@"/>
  </numFmts>
  <fonts count="2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8"/>
      <name val="Arial"/>
      <family val="2"/>
    </font>
    <font>
      <b/>
      <sz val="13"/>
      <name val="Arial"/>
      <family val="2"/>
    </font>
    <font>
      <sz val="10"/>
      <color indexed="8"/>
      <name val="Courier"/>
      <family val="3"/>
    </font>
    <font>
      <b/>
      <sz val="9"/>
      <color indexed="8"/>
      <name val="Courier New"/>
      <family val="3"/>
    </font>
    <font>
      <sz val="10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double"/>
      <top style="double"/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double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65" fontId="0" fillId="0" borderId="12" xfId="0" applyNumberFormat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165" fontId="6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7" fillId="2" borderId="26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9" xfId="0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30" xfId="0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8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2" borderId="6" xfId="0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4" xfId="0" applyFont="1" applyBorder="1" applyAlignment="1">
      <alignment/>
    </xf>
    <xf numFmtId="0" fontId="3" fillId="2" borderId="4" xfId="0" applyFont="1" applyFill="1" applyBorder="1" applyAlignment="1">
      <alignment/>
    </xf>
    <xf numFmtId="164" fontId="6" fillId="2" borderId="45" xfId="0" applyNumberFormat="1" applyFont="1" applyFill="1" applyBorder="1" applyAlignment="1">
      <alignment/>
    </xf>
    <xf numFmtId="164" fontId="6" fillId="2" borderId="46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38" xfId="0" applyNumberFormat="1" applyFont="1" applyFill="1" applyBorder="1" applyAlignment="1">
      <alignment/>
    </xf>
    <xf numFmtId="0" fontId="9" fillId="2" borderId="26" xfId="0" applyFont="1" applyFill="1" applyBorder="1" applyAlignment="1">
      <alignment/>
    </xf>
    <xf numFmtId="0" fontId="5" fillId="0" borderId="47" xfId="0" applyFont="1" applyBorder="1" applyAlignment="1">
      <alignment/>
    </xf>
    <xf numFmtId="0" fontId="3" fillId="2" borderId="48" xfId="0" applyFont="1" applyFill="1" applyBorder="1" applyAlignment="1">
      <alignment/>
    </xf>
    <xf numFmtId="164" fontId="6" fillId="2" borderId="23" xfId="0" applyNumberFormat="1" applyFont="1" applyFill="1" applyBorder="1" applyAlignment="1">
      <alignment/>
    </xf>
    <xf numFmtId="164" fontId="6" fillId="2" borderId="49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/>
    </xf>
    <xf numFmtId="3" fontId="6" fillId="2" borderId="39" xfId="0" applyNumberFormat="1" applyFont="1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0" fontId="3" fillId="2" borderId="47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2" fillId="2" borderId="31" xfId="0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64" fontId="10" fillId="3" borderId="45" xfId="0" applyNumberFormat="1" applyFont="1" applyFill="1" applyBorder="1" applyAlignment="1">
      <alignment/>
    </xf>
    <xf numFmtId="164" fontId="10" fillId="3" borderId="46" xfId="0" applyNumberFormat="1" applyFont="1" applyFill="1" applyBorder="1" applyAlignment="1">
      <alignment/>
    </xf>
    <xf numFmtId="164" fontId="10" fillId="3" borderId="38" xfId="0" applyNumberFormat="1" applyFont="1" applyFill="1" applyBorder="1" applyAlignment="1">
      <alignment/>
    </xf>
    <xf numFmtId="0" fontId="10" fillId="3" borderId="38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54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2" borderId="44" xfId="0" applyNumberFormat="1" applyFont="1" applyFill="1" applyBorder="1" applyAlignment="1">
      <alignment/>
    </xf>
    <xf numFmtId="164" fontId="10" fillId="3" borderId="40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0" fillId="3" borderId="45" xfId="0" applyNumberFormat="1" applyFont="1" applyFill="1" applyBorder="1" applyAlignment="1">
      <alignment/>
    </xf>
    <xf numFmtId="164" fontId="6" fillId="3" borderId="45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3" fillId="0" borderId="62" xfId="0" applyFont="1" applyBorder="1" applyAlignment="1">
      <alignment horizontal="center"/>
    </xf>
    <xf numFmtId="164" fontId="6" fillId="3" borderId="4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2" borderId="4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3" borderId="45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2" borderId="47" xfId="0" applyFont="1" applyFill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164" fontId="0" fillId="0" borderId="38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2" fillId="0" borderId="44" xfId="0" applyFont="1" applyBorder="1" applyAlignment="1">
      <alignment horizontal="right"/>
    </xf>
    <xf numFmtId="165" fontId="0" fillId="0" borderId="39" xfId="0" applyNumberFormat="1" applyBorder="1" applyAlignment="1">
      <alignment/>
    </xf>
    <xf numFmtId="165" fontId="0" fillId="0" borderId="40" xfId="0" applyNumberFormat="1" applyBorder="1" applyAlignment="1">
      <alignment/>
    </xf>
    <xf numFmtId="0" fontId="0" fillId="0" borderId="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/>
    </xf>
    <xf numFmtId="164" fontId="6" fillId="2" borderId="12" xfId="0" applyNumberFormat="1" applyFont="1" applyFill="1" applyBorder="1" applyAlignment="1">
      <alignment/>
    </xf>
    <xf numFmtId="164" fontId="6" fillId="2" borderId="38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165" fontId="10" fillId="0" borderId="12" xfId="0" applyNumberFormat="1" applyFont="1" applyBorder="1" applyAlignment="1">
      <alignment/>
    </xf>
    <xf numFmtId="165" fontId="10" fillId="0" borderId="38" xfId="0" applyNumberFormat="1" applyFont="1" applyBorder="1" applyAlignment="1">
      <alignment/>
    </xf>
    <xf numFmtId="165" fontId="10" fillId="0" borderId="39" xfId="0" applyNumberFormat="1" applyFont="1" applyBorder="1" applyAlignment="1">
      <alignment/>
    </xf>
    <xf numFmtId="165" fontId="10" fillId="0" borderId="40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64" xfId="0" applyNumberFormat="1" applyFont="1" applyBorder="1" applyAlignment="1">
      <alignment/>
    </xf>
    <xf numFmtId="0" fontId="6" fillId="0" borderId="65" xfId="0" applyFont="1" applyBorder="1" applyAlignment="1">
      <alignment/>
    </xf>
    <xf numFmtId="0" fontId="0" fillId="0" borderId="21" xfId="0" applyFont="1" applyBorder="1" applyAlignment="1">
      <alignment horizontal="right"/>
    </xf>
    <xf numFmtId="164" fontId="10" fillId="0" borderId="23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164" fontId="10" fillId="0" borderId="49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66" xfId="0" applyFont="1" applyBorder="1" applyAlignment="1">
      <alignment/>
    </xf>
    <xf numFmtId="0" fontId="3" fillId="0" borderId="47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14" fontId="4" fillId="2" borderId="31" xfId="0" applyNumberFormat="1" applyFont="1" applyFill="1" applyBorder="1" applyAlignment="1">
      <alignment horizontal="left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 horizontal="right"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6" fontId="10" fillId="3" borderId="40" xfId="0" applyNumberFormat="1" applyFont="1" applyFill="1" applyBorder="1" applyAlignment="1">
      <alignment/>
    </xf>
    <xf numFmtId="0" fontId="13" fillId="0" borderId="67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68" fontId="6" fillId="3" borderId="46" xfId="0" applyNumberFormat="1" applyFont="1" applyFill="1" applyBorder="1" applyAlignment="1">
      <alignment/>
    </xf>
    <xf numFmtId="168" fontId="6" fillId="0" borderId="38" xfId="0" applyNumberFormat="1" applyFont="1" applyBorder="1" applyAlignment="1">
      <alignment/>
    </xf>
    <xf numFmtId="168" fontId="6" fillId="0" borderId="40" xfId="0" applyNumberFormat="1" applyFont="1" applyBorder="1" applyAlignment="1">
      <alignment/>
    </xf>
    <xf numFmtId="168" fontId="6" fillId="3" borderId="40" xfId="0" applyNumberFormat="1" applyFont="1" applyFill="1" applyBorder="1" applyAlignment="1">
      <alignment/>
    </xf>
    <xf numFmtId="2" fontId="0" fillId="0" borderId="61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68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6" fillId="0" borderId="38" xfId="0" applyNumberFormat="1" applyFont="1" applyBorder="1" applyAlignment="1">
      <alignment/>
    </xf>
    <xf numFmtId="164" fontId="6" fillId="0" borderId="39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4" fillId="2" borderId="69" xfId="0" applyFont="1" applyFill="1" applyBorder="1" applyAlignment="1">
      <alignment/>
    </xf>
    <xf numFmtId="165" fontId="14" fillId="2" borderId="70" xfId="0" applyNumberFormat="1" applyFont="1" applyFill="1" applyBorder="1" applyAlignment="1">
      <alignment/>
    </xf>
    <xf numFmtId="165" fontId="14" fillId="2" borderId="71" xfId="0" applyNumberFormat="1" applyFont="1" applyFill="1" applyBorder="1" applyAlignment="1">
      <alignment/>
    </xf>
    <xf numFmtId="165" fontId="14" fillId="2" borderId="72" xfId="0" applyNumberFormat="1" applyFont="1" applyFill="1" applyBorder="1" applyAlignment="1">
      <alignment/>
    </xf>
    <xf numFmtId="165" fontId="14" fillId="2" borderId="4" xfId="0" applyNumberFormat="1" applyFont="1" applyFill="1" applyBorder="1" applyAlignment="1">
      <alignment/>
    </xf>
    <xf numFmtId="165" fontId="14" fillId="2" borderId="45" xfId="0" applyNumberFormat="1" applyFont="1" applyFill="1" applyBorder="1" applyAlignment="1">
      <alignment/>
    </xf>
    <xf numFmtId="165" fontId="14" fillId="2" borderId="46" xfId="0" applyNumberFormat="1" applyFont="1" applyFill="1" applyBorder="1" applyAlignment="1">
      <alignment/>
    </xf>
    <xf numFmtId="0" fontId="14" fillId="0" borderId="69" xfId="0" applyFont="1" applyBorder="1" applyAlignment="1">
      <alignment/>
    </xf>
    <xf numFmtId="165" fontId="14" fillId="0" borderId="73" xfId="0" applyNumberFormat="1" applyFont="1" applyBorder="1" applyAlignment="1">
      <alignment/>
    </xf>
    <xf numFmtId="165" fontId="14" fillId="0" borderId="74" xfId="0" applyNumberFormat="1" applyFont="1" applyBorder="1" applyAlignment="1">
      <alignment/>
    </xf>
    <xf numFmtId="165" fontId="14" fillId="0" borderId="75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38" xfId="0" applyNumberFormat="1" applyFont="1" applyBorder="1" applyAlignment="1">
      <alignment/>
    </xf>
    <xf numFmtId="165" fontId="14" fillId="2" borderId="73" xfId="0" applyNumberFormat="1" applyFont="1" applyFill="1" applyBorder="1" applyAlignment="1">
      <alignment/>
    </xf>
    <xf numFmtId="165" fontId="14" fillId="2" borderId="74" xfId="0" applyNumberFormat="1" applyFont="1" applyFill="1" applyBorder="1" applyAlignment="1">
      <alignment/>
    </xf>
    <xf numFmtId="165" fontId="14" fillId="2" borderId="75" xfId="0" applyNumberFormat="1" applyFont="1" applyFill="1" applyBorder="1" applyAlignment="1">
      <alignment/>
    </xf>
    <xf numFmtId="165" fontId="14" fillId="2" borderId="6" xfId="0" applyNumberFormat="1" applyFont="1" applyFill="1" applyBorder="1" applyAlignment="1">
      <alignment/>
    </xf>
    <xf numFmtId="165" fontId="14" fillId="2" borderId="12" xfId="0" applyNumberFormat="1" applyFont="1" applyFill="1" applyBorder="1" applyAlignment="1">
      <alignment/>
    </xf>
    <xf numFmtId="165" fontId="14" fillId="2" borderId="38" xfId="0" applyNumberFormat="1" applyFont="1" applyFill="1" applyBorder="1" applyAlignment="1">
      <alignment/>
    </xf>
    <xf numFmtId="0" fontId="14" fillId="2" borderId="37" xfId="0" applyFont="1" applyFill="1" applyBorder="1" applyAlignment="1">
      <alignment/>
    </xf>
    <xf numFmtId="0" fontId="14" fillId="0" borderId="37" xfId="0" applyFont="1" applyBorder="1" applyAlignment="1">
      <alignment/>
    </xf>
    <xf numFmtId="0" fontId="14" fillId="2" borderId="50" xfId="0" applyFont="1" applyFill="1" applyBorder="1" applyAlignment="1">
      <alignment/>
    </xf>
    <xf numFmtId="165" fontId="14" fillId="2" borderId="76" xfId="0" applyNumberFormat="1" applyFont="1" applyFill="1" applyBorder="1" applyAlignment="1">
      <alignment/>
    </xf>
    <xf numFmtId="165" fontId="14" fillId="2" borderId="77" xfId="0" applyNumberFormat="1" applyFont="1" applyFill="1" applyBorder="1" applyAlignment="1">
      <alignment/>
    </xf>
    <xf numFmtId="165" fontId="14" fillId="2" borderId="78" xfId="0" applyNumberFormat="1" applyFont="1" applyFill="1" applyBorder="1" applyAlignment="1">
      <alignment/>
    </xf>
    <xf numFmtId="165" fontId="14" fillId="2" borderId="44" xfId="0" applyNumberFormat="1" applyFont="1" applyFill="1" applyBorder="1" applyAlignment="1">
      <alignment/>
    </xf>
    <xf numFmtId="165" fontId="14" fillId="2" borderId="39" xfId="0" applyNumberFormat="1" applyFont="1" applyFill="1" applyBorder="1" applyAlignment="1">
      <alignment/>
    </xf>
    <xf numFmtId="165" fontId="14" fillId="2" borderId="4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2" borderId="4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2" borderId="6" xfId="0" applyFont="1" applyFill="1" applyBorder="1" applyAlignment="1">
      <alignment/>
    </xf>
    <xf numFmtId="0" fontId="14" fillId="0" borderId="44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4" fillId="0" borderId="47" xfId="0" applyFont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165" fontId="14" fillId="0" borderId="39" xfId="0" applyNumberFormat="1" applyFont="1" applyBorder="1" applyAlignment="1">
      <alignment/>
    </xf>
    <xf numFmtId="165" fontId="14" fillId="0" borderId="40" xfId="0" applyNumberFormat="1" applyFont="1" applyBorder="1" applyAlignment="1">
      <alignment/>
    </xf>
    <xf numFmtId="0" fontId="18" fillId="0" borderId="79" xfId="0" applyFont="1" applyBorder="1" applyAlignment="1">
      <alignment horizontal="right" wrapText="1"/>
    </xf>
    <xf numFmtId="0" fontId="18" fillId="0" borderId="80" xfId="0" applyFont="1" applyBorder="1" applyAlignment="1">
      <alignment horizontal="right" wrapText="1"/>
    </xf>
    <xf numFmtId="0" fontId="18" fillId="0" borderId="81" xfId="0" applyFont="1" applyBorder="1" applyAlignment="1">
      <alignment horizontal="right" wrapText="1"/>
    </xf>
    <xf numFmtId="0" fontId="13" fillId="2" borderId="26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29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10" fillId="2" borderId="32" xfId="0" applyFont="1" applyFill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0" fillId="0" borderId="0" xfId="0" applyFont="1" applyAlignment="1">
      <alignment/>
    </xf>
    <xf numFmtId="165" fontId="19" fillId="2" borderId="6" xfId="0" applyNumberFormat="1" applyFont="1" applyFill="1" applyBorder="1" applyAlignment="1">
      <alignment/>
    </xf>
    <xf numFmtId="165" fontId="19" fillId="2" borderId="12" xfId="0" applyNumberFormat="1" applyFont="1" applyFill="1" applyBorder="1" applyAlignment="1">
      <alignment/>
    </xf>
    <xf numFmtId="165" fontId="19" fillId="2" borderId="38" xfId="0" applyNumberFormat="1" applyFont="1" applyFill="1" applyBorder="1" applyAlignment="1">
      <alignment/>
    </xf>
    <xf numFmtId="165" fontId="19" fillId="0" borderId="6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2" xfId="0" applyNumberFormat="1" applyFont="1" applyFill="1" applyBorder="1" applyAlignment="1">
      <alignment/>
    </xf>
    <xf numFmtId="165" fontId="19" fillId="0" borderId="38" xfId="0" applyNumberFormat="1" applyFont="1" applyFill="1" applyBorder="1" applyAlignment="1">
      <alignment/>
    </xf>
    <xf numFmtId="165" fontId="19" fillId="2" borderId="44" xfId="0" applyNumberFormat="1" applyFont="1" applyFill="1" applyBorder="1" applyAlignment="1">
      <alignment/>
    </xf>
    <xf numFmtId="165" fontId="19" fillId="2" borderId="39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 horizontal="center"/>
    </xf>
    <xf numFmtId="6" fontId="0" fillId="2" borderId="12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5" xfId="0" applyFill="1" applyBorder="1" applyAlignment="1">
      <alignment/>
    </xf>
    <xf numFmtId="0" fontId="0" fillId="4" borderId="67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4" xfId="0" applyFill="1" applyBorder="1" applyAlignment="1">
      <alignment horizontal="right"/>
    </xf>
    <xf numFmtId="0" fontId="0" fillId="4" borderId="45" xfId="0" applyFill="1" applyBorder="1" applyAlignment="1">
      <alignment/>
    </xf>
    <xf numFmtId="2" fontId="0" fillId="4" borderId="45" xfId="0" applyNumberFormat="1" applyFill="1" applyBorder="1" applyAlignment="1">
      <alignment/>
    </xf>
    <xf numFmtId="2" fontId="0" fillId="4" borderId="46" xfId="0" applyNumberFormat="1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12" xfId="0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4" borderId="38" xfId="0" applyNumberFormat="1" applyFill="1" applyBorder="1" applyAlignment="1">
      <alignment/>
    </xf>
    <xf numFmtId="0" fontId="0" fillId="4" borderId="44" xfId="0" applyFill="1" applyBorder="1" applyAlignment="1">
      <alignment horizontal="right"/>
    </xf>
    <xf numFmtId="0" fontId="0" fillId="4" borderId="39" xfId="0" applyFill="1" applyBorder="1" applyAlignment="1">
      <alignment/>
    </xf>
    <xf numFmtId="2" fontId="0" fillId="4" borderId="39" xfId="0" applyNumberFormat="1" applyFill="1" applyBorder="1" applyAlignment="1">
      <alignment/>
    </xf>
    <xf numFmtId="2" fontId="0" fillId="4" borderId="40" xfId="0" applyNumberFormat="1" applyFill="1" applyBorder="1" applyAlignment="1">
      <alignment/>
    </xf>
    <xf numFmtId="0" fontId="0" fillId="0" borderId="82" xfId="0" applyBorder="1" applyAlignment="1">
      <alignment horizontal="center" wrapText="1"/>
    </xf>
    <xf numFmtId="0" fontId="0" fillId="0" borderId="0" xfId="0" applyAlignment="1">
      <alignment/>
    </xf>
    <xf numFmtId="164" fontId="0" fillId="2" borderId="12" xfId="0" applyNumberFormat="1" applyFill="1" applyBorder="1" applyAlignment="1">
      <alignment/>
    </xf>
    <xf numFmtId="164" fontId="0" fillId="2" borderId="38" xfId="0" applyNumberFormat="1" applyFill="1" applyBorder="1" applyAlignment="1">
      <alignment/>
    </xf>
    <xf numFmtId="164" fontId="6" fillId="0" borderId="4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4" fontId="6" fillId="0" borderId="46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8" fillId="0" borderId="83" xfId="0" applyFont="1" applyBorder="1" applyAlignment="1">
      <alignment horizontal="right" wrapText="1"/>
    </xf>
    <xf numFmtId="0" fontId="18" fillId="0" borderId="8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2" borderId="85" xfId="0" applyFont="1" applyFill="1" applyBorder="1" applyAlignment="1">
      <alignment horizontal="center" wrapText="1"/>
    </xf>
    <xf numFmtId="0" fontId="17" fillId="2" borderId="86" xfId="0" applyFont="1" applyFill="1" applyBorder="1" applyAlignment="1">
      <alignment horizontal="center" wrapText="1"/>
    </xf>
    <xf numFmtId="0" fontId="17" fillId="2" borderId="87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88" xfId="0" applyFont="1" applyBorder="1" applyAlignment="1">
      <alignment horizontal="right" wrapText="1"/>
    </xf>
    <xf numFmtId="0" fontId="18" fillId="0" borderId="89" xfId="0" applyFont="1" applyBorder="1" applyAlignment="1">
      <alignment horizontal="right" wrapText="1"/>
    </xf>
    <xf numFmtId="0" fontId="21" fillId="2" borderId="90" xfId="0" applyFont="1" applyFill="1" applyBorder="1" applyAlignment="1">
      <alignment horizontal="right" wrapText="1"/>
    </xf>
    <xf numFmtId="0" fontId="18" fillId="0" borderId="91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8" fillId="0" borderId="92" xfId="0" applyFont="1" applyBorder="1" applyAlignment="1">
      <alignment horizontal="right" wrapText="1"/>
    </xf>
    <xf numFmtId="0" fontId="21" fillId="2" borderId="93" xfId="0" applyFont="1" applyFill="1" applyBorder="1" applyAlignment="1">
      <alignment horizontal="right" wrapText="1"/>
    </xf>
    <xf numFmtId="0" fontId="23" fillId="2" borderId="94" xfId="0" applyFont="1" applyFill="1" applyBorder="1" applyAlignment="1">
      <alignment/>
    </xf>
    <xf numFmtId="0" fontId="23" fillId="0" borderId="95" xfId="0" applyFont="1" applyBorder="1" applyAlignment="1">
      <alignment/>
    </xf>
    <xf numFmtId="0" fontId="21" fillId="2" borderId="94" xfId="0" applyFont="1" applyFill="1" applyBorder="1" applyAlignment="1">
      <alignment horizontal="right" wrapText="1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2" fillId="2" borderId="99" xfId="0" applyFont="1" applyFill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1" fillId="2" borderId="103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/>
    </xf>
    <xf numFmtId="0" fontId="1" fillId="2" borderId="105" xfId="0" applyFont="1" applyFill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07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9" xfId="0" applyFont="1" applyFill="1" applyBorder="1" applyAlignment="1">
      <alignment horizontal="center"/>
    </xf>
    <xf numFmtId="0" fontId="1" fillId="2" borderId="10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9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0" fillId="0" borderId="2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8"/>
  <sheetViews>
    <sheetView workbookViewId="0" topLeftCell="A1">
      <pane ySplit="1" topLeftCell="BM2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5.421875" style="376" customWidth="1"/>
    <col min="2" max="2" width="6.57421875" style="382" customWidth="1"/>
    <col min="3" max="12" width="11.28125" style="357" customWidth="1"/>
    <col min="13" max="13" width="8.421875" style="357" customWidth="1"/>
    <col min="14" max="16384" width="9.140625" style="357" customWidth="1"/>
  </cols>
  <sheetData>
    <row r="1" spans="2:13" ht="20.25">
      <c r="B1" s="397" t="s">
        <v>153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2" s="370" customFormat="1" ht="13.5" thickBot="1">
      <c r="A2" s="377"/>
      <c r="B2" s="399" t="s">
        <v>200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3" s="375" customFormat="1" ht="16.5" customHeight="1" thickBot="1" thickTop="1">
      <c r="A3" s="391" t="s">
        <v>27</v>
      </c>
      <c r="B3" s="392"/>
      <c r="C3" s="372" t="s">
        <v>140</v>
      </c>
      <c r="D3" s="372" t="s">
        <v>141</v>
      </c>
      <c r="E3" s="372" t="s">
        <v>142</v>
      </c>
      <c r="F3" s="372" t="s">
        <v>143</v>
      </c>
      <c r="G3" s="372" t="s">
        <v>144</v>
      </c>
      <c r="H3" s="372" t="s">
        <v>145</v>
      </c>
      <c r="I3" s="372" t="s">
        <v>146</v>
      </c>
      <c r="J3" s="372" t="s">
        <v>147</v>
      </c>
      <c r="K3" s="372" t="s">
        <v>148</v>
      </c>
      <c r="L3" s="373" t="s">
        <v>149</v>
      </c>
      <c r="M3" s="374" t="s">
        <v>150</v>
      </c>
    </row>
    <row r="4" spans="1:13" s="371" customFormat="1" ht="12.75" customHeight="1" thickTop="1">
      <c r="A4" s="388" t="s">
        <v>184</v>
      </c>
      <c r="B4" s="378" t="s">
        <v>199</v>
      </c>
      <c r="C4" s="309">
        <v>17540</v>
      </c>
      <c r="D4" s="309">
        <v>18126</v>
      </c>
      <c r="E4" s="309">
        <v>18709</v>
      </c>
      <c r="F4" s="309">
        <v>19290</v>
      </c>
      <c r="G4" s="309">
        <v>19873</v>
      </c>
      <c r="H4" s="309">
        <v>20216</v>
      </c>
      <c r="I4" s="309">
        <v>20792</v>
      </c>
      <c r="J4" s="309">
        <v>21373</v>
      </c>
      <c r="K4" s="309">
        <v>21396</v>
      </c>
      <c r="L4" s="309">
        <v>21944</v>
      </c>
      <c r="M4" s="383"/>
    </row>
    <row r="5" spans="1:13" s="371" customFormat="1" ht="12.75" customHeight="1">
      <c r="A5" s="389"/>
      <c r="B5" s="379" t="s">
        <v>23</v>
      </c>
      <c r="C5" s="310">
        <f>SUM(C6-C4)</f>
        <v>2431</v>
      </c>
      <c r="D5" s="310">
        <f aca="true" t="shared" si="0" ref="D5:L5">SUM(D6-D4)</f>
        <v>2512</v>
      </c>
      <c r="E5" s="310">
        <f t="shared" si="0"/>
        <v>2593</v>
      </c>
      <c r="F5" s="310">
        <f t="shared" si="0"/>
        <v>2674</v>
      </c>
      <c r="G5" s="310">
        <f t="shared" si="0"/>
        <v>2754</v>
      </c>
      <c r="H5" s="310">
        <f t="shared" si="0"/>
        <v>2802</v>
      </c>
      <c r="I5" s="310">
        <f t="shared" si="0"/>
        <v>2882</v>
      </c>
      <c r="J5" s="310">
        <f t="shared" si="0"/>
        <v>2962</v>
      </c>
      <c r="K5" s="310">
        <f t="shared" si="0"/>
        <v>2965</v>
      </c>
      <c r="L5" s="310">
        <f t="shared" si="0"/>
        <v>3041</v>
      </c>
      <c r="M5" s="311"/>
    </row>
    <row r="6" spans="1:13" s="386" customFormat="1" ht="12.75" customHeight="1" thickBot="1">
      <c r="A6" s="390"/>
      <c r="B6" s="380" t="s">
        <v>24</v>
      </c>
      <c r="C6" s="384">
        <v>19971</v>
      </c>
      <c r="D6" s="384">
        <v>20638</v>
      </c>
      <c r="E6" s="384">
        <v>21302</v>
      </c>
      <c r="F6" s="384">
        <v>21964</v>
      </c>
      <c r="G6" s="384">
        <v>22627</v>
      </c>
      <c r="H6" s="384">
        <v>23018</v>
      </c>
      <c r="I6" s="384">
        <v>23674</v>
      </c>
      <c r="J6" s="384">
        <v>24335</v>
      </c>
      <c r="K6" s="384">
        <v>24361</v>
      </c>
      <c r="L6" s="384">
        <v>24985</v>
      </c>
      <c r="M6" s="385"/>
    </row>
    <row r="7" spans="1:13" s="371" customFormat="1" ht="12.75" customHeight="1" thickTop="1">
      <c r="A7" s="393" t="s">
        <v>185</v>
      </c>
      <c r="B7" s="381" t="s">
        <v>199</v>
      </c>
      <c r="C7" s="368">
        <v>19721</v>
      </c>
      <c r="D7" s="368">
        <v>20190</v>
      </c>
      <c r="E7" s="368">
        <v>20842</v>
      </c>
      <c r="F7" s="368">
        <v>21396</v>
      </c>
      <c r="G7" s="368">
        <v>21635</v>
      </c>
      <c r="H7" s="368">
        <v>22271</v>
      </c>
      <c r="I7" s="368">
        <v>22907</v>
      </c>
      <c r="J7" s="368">
        <v>23543</v>
      </c>
      <c r="K7" s="368">
        <v>24179</v>
      </c>
      <c r="L7" s="368">
        <v>24815</v>
      </c>
      <c r="M7" s="369"/>
    </row>
    <row r="8" spans="1:13" s="371" customFormat="1" ht="12.75" customHeight="1">
      <c r="A8" s="394"/>
      <c r="B8" s="379" t="s">
        <v>23</v>
      </c>
      <c r="C8" s="310">
        <f>SUM(C9-C7)</f>
        <v>2733</v>
      </c>
      <c r="D8" s="310">
        <f aca="true" t="shared" si="1" ref="D8:L8">SUM(D9-D7)</f>
        <v>2798</v>
      </c>
      <c r="E8" s="310">
        <f t="shared" si="1"/>
        <v>2889</v>
      </c>
      <c r="F8" s="310">
        <f t="shared" si="1"/>
        <v>2965</v>
      </c>
      <c r="G8" s="310">
        <f t="shared" si="1"/>
        <v>2999</v>
      </c>
      <c r="H8" s="310">
        <f t="shared" si="1"/>
        <v>3087</v>
      </c>
      <c r="I8" s="310">
        <f t="shared" si="1"/>
        <v>3175</v>
      </c>
      <c r="J8" s="310">
        <f t="shared" si="1"/>
        <v>3263</v>
      </c>
      <c r="K8" s="310">
        <f t="shared" si="1"/>
        <v>3351</v>
      </c>
      <c r="L8" s="310">
        <f t="shared" si="1"/>
        <v>3439</v>
      </c>
      <c r="M8" s="311"/>
    </row>
    <row r="9" spans="1:13" s="386" customFormat="1" ht="12.75" customHeight="1" thickBot="1">
      <c r="A9" s="395"/>
      <c r="B9" s="380" t="s">
        <v>24</v>
      </c>
      <c r="C9" s="384">
        <v>22454</v>
      </c>
      <c r="D9" s="384">
        <v>22988</v>
      </c>
      <c r="E9" s="384">
        <v>23731</v>
      </c>
      <c r="F9" s="384">
        <v>24361</v>
      </c>
      <c r="G9" s="384">
        <v>24634</v>
      </c>
      <c r="H9" s="384">
        <v>25358</v>
      </c>
      <c r="I9" s="384">
        <v>26082</v>
      </c>
      <c r="J9" s="384">
        <v>26806</v>
      </c>
      <c r="K9" s="384">
        <v>27530</v>
      </c>
      <c r="L9" s="384">
        <v>28254</v>
      </c>
      <c r="M9" s="387"/>
    </row>
    <row r="10" spans="1:13" s="371" customFormat="1" ht="12.75" customHeight="1" thickTop="1">
      <c r="A10" s="388" t="s">
        <v>186</v>
      </c>
      <c r="B10" s="381" t="s">
        <v>199</v>
      </c>
      <c r="C10" s="368">
        <v>21517</v>
      </c>
      <c r="D10" s="368">
        <v>22234</v>
      </c>
      <c r="E10" s="368">
        <v>22951</v>
      </c>
      <c r="F10" s="368">
        <v>23668</v>
      </c>
      <c r="G10" s="368">
        <v>24385</v>
      </c>
      <c r="H10" s="368">
        <v>25102</v>
      </c>
      <c r="I10" s="368">
        <v>25819</v>
      </c>
      <c r="J10" s="368">
        <v>26536</v>
      </c>
      <c r="K10" s="368">
        <v>27253</v>
      </c>
      <c r="L10" s="368">
        <v>27970</v>
      </c>
      <c r="M10" s="369">
        <v>717</v>
      </c>
    </row>
    <row r="11" spans="1:13" s="371" customFormat="1" ht="12.75" customHeight="1">
      <c r="A11" s="389"/>
      <c r="B11" s="379" t="s">
        <v>23</v>
      </c>
      <c r="C11" s="310">
        <f>SUM(C12-C10)</f>
        <v>2982</v>
      </c>
      <c r="D11" s="310">
        <f aca="true" t="shared" si="2" ref="D11:L11">SUM(D12-D10)</f>
        <v>3082</v>
      </c>
      <c r="E11" s="310">
        <f t="shared" si="2"/>
        <v>3181</v>
      </c>
      <c r="F11" s="310">
        <f t="shared" si="2"/>
        <v>3280</v>
      </c>
      <c r="G11" s="310">
        <f t="shared" si="2"/>
        <v>3380</v>
      </c>
      <c r="H11" s="310">
        <f t="shared" si="2"/>
        <v>3479</v>
      </c>
      <c r="I11" s="310">
        <f t="shared" si="2"/>
        <v>3579</v>
      </c>
      <c r="J11" s="310">
        <f t="shared" si="2"/>
        <v>3678</v>
      </c>
      <c r="K11" s="310">
        <f t="shared" si="2"/>
        <v>3777</v>
      </c>
      <c r="L11" s="310">
        <f t="shared" si="2"/>
        <v>3877</v>
      </c>
      <c r="M11" s="311"/>
    </row>
    <row r="12" spans="1:13" s="386" customFormat="1" ht="12.75" customHeight="1" thickBot="1">
      <c r="A12" s="390"/>
      <c r="B12" s="380" t="s">
        <v>24</v>
      </c>
      <c r="C12" s="384">
        <v>24499</v>
      </c>
      <c r="D12" s="384">
        <v>25316</v>
      </c>
      <c r="E12" s="384">
        <v>26132</v>
      </c>
      <c r="F12" s="384">
        <v>26948</v>
      </c>
      <c r="G12" s="384">
        <v>27765</v>
      </c>
      <c r="H12" s="384">
        <v>28581</v>
      </c>
      <c r="I12" s="384">
        <v>29398</v>
      </c>
      <c r="J12" s="384">
        <v>30214</v>
      </c>
      <c r="K12" s="384">
        <v>31030</v>
      </c>
      <c r="L12" s="384">
        <v>31847</v>
      </c>
      <c r="M12" s="387"/>
    </row>
    <row r="13" spans="1:13" s="371" customFormat="1" ht="12.75" customHeight="1" thickTop="1">
      <c r="A13" s="393" t="s">
        <v>187</v>
      </c>
      <c r="B13" s="381" t="s">
        <v>199</v>
      </c>
      <c r="C13" s="368">
        <v>24156</v>
      </c>
      <c r="D13" s="368">
        <v>24961</v>
      </c>
      <c r="E13" s="368">
        <v>25766</v>
      </c>
      <c r="F13" s="368">
        <v>26571</v>
      </c>
      <c r="G13" s="368">
        <v>27376</v>
      </c>
      <c r="H13" s="368">
        <v>28181</v>
      </c>
      <c r="I13" s="368">
        <v>28986</v>
      </c>
      <c r="J13" s="368">
        <v>29791</v>
      </c>
      <c r="K13" s="368">
        <v>30596</v>
      </c>
      <c r="L13" s="368">
        <v>31401</v>
      </c>
      <c r="M13" s="369">
        <v>805</v>
      </c>
    </row>
    <row r="14" spans="1:13" s="371" customFormat="1" ht="12.75" customHeight="1">
      <c r="A14" s="394"/>
      <c r="B14" s="379" t="s">
        <v>23</v>
      </c>
      <c r="C14" s="310">
        <f>SUM(C15-C13)</f>
        <v>3348</v>
      </c>
      <c r="D14" s="310">
        <f aca="true" t="shared" si="3" ref="D14:L14">SUM(D15-D13)</f>
        <v>3460</v>
      </c>
      <c r="E14" s="310">
        <f t="shared" si="3"/>
        <v>3571</v>
      </c>
      <c r="F14" s="310">
        <f t="shared" si="3"/>
        <v>3683</v>
      </c>
      <c r="G14" s="310">
        <f t="shared" si="3"/>
        <v>3794</v>
      </c>
      <c r="H14" s="310">
        <f t="shared" si="3"/>
        <v>3906</v>
      </c>
      <c r="I14" s="310">
        <f t="shared" si="3"/>
        <v>4017</v>
      </c>
      <c r="J14" s="310">
        <f t="shared" si="3"/>
        <v>4129</v>
      </c>
      <c r="K14" s="310">
        <f t="shared" si="3"/>
        <v>4241</v>
      </c>
      <c r="L14" s="310">
        <f t="shared" si="3"/>
        <v>4352</v>
      </c>
      <c r="M14" s="311"/>
    </row>
    <row r="15" spans="1:13" s="386" customFormat="1" ht="12.75" customHeight="1" thickBot="1">
      <c r="A15" s="395"/>
      <c r="B15" s="380" t="s">
        <v>24</v>
      </c>
      <c r="C15" s="384">
        <v>27504</v>
      </c>
      <c r="D15" s="384">
        <v>28421</v>
      </c>
      <c r="E15" s="384">
        <v>29337</v>
      </c>
      <c r="F15" s="384">
        <v>30254</v>
      </c>
      <c r="G15" s="384">
        <v>31170</v>
      </c>
      <c r="H15" s="384">
        <v>32087</v>
      </c>
      <c r="I15" s="384">
        <v>33003</v>
      </c>
      <c r="J15" s="384">
        <v>33920</v>
      </c>
      <c r="K15" s="384">
        <v>34837</v>
      </c>
      <c r="L15" s="384">
        <v>35753</v>
      </c>
      <c r="M15" s="387"/>
    </row>
    <row r="16" spans="1:13" s="371" customFormat="1" ht="12.75" customHeight="1" thickTop="1">
      <c r="A16" s="388" t="s">
        <v>188</v>
      </c>
      <c r="B16" s="381" t="s">
        <v>199</v>
      </c>
      <c r="C16" s="368">
        <v>27026</v>
      </c>
      <c r="D16" s="368">
        <v>27927</v>
      </c>
      <c r="E16" s="368">
        <v>28828</v>
      </c>
      <c r="F16" s="368">
        <v>29729</v>
      </c>
      <c r="G16" s="368">
        <v>30630</v>
      </c>
      <c r="H16" s="368">
        <v>31531</v>
      </c>
      <c r="I16" s="368">
        <v>32432</v>
      </c>
      <c r="J16" s="368">
        <v>33333</v>
      </c>
      <c r="K16" s="368">
        <v>34234</v>
      </c>
      <c r="L16" s="368">
        <v>35135</v>
      </c>
      <c r="M16" s="369">
        <v>901</v>
      </c>
    </row>
    <row r="17" spans="1:13" s="371" customFormat="1" ht="12.75" customHeight="1">
      <c r="A17" s="389"/>
      <c r="B17" s="379" t="s">
        <v>23</v>
      </c>
      <c r="C17" s="310">
        <f>SUM(C18-C16)</f>
        <v>3746</v>
      </c>
      <c r="D17" s="310">
        <f aca="true" t="shared" si="4" ref="D17:L17">SUM(D18-D16)</f>
        <v>3871</v>
      </c>
      <c r="E17" s="310">
        <f t="shared" si="4"/>
        <v>3996</v>
      </c>
      <c r="F17" s="310">
        <f t="shared" si="4"/>
        <v>4120</v>
      </c>
      <c r="G17" s="310">
        <f t="shared" si="4"/>
        <v>4245</v>
      </c>
      <c r="H17" s="310">
        <f t="shared" si="4"/>
        <v>4370</v>
      </c>
      <c r="I17" s="310">
        <f t="shared" si="4"/>
        <v>4495</v>
      </c>
      <c r="J17" s="310">
        <f t="shared" si="4"/>
        <v>4620</v>
      </c>
      <c r="K17" s="310">
        <f t="shared" si="4"/>
        <v>4745</v>
      </c>
      <c r="L17" s="310">
        <f t="shared" si="4"/>
        <v>4870</v>
      </c>
      <c r="M17" s="311"/>
    </row>
    <row r="18" spans="1:13" s="386" customFormat="1" ht="12.75" customHeight="1" thickBot="1">
      <c r="A18" s="390"/>
      <c r="B18" s="380" t="s">
        <v>24</v>
      </c>
      <c r="C18" s="384">
        <v>30772</v>
      </c>
      <c r="D18" s="384">
        <v>31798</v>
      </c>
      <c r="E18" s="384">
        <v>32824</v>
      </c>
      <c r="F18" s="384">
        <v>33849</v>
      </c>
      <c r="G18" s="384">
        <v>34875</v>
      </c>
      <c r="H18" s="384">
        <v>35901</v>
      </c>
      <c r="I18" s="384">
        <v>36927</v>
      </c>
      <c r="J18" s="384">
        <v>37953</v>
      </c>
      <c r="K18" s="384">
        <v>38979</v>
      </c>
      <c r="L18" s="384">
        <v>40005</v>
      </c>
      <c r="M18" s="387"/>
    </row>
    <row r="19" spans="1:13" s="371" customFormat="1" ht="12.75" customHeight="1" thickTop="1">
      <c r="A19" s="393" t="s">
        <v>189</v>
      </c>
      <c r="B19" s="381" t="s">
        <v>199</v>
      </c>
      <c r="C19" s="368">
        <v>30125</v>
      </c>
      <c r="D19" s="368">
        <v>31129</v>
      </c>
      <c r="E19" s="368">
        <v>32133</v>
      </c>
      <c r="F19" s="368">
        <v>33137</v>
      </c>
      <c r="G19" s="368">
        <v>34141</v>
      </c>
      <c r="H19" s="368">
        <v>35145</v>
      </c>
      <c r="I19" s="368">
        <v>36149</v>
      </c>
      <c r="J19" s="368">
        <v>37153</v>
      </c>
      <c r="K19" s="368">
        <v>38157</v>
      </c>
      <c r="L19" s="368">
        <v>39161</v>
      </c>
      <c r="M19" s="369">
        <v>1004</v>
      </c>
    </row>
    <row r="20" spans="1:13" s="371" customFormat="1" ht="12.75" customHeight="1">
      <c r="A20" s="394"/>
      <c r="B20" s="379" t="s">
        <v>23</v>
      </c>
      <c r="C20" s="310">
        <f>SUM(C21-C19)</f>
        <v>4175</v>
      </c>
      <c r="D20" s="310">
        <f aca="true" t="shared" si="5" ref="D20:L20">SUM(D21-D19)</f>
        <v>4314</v>
      </c>
      <c r="E20" s="310">
        <f t="shared" si="5"/>
        <v>4454</v>
      </c>
      <c r="F20" s="310">
        <f t="shared" si="5"/>
        <v>4593</v>
      </c>
      <c r="G20" s="310">
        <f t="shared" si="5"/>
        <v>4732</v>
      </c>
      <c r="H20" s="310">
        <f t="shared" si="5"/>
        <v>4871</v>
      </c>
      <c r="I20" s="310">
        <f t="shared" si="5"/>
        <v>5010</v>
      </c>
      <c r="J20" s="310">
        <f t="shared" si="5"/>
        <v>5149</v>
      </c>
      <c r="K20" s="310">
        <f t="shared" si="5"/>
        <v>5289</v>
      </c>
      <c r="L20" s="310">
        <f t="shared" si="5"/>
        <v>5428</v>
      </c>
      <c r="M20" s="311"/>
    </row>
    <row r="21" spans="1:13" s="386" customFormat="1" ht="12.75" customHeight="1" thickBot="1">
      <c r="A21" s="395"/>
      <c r="B21" s="380" t="s">
        <v>24</v>
      </c>
      <c r="C21" s="384">
        <v>34300</v>
      </c>
      <c r="D21" s="384">
        <v>35443</v>
      </c>
      <c r="E21" s="384">
        <v>36587</v>
      </c>
      <c r="F21" s="384">
        <v>37730</v>
      </c>
      <c r="G21" s="384">
        <v>38873</v>
      </c>
      <c r="H21" s="384">
        <v>40016</v>
      </c>
      <c r="I21" s="384">
        <v>41159</v>
      </c>
      <c r="J21" s="384">
        <v>42302</v>
      </c>
      <c r="K21" s="384">
        <v>43446</v>
      </c>
      <c r="L21" s="384">
        <v>44589</v>
      </c>
      <c r="M21" s="387"/>
    </row>
    <row r="22" spans="1:13" s="371" customFormat="1" ht="12.75" customHeight="1" thickTop="1">
      <c r="A22" s="388" t="s">
        <v>190</v>
      </c>
      <c r="B22" s="381" t="s">
        <v>199</v>
      </c>
      <c r="C22" s="368">
        <v>33477</v>
      </c>
      <c r="D22" s="368">
        <v>34593</v>
      </c>
      <c r="E22" s="368">
        <v>35709</v>
      </c>
      <c r="F22" s="368">
        <v>36825</v>
      </c>
      <c r="G22" s="368">
        <v>37941</v>
      </c>
      <c r="H22" s="368">
        <v>39057</v>
      </c>
      <c r="I22" s="368">
        <v>40173</v>
      </c>
      <c r="J22" s="368">
        <v>41289</v>
      </c>
      <c r="K22" s="368">
        <v>42405</v>
      </c>
      <c r="L22" s="368">
        <v>43521</v>
      </c>
      <c r="M22" s="369">
        <v>1116</v>
      </c>
    </row>
    <row r="23" spans="1:13" s="371" customFormat="1" ht="12.75" customHeight="1">
      <c r="A23" s="389"/>
      <c r="B23" s="379" t="s">
        <v>23</v>
      </c>
      <c r="C23" s="310">
        <f>SUM(C24-C22)</f>
        <v>4640</v>
      </c>
      <c r="D23" s="310">
        <f aca="true" t="shared" si="6" ref="D23:L23">SUM(D24-D22)</f>
        <v>4795</v>
      </c>
      <c r="E23" s="310">
        <f t="shared" si="6"/>
        <v>4949</v>
      </c>
      <c r="F23" s="310">
        <f t="shared" si="6"/>
        <v>5104</v>
      </c>
      <c r="G23" s="310">
        <f t="shared" si="6"/>
        <v>5259</v>
      </c>
      <c r="H23" s="310">
        <f t="shared" si="6"/>
        <v>5413</v>
      </c>
      <c r="I23" s="310">
        <f t="shared" si="6"/>
        <v>5568</v>
      </c>
      <c r="J23" s="310">
        <f t="shared" si="6"/>
        <v>5723</v>
      </c>
      <c r="K23" s="310">
        <f t="shared" si="6"/>
        <v>5877</v>
      </c>
      <c r="L23" s="310">
        <f t="shared" si="6"/>
        <v>6032</v>
      </c>
      <c r="M23" s="311"/>
    </row>
    <row r="24" spans="1:13" s="386" customFormat="1" ht="12.75" customHeight="1" thickBot="1">
      <c r="A24" s="390"/>
      <c r="B24" s="380" t="s">
        <v>24</v>
      </c>
      <c r="C24" s="384">
        <v>38117</v>
      </c>
      <c r="D24" s="384">
        <v>39388</v>
      </c>
      <c r="E24" s="384">
        <v>40658</v>
      </c>
      <c r="F24" s="384">
        <v>41929</v>
      </c>
      <c r="G24" s="384">
        <v>43200</v>
      </c>
      <c r="H24" s="384">
        <v>44470</v>
      </c>
      <c r="I24" s="384">
        <v>45741</v>
      </c>
      <c r="J24" s="384">
        <v>47012</v>
      </c>
      <c r="K24" s="384">
        <v>48282</v>
      </c>
      <c r="L24" s="384">
        <v>49553</v>
      </c>
      <c r="M24" s="387"/>
    </row>
    <row r="25" spans="1:13" s="371" customFormat="1" ht="12.75" customHeight="1" thickTop="1">
      <c r="A25" s="393" t="s">
        <v>191</v>
      </c>
      <c r="B25" s="381" t="s">
        <v>199</v>
      </c>
      <c r="C25" s="368">
        <v>37075</v>
      </c>
      <c r="D25" s="368">
        <v>38311</v>
      </c>
      <c r="E25" s="368">
        <v>39547</v>
      </c>
      <c r="F25" s="368">
        <v>40783</v>
      </c>
      <c r="G25" s="368">
        <v>42019</v>
      </c>
      <c r="H25" s="368">
        <v>43255</v>
      </c>
      <c r="I25" s="368">
        <v>44491</v>
      </c>
      <c r="J25" s="368">
        <v>45727</v>
      </c>
      <c r="K25" s="368">
        <v>46963</v>
      </c>
      <c r="L25" s="368">
        <v>48199</v>
      </c>
      <c r="M25" s="369">
        <v>1236</v>
      </c>
    </row>
    <row r="26" spans="1:13" s="371" customFormat="1" ht="12.75" customHeight="1">
      <c r="A26" s="394"/>
      <c r="B26" s="379" t="s">
        <v>23</v>
      </c>
      <c r="C26" s="310">
        <f>SUM(C27-C25)</f>
        <v>5139</v>
      </c>
      <c r="D26" s="310">
        <f aca="true" t="shared" si="7" ref="D26:L26">SUM(D27-D25)</f>
        <v>5310</v>
      </c>
      <c r="E26" s="310">
        <f t="shared" si="7"/>
        <v>5481</v>
      </c>
      <c r="F26" s="310">
        <f t="shared" si="7"/>
        <v>5653</v>
      </c>
      <c r="G26" s="310">
        <f t="shared" si="7"/>
        <v>5824</v>
      </c>
      <c r="H26" s="310">
        <f t="shared" si="7"/>
        <v>5995</v>
      </c>
      <c r="I26" s="310">
        <f t="shared" si="7"/>
        <v>6166</v>
      </c>
      <c r="J26" s="310">
        <f t="shared" si="7"/>
        <v>6338</v>
      </c>
      <c r="K26" s="310">
        <f t="shared" si="7"/>
        <v>6509</v>
      </c>
      <c r="L26" s="310">
        <f t="shared" si="7"/>
        <v>6680</v>
      </c>
      <c r="M26" s="311"/>
    </row>
    <row r="27" spans="1:13" s="386" customFormat="1" ht="12.75" customHeight="1" thickBot="1">
      <c r="A27" s="395"/>
      <c r="B27" s="380" t="s">
        <v>24</v>
      </c>
      <c r="C27" s="384">
        <v>42214</v>
      </c>
      <c r="D27" s="384">
        <v>43621</v>
      </c>
      <c r="E27" s="384">
        <v>45028</v>
      </c>
      <c r="F27" s="384">
        <v>46436</v>
      </c>
      <c r="G27" s="384">
        <v>47843</v>
      </c>
      <c r="H27" s="384">
        <v>49250</v>
      </c>
      <c r="I27" s="384">
        <v>50657</v>
      </c>
      <c r="J27" s="384">
        <v>52065</v>
      </c>
      <c r="K27" s="384">
        <v>53472</v>
      </c>
      <c r="L27" s="384">
        <v>54879</v>
      </c>
      <c r="M27" s="387"/>
    </row>
    <row r="28" spans="1:13" s="371" customFormat="1" ht="12.75" customHeight="1" thickTop="1">
      <c r="A28" s="388" t="s">
        <v>192</v>
      </c>
      <c r="B28" s="381" t="s">
        <v>199</v>
      </c>
      <c r="C28" s="368">
        <v>40949</v>
      </c>
      <c r="D28" s="368">
        <v>42314</v>
      </c>
      <c r="E28" s="368">
        <v>43679</v>
      </c>
      <c r="F28" s="368">
        <v>45044</v>
      </c>
      <c r="G28" s="368">
        <v>46409</v>
      </c>
      <c r="H28" s="368">
        <v>47774</v>
      </c>
      <c r="I28" s="368">
        <v>49139</v>
      </c>
      <c r="J28" s="368">
        <v>50504</v>
      </c>
      <c r="K28" s="368">
        <v>51869</v>
      </c>
      <c r="L28" s="368">
        <v>53234</v>
      </c>
      <c r="M28" s="369">
        <v>1365</v>
      </c>
    </row>
    <row r="29" spans="1:13" s="371" customFormat="1" ht="12.75" customHeight="1">
      <c r="A29" s="389"/>
      <c r="B29" s="379" t="s">
        <v>23</v>
      </c>
      <c r="C29" s="310">
        <f>SUM(C30-C28)</f>
        <v>5676</v>
      </c>
      <c r="D29" s="310">
        <f aca="true" t="shared" si="8" ref="D29:L29">SUM(D30-D28)</f>
        <v>5865</v>
      </c>
      <c r="E29" s="310">
        <f t="shared" si="8"/>
        <v>6054</v>
      </c>
      <c r="F29" s="310">
        <f t="shared" si="8"/>
        <v>6243</v>
      </c>
      <c r="G29" s="310">
        <f t="shared" si="8"/>
        <v>6432</v>
      </c>
      <c r="H29" s="310">
        <f t="shared" si="8"/>
        <v>6621</v>
      </c>
      <c r="I29" s="310">
        <f t="shared" si="8"/>
        <v>6811</v>
      </c>
      <c r="J29" s="310">
        <f t="shared" si="8"/>
        <v>7000</v>
      </c>
      <c r="K29" s="310">
        <f t="shared" si="8"/>
        <v>7189</v>
      </c>
      <c r="L29" s="310">
        <f t="shared" si="8"/>
        <v>7378</v>
      </c>
      <c r="M29" s="311"/>
    </row>
    <row r="30" spans="1:13" s="386" customFormat="1" ht="12.75" customHeight="1" thickBot="1">
      <c r="A30" s="390"/>
      <c r="B30" s="380" t="s">
        <v>24</v>
      </c>
      <c r="C30" s="384">
        <v>46625</v>
      </c>
      <c r="D30" s="384">
        <v>48179</v>
      </c>
      <c r="E30" s="384">
        <v>49733</v>
      </c>
      <c r="F30" s="384">
        <v>51287</v>
      </c>
      <c r="G30" s="384">
        <v>52841</v>
      </c>
      <c r="H30" s="384">
        <v>54395</v>
      </c>
      <c r="I30" s="384">
        <v>55950</v>
      </c>
      <c r="J30" s="384">
        <v>57504</v>
      </c>
      <c r="K30" s="384">
        <v>59058</v>
      </c>
      <c r="L30" s="384">
        <v>60612</v>
      </c>
      <c r="M30" s="387"/>
    </row>
    <row r="31" spans="1:13" s="371" customFormat="1" ht="12.75" customHeight="1" thickTop="1">
      <c r="A31" s="393" t="s">
        <v>193</v>
      </c>
      <c r="B31" s="381" t="s">
        <v>199</v>
      </c>
      <c r="C31" s="368">
        <v>45095</v>
      </c>
      <c r="D31" s="368">
        <v>46598</v>
      </c>
      <c r="E31" s="368">
        <v>48101</v>
      </c>
      <c r="F31" s="368">
        <v>49604</v>
      </c>
      <c r="G31" s="368">
        <v>51107</v>
      </c>
      <c r="H31" s="368">
        <v>52610</v>
      </c>
      <c r="I31" s="368">
        <v>54113</v>
      </c>
      <c r="J31" s="368">
        <v>55616</v>
      </c>
      <c r="K31" s="368">
        <v>57119</v>
      </c>
      <c r="L31" s="368">
        <v>58622</v>
      </c>
      <c r="M31" s="369">
        <v>1503</v>
      </c>
    </row>
    <row r="32" spans="1:13" s="371" customFormat="1" ht="12.75" customHeight="1">
      <c r="A32" s="394"/>
      <c r="B32" s="379" t="s">
        <v>23</v>
      </c>
      <c r="C32" s="310">
        <f>SUM(C33-C31)</f>
        <v>6250</v>
      </c>
      <c r="D32" s="310">
        <f aca="true" t="shared" si="9" ref="D32:L32">SUM(D33-D31)</f>
        <v>6458</v>
      </c>
      <c r="E32" s="310">
        <f t="shared" si="9"/>
        <v>6667</v>
      </c>
      <c r="F32" s="310">
        <f t="shared" si="9"/>
        <v>6875</v>
      </c>
      <c r="G32" s="310">
        <f t="shared" si="9"/>
        <v>7083</v>
      </c>
      <c r="H32" s="310">
        <f t="shared" si="9"/>
        <v>7292</v>
      </c>
      <c r="I32" s="310">
        <f t="shared" si="9"/>
        <v>7500</v>
      </c>
      <c r="J32" s="310">
        <f t="shared" si="9"/>
        <v>7708</v>
      </c>
      <c r="K32" s="310">
        <f t="shared" si="9"/>
        <v>7917</v>
      </c>
      <c r="L32" s="310">
        <f t="shared" si="9"/>
        <v>8125</v>
      </c>
      <c r="M32" s="311"/>
    </row>
    <row r="33" spans="1:13" s="386" customFormat="1" ht="12.75" customHeight="1" thickBot="1">
      <c r="A33" s="395"/>
      <c r="B33" s="380" t="s">
        <v>24</v>
      </c>
      <c r="C33" s="384">
        <v>51345</v>
      </c>
      <c r="D33" s="384">
        <v>53056</v>
      </c>
      <c r="E33" s="384">
        <v>54768</v>
      </c>
      <c r="F33" s="384">
        <v>56479</v>
      </c>
      <c r="G33" s="384">
        <v>58190</v>
      </c>
      <c r="H33" s="384">
        <v>59902</v>
      </c>
      <c r="I33" s="384">
        <v>61613</v>
      </c>
      <c r="J33" s="384">
        <v>63324</v>
      </c>
      <c r="K33" s="384">
        <v>65036</v>
      </c>
      <c r="L33" s="384">
        <v>66747</v>
      </c>
      <c r="M33" s="387"/>
    </row>
    <row r="34" spans="1:13" s="371" customFormat="1" ht="12.75" customHeight="1" thickTop="1">
      <c r="A34" s="388" t="s">
        <v>194</v>
      </c>
      <c r="B34" s="381" t="s">
        <v>199</v>
      </c>
      <c r="C34" s="368">
        <v>49544</v>
      </c>
      <c r="D34" s="368">
        <v>51195</v>
      </c>
      <c r="E34" s="368">
        <v>52846</v>
      </c>
      <c r="F34" s="368">
        <v>54497</v>
      </c>
      <c r="G34" s="368">
        <v>56148</v>
      </c>
      <c r="H34" s="368">
        <v>57799</v>
      </c>
      <c r="I34" s="368">
        <v>59450</v>
      </c>
      <c r="J34" s="368">
        <v>61101</v>
      </c>
      <c r="K34" s="368">
        <v>62752</v>
      </c>
      <c r="L34" s="368">
        <v>64403</v>
      </c>
      <c r="M34" s="369">
        <v>1651</v>
      </c>
    </row>
    <row r="35" spans="1:13" s="371" customFormat="1" ht="12.75" customHeight="1">
      <c r="A35" s="389"/>
      <c r="B35" s="379" t="s">
        <v>23</v>
      </c>
      <c r="C35" s="310">
        <f>SUM(C36-C34)</f>
        <v>6867</v>
      </c>
      <c r="D35" s="310">
        <f aca="true" t="shared" si="10" ref="D35:L35">SUM(D36-D34)</f>
        <v>7096</v>
      </c>
      <c r="E35" s="310">
        <f t="shared" si="10"/>
        <v>7324</v>
      </c>
      <c r="F35" s="310">
        <f t="shared" si="10"/>
        <v>7553</v>
      </c>
      <c r="G35" s="310">
        <f t="shared" si="10"/>
        <v>7782</v>
      </c>
      <c r="H35" s="310">
        <f t="shared" si="10"/>
        <v>8011</v>
      </c>
      <c r="I35" s="310">
        <f t="shared" si="10"/>
        <v>8240</v>
      </c>
      <c r="J35" s="310">
        <f t="shared" si="10"/>
        <v>8469</v>
      </c>
      <c r="K35" s="310">
        <f t="shared" si="10"/>
        <v>8697</v>
      </c>
      <c r="L35" s="310">
        <f t="shared" si="10"/>
        <v>8926</v>
      </c>
      <c r="M35" s="311"/>
    </row>
    <row r="36" spans="1:13" s="386" customFormat="1" ht="12.75" customHeight="1" thickBot="1">
      <c r="A36" s="390"/>
      <c r="B36" s="380" t="s">
        <v>24</v>
      </c>
      <c r="C36" s="384">
        <v>56411</v>
      </c>
      <c r="D36" s="384">
        <v>58291</v>
      </c>
      <c r="E36" s="384">
        <v>60170</v>
      </c>
      <c r="F36" s="384">
        <v>62050</v>
      </c>
      <c r="G36" s="384">
        <v>63930</v>
      </c>
      <c r="H36" s="384">
        <v>65810</v>
      </c>
      <c r="I36" s="384">
        <v>67690</v>
      </c>
      <c r="J36" s="384">
        <v>69570</v>
      </c>
      <c r="K36" s="384">
        <v>71449</v>
      </c>
      <c r="L36" s="384">
        <v>73329</v>
      </c>
      <c r="M36" s="387"/>
    </row>
    <row r="37" spans="1:13" s="371" customFormat="1" ht="12.75" customHeight="1" thickTop="1">
      <c r="A37" s="393" t="s">
        <v>195</v>
      </c>
      <c r="B37" s="381" t="s">
        <v>199</v>
      </c>
      <c r="C37" s="368">
        <v>59383</v>
      </c>
      <c r="D37" s="368">
        <v>61362</v>
      </c>
      <c r="E37" s="368">
        <v>63341</v>
      </c>
      <c r="F37" s="368">
        <v>65320</v>
      </c>
      <c r="G37" s="368">
        <v>67299</v>
      </c>
      <c r="H37" s="368">
        <v>69278</v>
      </c>
      <c r="I37" s="368">
        <v>71257</v>
      </c>
      <c r="J37" s="368">
        <v>73236</v>
      </c>
      <c r="K37" s="368">
        <v>75215</v>
      </c>
      <c r="L37" s="368">
        <v>77194</v>
      </c>
      <c r="M37" s="369">
        <v>1979</v>
      </c>
    </row>
    <row r="38" spans="1:13" s="371" customFormat="1" ht="12.75" customHeight="1">
      <c r="A38" s="394"/>
      <c r="B38" s="379" t="s">
        <v>23</v>
      </c>
      <c r="C38" s="310">
        <f>SUM(C39-C37)</f>
        <v>8230</v>
      </c>
      <c r="D38" s="310">
        <f aca="true" t="shared" si="11" ref="D38:L38">SUM(D39-D37)</f>
        <v>8505</v>
      </c>
      <c r="E38" s="310">
        <f t="shared" si="11"/>
        <v>8779</v>
      </c>
      <c r="F38" s="310">
        <f t="shared" si="11"/>
        <v>9053</v>
      </c>
      <c r="G38" s="310">
        <f t="shared" si="11"/>
        <v>9328</v>
      </c>
      <c r="H38" s="310">
        <f t="shared" si="11"/>
        <v>9602</v>
      </c>
      <c r="I38" s="310">
        <f t="shared" si="11"/>
        <v>9876</v>
      </c>
      <c r="J38" s="310">
        <f t="shared" si="11"/>
        <v>10151</v>
      </c>
      <c r="K38" s="310">
        <f t="shared" si="11"/>
        <v>10425</v>
      </c>
      <c r="L38" s="310">
        <f t="shared" si="11"/>
        <v>10699</v>
      </c>
      <c r="M38" s="311"/>
    </row>
    <row r="39" spans="1:13" s="386" customFormat="1" ht="12.75" customHeight="1" thickBot="1">
      <c r="A39" s="395"/>
      <c r="B39" s="380" t="s">
        <v>24</v>
      </c>
      <c r="C39" s="384">
        <v>67613</v>
      </c>
      <c r="D39" s="384">
        <v>69867</v>
      </c>
      <c r="E39" s="384">
        <v>72120</v>
      </c>
      <c r="F39" s="384">
        <v>74373</v>
      </c>
      <c r="G39" s="384">
        <v>76627</v>
      </c>
      <c r="H39" s="384">
        <v>78880</v>
      </c>
      <c r="I39" s="384">
        <v>81133</v>
      </c>
      <c r="J39" s="384">
        <v>83387</v>
      </c>
      <c r="K39" s="384">
        <v>85640</v>
      </c>
      <c r="L39" s="384">
        <v>87893</v>
      </c>
      <c r="M39" s="387"/>
    </row>
    <row r="40" spans="1:13" s="371" customFormat="1" ht="12.75" customHeight="1" thickTop="1">
      <c r="A40" s="388" t="s">
        <v>196</v>
      </c>
      <c r="B40" s="381" t="s">
        <v>199</v>
      </c>
      <c r="C40" s="368">
        <v>70615</v>
      </c>
      <c r="D40" s="368">
        <v>72969</v>
      </c>
      <c r="E40" s="368">
        <v>75323</v>
      </c>
      <c r="F40" s="368">
        <v>77677</v>
      </c>
      <c r="G40" s="368">
        <v>80031</v>
      </c>
      <c r="H40" s="368">
        <v>82385</v>
      </c>
      <c r="I40" s="368">
        <v>84739</v>
      </c>
      <c r="J40" s="368">
        <v>87093</v>
      </c>
      <c r="K40" s="368">
        <v>89447</v>
      </c>
      <c r="L40" s="368">
        <v>91801</v>
      </c>
      <c r="M40" s="369">
        <v>2354</v>
      </c>
    </row>
    <row r="41" spans="1:13" s="371" customFormat="1" ht="12.75" customHeight="1">
      <c r="A41" s="389"/>
      <c r="B41" s="379" t="s">
        <v>23</v>
      </c>
      <c r="C41" s="310">
        <f>SUM(C42-C40)</f>
        <v>9787</v>
      </c>
      <c r="D41" s="310">
        <f aca="true" t="shared" si="12" ref="D41:L41">SUM(D42-D40)</f>
        <v>10114</v>
      </c>
      <c r="E41" s="310">
        <f t="shared" si="12"/>
        <v>10440</v>
      </c>
      <c r="F41" s="310">
        <f t="shared" si="12"/>
        <v>10766</v>
      </c>
      <c r="G41" s="310">
        <f t="shared" si="12"/>
        <v>11092</v>
      </c>
      <c r="H41" s="310">
        <f t="shared" si="12"/>
        <v>11419</v>
      </c>
      <c r="I41" s="310">
        <f t="shared" si="12"/>
        <v>11745</v>
      </c>
      <c r="J41" s="310">
        <f t="shared" si="12"/>
        <v>12071</v>
      </c>
      <c r="K41" s="310">
        <f t="shared" si="12"/>
        <v>12397</v>
      </c>
      <c r="L41" s="310">
        <f t="shared" si="12"/>
        <v>12724</v>
      </c>
      <c r="M41" s="311"/>
    </row>
    <row r="42" spans="1:13" s="386" customFormat="1" ht="12.75" customHeight="1" thickBot="1">
      <c r="A42" s="390"/>
      <c r="B42" s="380" t="s">
        <v>24</v>
      </c>
      <c r="C42" s="384">
        <v>80402</v>
      </c>
      <c r="D42" s="384">
        <v>83083</v>
      </c>
      <c r="E42" s="384">
        <v>85763</v>
      </c>
      <c r="F42" s="384">
        <v>88443</v>
      </c>
      <c r="G42" s="384">
        <v>91123</v>
      </c>
      <c r="H42" s="384">
        <v>93804</v>
      </c>
      <c r="I42" s="384">
        <v>96484</v>
      </c>
      <c r="J42" s="384">
        <v>99164</v>
      </c>
      <c r="K42" s="384">
        <v>101844</v>
      </c>
      <c r="L42" s="384">
        <v>104525</v>
      </c>
      <c r="M42" s="387"/>
    </row>
    <row r="43" spans="1:13" s="371" customFormat="1" ht="12.75" customHeight="1" thickTop="1">
      <c r="A43" s="393" t="s">
        <v>197</v>
      </c>
      <c r="B43" s="381" t="s">
        <v>199</v>
      </c>
      <c r="C43" s="368">
        <v>83445</v>
      </c>
      <c r="D43" s="368">
        <v>86227</v>
      </c>
      <c r="E43" s="368">
        <v>89009</v>
      </c>
      <c r="F43" s="368">
        <v>91791</v>
      </c>
      <c r="G43" s="368">
        <v>94573</v>
      </c>
      <c r="H43" s="368">
        <v>97355</v>
      </c>
      <c r="I43" s="368">
        <v>100137</v>
      </c>
      <c r="J43" s="368">
        <v>102919</v>
      </c>
      <c r="K43" s="368">
        <v>105701</v>
      </c>
      <c r="L43" s="368">
        <v>108483</v>
      </c>
      <c r="M43" s="369">
        <v>2782</v>
      </c>
    </row>
    <row r="44" spans="1:13" s="371" customFormat="1" ht="12.75" customHeight="1">
      <c r="A44" s="394"/>
      <c r="B44" s="379" t="s">
        <v>23</v>
      </c>
      <c r="C44" s="310">
        <f>SUM(C45-C43)</f>
        <v>11565</v>
      </c>
      <c r="D44" s="310">
        <f aca="true" t="shared" si="13" ref="D44:L44">SUM(D45-D43)</f>
        <v>11951</v>
      </c>
      <c r="E44" s="310">
        <f t="shared" si="13"/>
        <v>12337</v>
      </c>
      <c r="F44" s="310">
        <f t="shared" si="13"/>
        <v>12722</v>
      </c>
      <c r="G44" s="310">
        <f t="shared" si="13"/>
        <v>13108</v>
      </c>
      <c r="H44" s="310">
        <f t="shared" si="13"/>
        <v>13493</v>
      </c>
      <c r="I44" s="310">
        <f t="shared" si="13"/>
        <v>13879</v>
      </c>
      <c r="J44" s="310">
        <f t="shared" si="13"/>
        <v>14265</v>
      </c>
      <c r="K44" s="310">
        <f t="shared" si="13"/>
        <v>14650</v>
      </c>
      <c r="L44" s="310">
        <f t="shared" si="13"/>
        <v>15036</v>
      </c>
      <c r="M44" s="311"/>
    </row>
    <row r="45" spans="1:13" s="386" customFormat="1" ht="12.75" customHeight="1" thickBot="1">
      <c r="A45" s="395"/>
      <c r="B45" s="380" t="s">
        <v>24</v>
      </c>
      <c r="C45" s="384">
        <v>95010</v>
      </c>
      <c r="D45" s="384">
        <v>98178</v>
      </c>
      <c r="E45" s="384">
        <v>101346</v>
      </c>
      <c r="F45" s="384">
        <v>104513</v>
      </c>
      <c r="G45" s="384">
        <v>107681</v>
      </c>
      <c r="H45" s="384">
        <v>110848</v>
      </c>
      <c r="I45" s="384">
        <v>114016</v>
      </c>
      <c r="J45" s="384">
        <v>117184</v>
      </c>
      <c r="K45" s="384">
        <v>120351</v>
      </c>
      <c r="L45" s="384">
        <v>123519</v>
      </c>
      <c r="M45" s="387"/>
    </row>
    <row r="46" spans="1:13" s="371" customFormat="1" ht="12.75" customHeight="1" thickTop="1">
      <c r="A46" s="388" t="s">
        <v>198</v>
      </c>
      <c r="B46" s="381" t="s">
        <v>199</v>
      </c>
      <c r="C46" s="368">
        <v>98156</v>
      </c>
      <c r="D46" s="368">
        <v>101428</v>
      </c>
      <c r="E46" s="368">
        <v>104700</v>
      </c>
      <c r="F46" s="368">
        <v>107972</v>
      </c>
      <c r="G46" s="368">
        <v>111244</v>
      </c>
      <c r="H46" s="368">
        <v>114516</v>
      </c>
      <c r="I46" s="368">
        <v>117788</v>
      </c>
      <c r="J46" s="368">
        <v>121060</v>
      </c>
      <c r="K46" s="368">
        <v>124332</v>
      </c>
      <c r="L46" s="368">
        <v>127604</v>
      </c>
      <c r="M46" s="369">
        <v>3272</v>
      </c>
    </row>
    <row r="47" spans="1:13" s="371" customFormat="1" ht="12.75" customHeight="1">
      <c r="A47" s="389"/>
      <c r="B47" s="379" t="s">
        <v>23</v>
      </c>
      <c r="C47" s="310">
        <f>SUM(C48-C46)</f>
        <v>13604</v>
      </c>
      <c r="D47" s="310">
        <f aca="true" t="shared" si="14" ref="D47:L47">SUM(D48-D46)</f>
        <v>14058</v>
      </c>
      <c r="E47" s="310">
        <f t="shared" si="14"/>
        <v>14511</v>
      </c>
      <c r="F47" s="310">
        <f t="shared" si="14"/>
        <v>14965</v>
      </c>
      <c r="G47" s="310">
        <f t="shared" si="14"/>
        <v>15418</v>
      </c>
      <c r="H47" s="310">
        <f t="shared" si="14"/>
        <v>15872</v>
      </c>
      <c r="I47" s="310">
        <f t="shared" si="14"/>
        <v>16325</v>
      </c>
      <c r="J47" s="310">
        <f t="shared" si="14"/>
        <v>16779</v>
      </c>
      <c r="K47" s="310">
        <f t="shared" si="14"/>
        <v>17232</v>
      </c>
      <c r="L47" s="310">
        <f t="shared" si="14"/>
        <v>17686</v>
      </c>
      <c r="M47" s="311"/>
    </row>
    <row r="48" spans="1:13" s="386" customFormat="1" ht="12.75" customHeight="1" thickBot="1">
      <c r="A48" s="396"/>
      <c r="B48" s="380" t="s">
        <v>24</v>
      </c>
      <c r="C48" s="384">
        <v>111760</v>
      </c>
      <c r="D48" s="384">
        <v>115486</v>
      </c>
      <c r="E48" s="384">
        <v>119211</v>
      </c>
      <c r="F48" s="384">
        <v>122937</v>
      </c>
      <c r="G48" s="384">
        <v>126662</v>
      </c>
      <c r="H48" s="384">
        <v>130388</v>
      </c>
      <c r="I48" s="384">
        <v>134113</v>
      </c>
      <c r="J48" s="384">
        <v>137839</v>
      </c>
      <c r="K48" s="384">
        <v>141564</v>
      </c>
      <c r="L48" s="384">
        <v>145290</v>
      </c>
      <c r="M48" s="387"/>
    </row>
    <row r="49" ht="13.5" thickTop="1"/>
  </sheetData>
  <mergeCells count="18">
    <mergeCell ref="A46:A48"/>
    <mergeCell ref="B1:M1"/>
    <mergeCell ref="B2:L2"/>
    <mergeCell ref="A34:A36"/>
    <mergeCell ref="A37:A39"/>
    <mergeCell ref="A40:A42"/>
    <mergeCell ref="A43:A45"/>
    <mergeCell ref="A22:A24"/>
    <mergeCell ref="A25:A27"/>
    <mergeCell ref="A28:A30"/>
    <mergeCell ref="A4:A6"/>
    <mergeCell ref="A3:B3"/>
    <mergeCell ref="A7:A9"/>
    <mergeCell ref="A31:A33"/>
    <mergeCell ref="A10:A12"/>
    <mergeCell ref="A13:A15"/>
    <mergeCell ref="A16:A18"/>
    <mergeCell ref="A19:A21"/>
  </mergeCells>
  <printOptions horizontalCentered="1" verticalCentered="1"/>
  <pageMargins left="0" right="0" top="0" bottom="0" header="0" footer="0.5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11"/>
  <sheetViews>
    <sheetView workbookViewId="0" topLeftCell="A1">
      <selection activeCell="D3" sqref="D3"/>
    </sheetView>
  </sheetViews>
  <sheetFormatPr defaultColWidth="9.140625" defaultRowHeight="12.75"/>
  <cols>
    <col min="1" max="1" width="9.421875" style="0" bestFit="1" customWidth="1"/>
    <col min="2" max="7" width="9.7109375" style="0" bestFit="1" customWidth="1"/>
    <col min="8" max="9" width="10.28125" style="0" bestFit="1" customWidth="1"/>
    <col min="10" max="10" width="9.57421875" style="0" bestFit="1" customWidth="1"/>
    <col min="11" max="11" width="9.7109375" style="0" bestFit="1" customWidth="1"/>
  </cols>
  <sheetData>
    <row r="1" spans="1:11" ht="28.5" thickTop="1">
      <c r="A1" s="416" t="s">
        <v>113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</row>
    <row r="2" spans="1:11" ht="23.25">
      <c r="A2" s="56"/>
      <c r="B2" s="58"/>
      <c r="C2" s="58"/>
      <c r="D2" s="67" t="s">
        <v>169</v>
      </c>
      <c r="E2" s="58"/>
      <c r="F2" s="57"/>
      <c r="G2" s="57"/>
      <c r="H2" s="58"/>
      <c r="I2" s="58"/>
      <c r="J2" s="58"/>
      <c r="K2" s="59"/>
    </row>
    <row r="3" spans="1:11" ht="23.25">
      <c r="A3" s="60"/>
      <c r="B3" s="58"/>
      <c r="C3" s="58"/>
      <c r="D3" s="57" t="s">
        <v>69</v>
      </c>
      <c r="E3" s="58"/>
      <c r="F3" s="57"/>
      <c r="G3" s="57"/>
      <c r="H3" s="58"/>
      <c r="I3" s="58"/>
      <c r="J3" s="58"/>
      <c r="K3" s="59"/>
    </row>
    <row r="4" spans="1:11" ht="23.25">
      <c r="A4" s="60"/>
      <c r="B4" s="58"/>
      <c r="C4" s="58"/>
      <c r="D4" s="57" t="s">
        <v>66</v>
      </c>
      <c r="E4" s="58"/>
      <c r="F4" s="58"/>
      <c r="G4" s="57"/>
      <c r="H4" s="58"/>
      <c r="I4" s="58"/>
      <c r="J4" s="58"/>
      <c r="K4" s="59"/>
    </row>
    <row r="5" spans="1:11" ht="24" thickBot="1">
      <c r="A5" s="61"/>
      <c r="B5" s="63"/>
      <c r="C5" s="63"/>
      <c r="D5" s="62"/>
      <c r="E5" s="63"/>
      <c r="F5" s="63"/>
      <c r="G5" s="62"/>
      <c r="H5" s="63"/>
      <c r="I5" s="63"/>
      <c r="J5" s="63"/>
      <c r="K5" s="64"/>
    </row>
    <row r="6" spans="1:11" ht="19.5" thickBot="1" thickTop="1">
      <c r="A6" s="8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7.25" thickBot="1" thickTop="1">
      <c r="A7" s="77" t="s">
        <v>27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9">
        <v>10</v>
      </c>
    </row>
    <row r="8" spans="1:11" ht="16.5" thickTop="1">
      <c r="A8" s="82">
        <v>5</v>
      </c>
      <c r="B8" s="83">
        <v>37296</v>
      </c>
      <c r="C8" s="83">
        <v>38539</v>
      </c>
      <c r="D8" s="83">
        <v>39783</v>
      </c>
      <c r="E8" s="83">
        <v>41026</v>
      </c>
      <c r="F8" s="83">
        <v>42269</v>
      </c>
      <c r="G8" s="83">
        <v>43513</v>
      </c>
      <c r="H8" s="83">
        <v>44756</v>
      </c>
      <c r="I8" s="83">
        <v>46000</v>
      </c>
      <c r="J8" s="83">
        <v>47243</v>
      </c>
      <c r="K8" s="84">
        <v>48486</v>
      </c>
    </row>
    <row r="9" spans="1:11" ht="15.75">
      <c r="A9" s="80">
        <v>7</v>
      </c>
      <c r="B9" s="73">
        <v>44524</v>
      </c>
      <c r="C9" s="73">
        <v>46009</v>
      </c>
      <c r="D9" s="73">
        <v>47493</v>
      </c>
      <c r="E9" s="73">
        <v>48977</v>
      </c>
      <c r="F9" s="73">
        <v>50462</v>
      </c>
      <c r="G9" s="73">
        <v>51946</v>
      </c>
      <c r="H9" s="73">
        <v>53430</v>
      </c>
      <c r="I9" s="73">
        <v>54914</v>
      </c>
      <c r="J9" s="73">
        <v>56399</v>
      </c>
      <c r="K9" s="74">
        <v>57883</v>
      </c>
    </row>
    <row r="10" spans="1:11" ht="15.75">
      <c r="A10" s="85">
        <v>9</v>
      </c>
      <c r="B10" s="86">
        <v>53234</v>
      </c>
      <c r="C10" s="86">
        <v>55008</v>
      </c>
      <c r="D10" s="86">
        <v>56783</v>
      </c>
      <c r="E10" s="86">
        <v>58557</v>
      </c>
      <c r="F10" s="86">
        <v>60332</v>
      </c>
      <c r="G10" s="86">
        <v>62106</v>
      </c>
      <c r="H10" s="86">
        <v>63881</v>
      </c>
      <c r="I10" s="86">
        <v>65655</v>
      </c>
      <c r="J10" s="86">
        <v>67430</v>
      </c>
      <c r="K10" s="87">
        <v>69204</v>
      </c>
    </row>
    <row r="11" spans="1:11" ht="15.75">
      <c r="A11" s="80">
        <v>11</v>
      </c>
      <c r="B11" s="73">
        <v>58462</v>
      </c>
      <c r="C11" s="73">
        <v>60410</v>
      </c>
      <c r="D11" s="73">
        <v>62358</v>
      </c>
      <c r="E11" s="73">
        <v>64306</v>
      </c>
      <c r="F11" s="73">
        <v>66255</v>
      </c>
      <c r="G11" s="73">
        <v>68203</v>
      </c>
      <c r="H11" s="73">
        <v>70151</v>
      </c>
      <c r="I11" s="73">
        <v>72099</v>
      </c>
      <c r="J11" s="73">
        <v>74047</v>
      </c>
      <c r="K11" s="74">
        <v>75996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O34"/>
  <sheetViews>
    <sheetView workbookViewId="0" topLeftCell="A1">
      <selection activeCell="N39" sqref="N39"/>
    </sheetView>
  </sheetViews>
  <sheetFormatPr defaultColWidth="9.140625" defaultRowHeight="12.75"/>
  <cols>
    <col min="1" max="1" width="5.57421875" style="0" customWidth="1"/>
    <col min="2" max="2" width="7.7109375" style="0" customWidth="1"/>
    <col min="3" max="3" width="7.57421875" style="0" customWidth="1"/>
    <col min="4" max="4" width="7.7109375" style="0" customWidth="1"/>
    <col min="5" max="5" width="7.00390625" style="0" customWidth="1"/>
    <col min="6" max="6" width="7.421875" style="0" customWidth="1"/>
    <col min="7" max="7" width="7.8515625" style="0" customWidth="1"/>
    <col min="9" max="9" width="6.7109375" style="0" customWidth="1"/>
    <col min="10" max="10" width="7.7109375" style="0" customWidth="1"/>
    <col min="11" max="11" width="7.28125" style="0" customWidth="1"/>
    <col min="12" max="12" width="7.7109375" style="0" customWidth="1"/>
    <col min="13" max="13" width="7.57421875" style="0" customWidth="1"/>
    <col min="14" max="15" width="7.7109375" style="0" customWidth="1"/>
  </cols>
  <sheetData>
    <row r="1" spans="1:15" ht="28.5" thickTop="1">
      <c r="A1" s="66"/>
      <c r="B1" s="54"/>
      <c r="C1" s="54"/>
      <c r="D1" s="54"/>
      <c r="E1" s="88" t="s">
        <v>103</v>
      </c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3.25">
      <c r="A2" s="56"/>
      <c r="B2" s="58"/>
      <c r="C2" s="58"/>
      <c r="D2" s="58"/>
      <c r="E2" s="58"/>
      <c r="F2" s="67" t="s">
        <v>179</v>
      </c>
      <c r="G2" s="58"/>
      <c r="H2" s="58"/>
      <c r="I2" s="58"/>
      <c r="J2" s="58"/>
      <c r="K2" s="58"/>
      <c r="L2" s="58"/>
      <c r="M2" s="58"/>
      <c r="N2" s="58"/>
      <c r="O2" s="59"/>
    </row>
    <row r="3" spans="1:15" ht="23.25">
      <c r="A3" s="60"/>
      <c r="B3" s="58"/>
      <c r="C3" s="58"/>
      <c r="D3" s="58"/>
      <c r="E3" s="58"/>
      <c r="F3" s="57" t="s">
        <v>69</v>
      </c>
      <c r="G3" s="58"/>
      <c r="H3" s="58"/>
      <c r="I3" s="58"/>
      <c r="J3" s="58"/>
      <c r="K3" s="58"/>
      <c r="L3" s="58"/>
      <c r="M3" s="58"/>
      <c r="N3" s="58"/>
      <c r="O3" s="59"/>
    </row>
    <row r="4" spans="1:15" ht="23.25">
      <c r="A4" s="60"/>
      <c r="B4" s="58"/>
      <c r="C4" s="58"/>
      <c r="D4" s="58"/>
      <c r="E4" s="58"/>
      <c r="F4" s="57" t="s">
        <v>66</v>
      </c>
      <c r="G4" s="58"/>
      <c r="H4" s="58"/>
      <c r="I4" s="58"/>
      <c r="J4" s="58"/>
      <c r="K4" s="58"/>
      <c r="L4" s="58"/>
      <c r="M4" s="58"/>
      <c r="N4" s="58"/>
      <c r="O4" s="59"/>
    </row>
    <row r="5" spans="1:15" ht="23.25">
      <c r="A5" s="56"/>
      <c r="B5" s="58"/>
      <c r="C5" s="58"/>
      <c r="D5" s="58"/>
      <c r="E5" s="58"/>
      <c r="F5" s="58"/>
      <c r="G5" s="57" t="s">
        <v>180</v>
      </c>
      <c r="H5" s="58"/>
      <c r="I5" s="58"/>
      <c r="J5" s="58"/>
      <c r="K5" s="58"/>
      <c r="L5" s="58"/>
      <c r="M5" s="58"/>
      <c r="N5" s="58"/>
      <c r="O5" s="59"/>
    </row>
    <row r="6" spans="1:15" ht="13.5" thickBot="1">
      <c r="A6" s="6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ht="13.5" thickTop="1"/>
    <row r="8" spans="1:9" ht="13.5" thickBot="1">
      <c r="A8" t="s">
        <v>178</v>
      </c>
      <c r="I8" t="s">
        <v>176</v>
      </c>
    </row>
    <row r="9" spans="1:15" ht="13.5" thickTop="1">
      <c r="A9" s="211" t="s">
        <v>101</v>
      </c>
      <c r="B9" s="212"/>
      <c r="C9" s="212"/>
      <c r="D9" s="212"/>
      <c r="E9" s="212"/>
      <c r="F9" s="212"/>
      <c r="G9" s="138"/>
      <c r="I9" s="211" t="s">
        <v>101</v>
      </c>
      <c r="J9" s="212"/>
      <c r="K9" s="212"/>
      <c r="L9" s="212"/>
      <c r="M9" s="212"/>
      <c r="N9" s="212"/>
      <c r="O9" s="138"/>
    </row>
    <row r="10" spans="1:15" ht="13.5" thickBot="1">
      <c r="A10" s="213" t="s">
        <v>102</v>
      </c>
      <c r="B10" s="214" t="s">
        <v>12</v>
      </c>
      <c r="C10" s="214" t="s">
        <v>13</v>
      </c>
      <c r="D10" s="214" t="s">
        <v>14</v>
      </c>
      <c r="E10" s="214" t="s">
        <v>15</v>
      </c>
      <c r="F10" s="214" t="s">
        <v>16</v>
      </c>
      <c r="G10" s="140" t="s">
        <v>17</v>
      </c>
      <c r="I10" s="213" t="s">
        <v>102</v>
      </c>
      <c r="J10" s="214" t="s">
        <v>12</v>
      </c>
      <c r="K10" s="214" t="s">
        <v>13</v>
      </c>
      <c r="L10" s="214" t="s">
        <v>14</v>
      </c>
      <c r="M10" s="214" t="s">
        <v>15</v>
      </c>
      <c r="N10" s="214" t="s">
        <v>16</v>
      </c>
      <c r="O10" s="140" t="s">
        <v>17</v>
      </c>
    </row>
    <row r="11" spans="1:15" ht="13.5" thickTop="1">
      <c r="A11" s="208">
        <v>5</v>
      </c>
      <c r="B11" s="209">
        <v>1</v>
      </c>
      <c r="C11" s="215">
        <v>8.2</v>
      </c>
      <c r="D11" s="215">
        <v>8.52</v>
      </c>
      <c r="E11" s="215">
        <v>8.87</v>
      </c>
      <c r="F11" s="215">
        <v>9.23</v>
      </c>
      <c r="G11" s="216">
        <v>9.57</v>
      </c>
      <c r="I11" s="210">
        <v>6</v>
      </c>
      <c r="J11" s="209">
        <v>1</v>
      </c>
      <c r="K11" s="215">
        <v>9.01</v>
      </c>
      <c r="L11" s="215">
        <v>9.37</v>
      </c>
      <c r="M11" s="215">
        <v>9.77</v>
      </c>
      <c r="N11" s="215">
        <v>10.15</v>
      </c>
      <c r="O11" s="216">
        <v>10.53</v>
      </c>
    </row>
    <row r="12" spans="1:15" ht="12.75">
      <c r="A12" s="204">
        <v>5</v>
      </c>
      <c r="B12" s="203">
        <v>2</v>
      </c>
      <c r="C12" s="217">
        <v>8.7</v>
      </c>
      <c r="D12" s="217">
        <v>9.03</v>
      </c>
      <c r="E12" s="217">
        <v>9.38</v>
      </c>
      <c r="F12" s="217">
        <v>9.8</v>
      </c>
      <c r="G12" s="218">
        <v>10.14</v>
      </c>
      <c r="I12" s="7">
        <v>6</v>
      </c>
      <c r="J12" s="203">
        <v>2</v>
      </c>
      <c r="K12" s="217">
        <v>9.57</v>
      </c>
      <c r="L12" s="217">
        <v>9.96</v>
      </c>
      <c r="M12" s="217">
        <v>10.37</v>
      </c>
      <c r="N12" s="217">
        <v>10.75</v>
      </c>
      <c r="O12" s="218">
        <v>11.13</v>
      </c>
    </row>
    <row r="13" spans="1:15" ht="12.75">
      <c r="A13" s="204">
        <v>5</v>
      </c>
      <c r="B13" s="203">
        <v>3</v>
      </c>
      <c r="C13" s="217">
        <v>9.3</v>
      </c>
      <c r="D13" s="217">
        <v>9.68</v>
      </c>
      <c r="E13" s="217">
        <v>10.07</v>
      </c>
      <c r="F13" s="217">
        <v>10.46</v>
      </c>
      <c r="G13" s="218">
        <v>10.86</v>
      </c>
      <c r="I13" s="7">
        <v>6</v>
      </c>
      <c r="J13" s="203">
        <v>3</v>
      </c>
      <c r="K13" s="217">
        <v>10.22</v>
      </c>
      <c r="L13" s="217">
        <v>10.65</v>
      </c>
      <c r="M13" s="217">
        <v>11.08</v>
      </c>
      <c r="N13" s="217">
        <v>11.52</v>
      </c>
      <c r="O13" s="218">
        <v>11.94</v>
      </c>
    </row>
    <row r="14" spans="1:15" ht="12.75">
      <c r="A14" s="204">
        <v>5</v>
      </c>
      <c r="B14" s="203">
        <v>4</v>
      </c>
      <c r="C14" s="217">
        <v>9.82</v>
      </c>
      <c r="D14" s="217">
        <v>10.2</v>
      </c>
      <c r="E14" s="217">
        <v>10.61</v>
      </c>
      <c r="F14" s="217">
        <v>11.01</v>
      </c>
      <c r="G14" s="218">
        <v>11.46</v>
      </c>
      <c r="I14" s="7">
        <v>6</v>
      </c>
      <c r="J14" s="203">
        <v>4</v>
      </c>
      <c r="K14" s="217">
        <v>10.79</v>
      </c>
      <c r="L14" s="217">
        <v>11.24</v>
      </c>
      <c r="M14" s="217">
        <v>11.67</v>
      </c>
      <c r="N14" s="217">
        <v>12.12</v>
      </c>
      <c r="O14" s="218">
        <v>12.57</v>
      </c>
    </row>
    <row r="15" spans="1:15" ht="12.75">
      <c r="A15" s="204">
        <v>5</v>
      </c>
      <c r="B15" s="203">
        <v>5</v>
      </c>
      <c r="C15" s="217">
        <v>10.37</v>
      </c>
      <c r="D15" s="217">
        <v>10.82</v>
      </c>
      <c r="E15" s="217">
        <v>11.25</v>
      </c>
      <c r="F15" s="217">
        <v>11.7</v>
      </c>
      <c r="G15" s="218">
        <v>12.12</v>
      </c>
      <c r="I15" s="7">
        <v>6</v>
      </c>
      <c r="J15" s="203">
        <v>5</v>
      </c>
      <c r="K15" s="217">
        <v>11.36</v>
      </c>
      <c r="L15" s="217">
        <v>11.92</v>
      </c>
      <c r="M15" s="217">
        <v>12.38</v>
      </c>
      <c r="N15" s="217">
        <v>12.89</v>
      </c>
      <c r="O15" s="218">
        <v>13.38</v>
      </c>
    </row>
    <row r="16" spans="1:15" ht="12.75">
      <c r="A16" s="204">
        <v>5</v>
      </c>
      <c r="B16" s="203">
        <v>6</v>
      </c>
      <c r="C16" s="367">
        <v>11.02</v>
      </c>
      <c r="D16" s="217">
        <v>11.44</v>
      </c>
      <c r="E16" s="217">
        <v>11.91</v>
      </c>
      <c r="F16" s="217">
        <v>12.37</v>
      </c>
      <c r="G16" s="218">
        <v>12.84</v>
      </c>
      <c r="I16" s="7">
        <v>6</v>
      </c>
      <c r="J16" s="203">
        <v>6</v>
      </c>
      <c r="K16" s="217">
        <v>12.11</v>
      </c>
      <c r="L16" s="217">
        <v>12.62</v>
      </c>
      <c r="M16" s="217">
        <v>13.11</v>
      </c>
      <c r="N16" s="217">
        <v>13.66</v>
      </c>
      <c r="O16" s="218">
        <v>14.14</v>
      </c>
    </row>
    <row r="17" spans="1:15" ht="12.75">
      <c r="A17" s="204">
        <v>5</v>
      </c>
      <c r="B17" s="203">
        <v>7</v>
      </c>
      <c r="C17" s="217">
        <v>11.63</v>
      </c>
      <c r="D17" s="217">
        <v>12.11</v>
      </c>
      <c r="E17" s="217">
        <v>12.58</v>
      </c>
      <c r="F17" s="217">
        <v>13.07</v>
      </c>
      <c r="G17" s="218">
        <v>13.58</v>
      </c>
      <c r="I17" s="7">
        <v>6</v>
      </c>
      <c r="J17" s="203">
        <v>7</v>
      </c>
      <c r="K17" s="217">
        <v>12.8</v>
      </c>
      <c r="L17" s="217">
        <v>13.31</v>
      </c>
      <c r="M17" s="217">
        <v>13.86</v>
      </c>
      <c r="N17" s="217">
        <v>14.38</v>
      </c>
      <c r="O17" s="218">
        <v>14.91</v>
      </c>
    </row>
    <row r="18" spans="1:15" ht="12.75">
      <c r="A18" s="204">
        <v>5</v>
      </c>
      <c r="B18" s="203">
        <v>8</v>
      </c>
      <c r="C18" s="217">
        <v>12.23</v>
      </c>
      <c r="D18" s="217">
        <v>12.74</v>
      </c>
      <c r="E18" s="217">
        <v>13.26</v>
      </c>
      <c r="F18" s="217">
        <v>13.74</v>
      </c>
      <c r="G18" s="218">
        <v>14.26</v>
      </c>
      <c r="I18" s="7">
        <v>6</v>
      </c>
      <c r="J18" s="203">
        <v>8</v>
      </c>
      <c r="K18" s="217">
        <v>13.44</v>
      </c>
      <c r="L18" s="217">
        <v>14.01</v>
      </c>
      <c r="M18" s="217">
        <v>14.57</v>
      </c>
      <c r="N18" s="217">
        <v>15.14</v>
      </c>
      <c r="O18" s="218">
        <v>15.72</v>
      </c>
    </row>
    <row r="19" spans="1:15" ht="12.75">
      <c r="A19" s="204">
        <v>5</v>
      </c>
      <c r="B19" s="203">
        <v>9</v>
      </c>
      <c r="C19" s="217">
        <v>12.82</v>
      </c>
      <c r="D19" s="217">
        <v>13.34</v>
      </c>
      <c r="E19" s="217">
        <v>13.9</v>
      </c>
      <c r="F19" s="217">
        <v>14.41</v>
      </c>
      <c r="G19" s="218">
        <v>14.94</v>
      </c>
      <c r="I19" s="7">
        <v>6</v>
      </c>
      <c r="J19" s="203">
        <v>9</v>
      </c>
      <c r="K19" s="217">
        <v>14.09</v>
      </c>
      <c r="L19" s="217">
        <v>14.69</v>
      </c>
      <c r="M19" s="217">
        <v>15.27</v>
      </c>
      <c r="N19" s="217">
        <v>15.86</v>
      </c>
      <c r="O19" s="218">
        <v>16.45</v>
      </c>
    </row>
    <row r="20" spans="1:15" ht="13.5" thickBot="1">
      <c r="A20" s="205">
        <v>5</v>
      </c>
      <c r="B20" s="206">
        <v>10</v>
      </c>
      <c r="C20" s="219">
        <v>13.32</v>
      </c>
      <c r="D20" s="219">
        <v>13.88</v>
      </c>
      <c r="E20" s="219">
        <v>14.41</v>
      </c>
      <c r="F20" s="219">
        <v>14.96</v>
      </c>
      <c r="G20" s="220">
        <v>15.52</v>
      </c>
      <c r="I20" s="207">
        <v>6</v>
      </c>
      <c r="J20" s="206">
        <v>10</v>
      </c>
      <c r="K20" s="219">
        <v>14.65</v>
      </c>
      <c r="L20" s="219">
        <v>15.25</v>
      </c>
      <c r="M20" s="219">
        <v>15.86</v>
      </c>
      <c r="N20" s="219">
        <v>16.48</v>
      </c>
      <c r="O20" s="220">
        <v>17.08</v>
      </c>
    </row>
    <row r="21" spans="1:15" ht="13.5" thickTop="1">
      <c r="A21" s="49"/>
      <c r="B21" s="1"/>
      <c r="C21" s="1"/>
      <c r="D21" s="1"/>
      <c r="E21" s="1"/>
      <c r="F21" s="1"/>
      <c r="G21" s="1"/>
      <c r="I21" s="1"/>
      <c r="J21" s="1"/>
      <c r="K21" s="230"/>
      <c r="L21" s="1"/>
      <c r="M21" s="230"/>
      <c r="N21" s="1"/>
      <c r="O21" s="1"/>
    </row>
    <row r="22" spans="1:15" ht="13.5" thickBot="1">
      <c r="A22" s="336" t="s">
        <v>181</v>
      </c>
      <c r="B22" s="337"/>
      <c r="C22" s="337"/>
      <c r="D22" s="337"/>
      <c r="E22" s="337"/>
      <c r="F22" s="337"/>
      <c r="G22" s="337"/>
      <c r="I22" s="1" t="s">
        <v>177</v>
      </c>
      <c r="J22" s="1"/>
      <c r="K22" s="1"/>
      <c r="L22" s="1"/>
      <c r="M22" s="1"/>
      <c r="N22" s="1"/>
      <c r="O22" s="1"/>
    </row>
    <row r="23" spans="1:15" ht="13.5" thickTop="1">
      <c r="A23" s="338" t="s">
        <v>101</v>
      </c>
      <c r="B23" s="339"/>
      <c r="C23" s="339"/>
      <c r="D23" s="339"/>
      <c r="E23" s="339"/>
      <c r="F23" s="339"/>
      <c r="G23" s="340"/>
      <c r="I23" s="211" t="s">
        <v>101</v>
      </c>
      <c r="J23" s="212"/>
      <c r="K23" s="212"/>
      <c r="L23" s="212"/>
      <c r="M23" s="212"/>
      <c r="N23" s="212"/>
      <c r="O23" s="138"/>
    </row>
    <row r="24" spans="1:15" ht="13.5" thickBot="1">
      <c r="A24" s="341" t="s">
        <v>102</v>
      </c>
      <c r="B24" s="342" t="s">
        <v>12</v>
      </c>
      <c r="C24" s="342" t="s">
        <v>13</v>
      </c>
      <c r="D24" s="342" t="s">
        <v>14</v>
      </c>
      <c r="E24" s="342" t="s">
        <v>15</v>
      </c>
      <c r="F24" s="342" t="s">
        <v>16</v>
      </c>
      <c r="G24" s="343" t="s">
        <v>17</v>
      </c>
      <c r="I24" s="213" t="s">
        <v>102</v>
      </c>
      <c r="J24" s="214" t="s">
        <v>12</v>
      </c>
      <c r="K24" s="214" t="s">
        <v>13</v>
      </c>
      <c r="L24" s="214" t="s">
        <v>14</v>
      </c>
      <c r="M24" s="214" t="s">
        <v>15</v>
      </c>
      <c r="N24" s="214" t="s">
        <v>16</v>
      </c>
      <c r="O24" s="140" t="s">
        <v>17</v>
      </c>
    </row>
    <row r="25" spans="1:15" ht="13.5" thickTop="1">
      <c r="A25" s="344" t="s">
        <v>100</v>
      </c>
      <c r="B25" s="345">
        <v>1</v>
      </c>
      <c r="C25" s="346">
        <v>7.76</v>
      </c>
      <c r="D25" s="346">
        <v>8.08</v>
      </c>
      <c r="E25" s="346">
        <v>8.4</v>
      </c>
      <c r="F25" s="346">
        <v>8.73</v>
      </c>
      <c r="G25" s="347">
        <v>9.05</v>
      </c>
      <c r="I25" s="5">
        <v>7</v>
      </c>
      <c r="J25" s="202">
        <v>1</v>
      </c>
      <c r="K25" s="221">
        <v>10.67</v>
      </c>
      <c r="L25" s="221">
        <v>11.09</v>
      </c>
      <c r="M25" s="221">
        <v>11.56</v>
      </c>
      <c r="N25" s="221">
        <v>12.01</v>
      </c>
      <c r="O25" s="222">
        <v>12.46</v>
      </c>
    </row>
    <row r="26" spans="1:15" ht="12.75">
      <c r="A26" s="348" t="s">
        <v>100</v>
      </c>
      <c r="B26" s="349">
        <v>2</v>
      </c>
      <c r="C26" s="350">
        <v>8.34</v>
      </c>
      <c r="D26" s="350">
        <v>8.69</v>
      </c>
      <c r="E26" s="350">
        <v>9.04</v>
      </c>
      <c r="F26" s="350">
        <v>9.39</v>
      </c>
      <c r="G26" s="351">
        <v>9.73</v>
      </c>
      <c r="I26" s="7">
        <v>7</v>
      </c>
      <c r="J26" s="203">
        <v>2</v>
      </c>
      <c r="K26" s="217">
        <v>11.17</v>
      </c>
      <c r="L26" s="217">
        <v>11.62</v>
      </c>
      <c r="M26" s="217">
        <v>12.08</v>
      </c>
      <c r="N26" s="217">
        <v>12.54</v>
      </c>
      <c r="O26" s="218">
        <v>13.02</v>
      </c>
    </row>
    <row r="27" spans="1:15" ht="12.75">
      <c r="A27" s="348" t="s">
        <v>100</v>
      </c>
      <c r="B27" s="349">
        <v>3</v>
      </c>
      <c r="C27" s="350">
        <v>8.92</v>
      </c>
      <c r="D27" s="350">
        <v>9.29</v>
      </c>
      <c r="E27" s="350">
        <v>9.66</v>
      </c>
      <c r="F27" s="350">
        <v>10.03</v>
      </c>
      <c r="G27" s="351">
        <v>10.4</v>
      </c>
      <c r="I27" s="7">
        <v>7</v>
      </c>
      <c r="J27" s="203">
        <v>3</v>
      </c>
      <c r="K27" s="217">
        <v>11.82</v>
      </c>
      <c r="L27" s="217">
        <v>12.3</v>
      </c>
      <c r="M27" s="217">
        <v>12.79</v>
      </c>
      <c r="N27" s="217">
        <v>13.3</v>
      </c>
      <c r="O27" s="218">
        <v>13.77</v>
      </c>
    </row>
    <row r="28" spans="1:15" ht="12.75">
      <c r="A28" s="348" t="s">
        <v>100</v>
      </c>
      <c r="B28" s="349">
        <v>4</v>
      </c>
      <c r="C28" s="350">
        <v>9.5</v>
      </c>
      <c r="D28" s="350">
        <v>9.9</v>
      </c>
      <c r="E28" s="350">
        <v>10.3</v>
      </c>
      <c r="F28" s="350">
        <v>10.69</v>
      </c>
      <c r="G28" s="351">
        <v>11.09</v>
      </c>
      <c r="I28" s="7">
        <v>7</v>
      </c>
      <c r="J28" s="203">
        <v>4</v>
      </c>
      <c r="K28" s="217">
        <v>12.35</v>
      </c>
      <c r="L28" s="217">
        <v>12.88</v>
      </c>
      <c r="M28" s="217">
        <v>13.36</v>
      </c>
      <c r="N28" s="217">
        <v>13.9</v>
      </c>
      <c r="O28" s="218">
        <v>14.43</v>
      </c>
    </row>
    <row r="29" spans="1:15" ht="12.75">
      <c r="A29" s="348" t="s">
        <v>100</v>
      </c>
      <c r="B29" s="349">
        <v>5</v>
      </c>
      <c r="C29" s="350">
        <v>10.08</v>
      </c>
      <c r="D29" s="350">
        <v>10.5</v>
      </c>
      <c r="E29" s="350">
        <v>10.92</v>
      </c>
      <c r="F29" s="350">
        <v>11.34</v>
      </c>
      <c r="G29" s="351">
        <v>11.76</v>
      </c>
      <c r="I29" s="7">
        <v>7</v>
      </c>
      <c r="J29" s="203">
        <v>5</v>
      </c>
      <c r="K29" s="217">
        <v>12.9</v>
      </c>
      <c r="L29" s="217">
        <v>13.44</v>
      </c>
      <c r="M29" s="217">
        <v>13.98</v>
      </c>
      <c r="N29" s="217">
        <v>14.5</v>
      </c>
      <c r="O29" s="218">
        <v>15.07</v>
      </c>
    </row>
    <row r="30" spans="1:15" ht="12.75">
      <c r="A30" s="348" t="s">
        <v>100</v>
      </c>
      <c r="B30" s="349">
        <v>6</v>
      </c>
      <c r="C30" s="350">
        <v>10.67</v>
      </c>
      <c r="D30" s="350">
        <v>11.11</v>
      </c>
      <c r="E30" s="350">
        <v>11.55</v>
      </c>
      <c r="F30" s="350">
        <v>12</v>
      </c>
      <c r="G30" s="351">
        <v>12.44</v>
      </c>
      <c r="I30" s="7">
        <v>7</v>
      </c>
      <c r="J30" s="203">
        <v>6</v>
      </c>
      <c r="K30" s="217">
        <v>13.44</v>
      </c>
      <c r="L30" s="217">
        <v>14.03</v>
      </c>
      <c r="M30" s="217">
        <v>14.58</v>
      </c>
      <c r="N30" s="217">
        <v>15.15</v>
      </c>
      <c r="O30" s="218">
        <v>15.73</v>
      </c>
    </row>
    <row r="31" spans="1:15" ht="12.75">
      <c r="A31" s="348" t="s">
        <v>100</v>
      </c>
      <c r="B31" s="349">
        <v>7</v>
      </c>
      <c r="C31" s="350">
        <v>11.25</v>
      </c>
      <c r="D31" s="350">
        <v>11.72</v>
      </c>
      <c r="E31" s="350">
        <v>12.19</v>
      </c>
      <c r="F31" s="350">
        <v>12.66</v>
      </c>
      <c r="G31" s="351">
        <v>13.13</v>
      </c>
      <c r="I31" s="7">
        <v>7</v>
      </c>
      <c r="J31" s="203">
        <v>7</v>
      </c>
      <c r="K31" s="217">
        <v>14.08</v>
      </c>
      <c r="L31" s="217">
        <v>14.69</v>
      </c>
      <c r="M31" s="217">
        <v>15.25</v>
      </c>
      <c r="N31" s="217">
        <v>15.86</v>
      </c>
      <c r="O31" s="218">
        <v>16.42</v>
      </c>
    </row>
    <row r="32" spans="1:15" ht="12.75">
      <c r="A32" s="348" t="s">
        <v>100</v>
      </c>
      <c r="B32" s="349">
        <v>8</v>
      </c>
      <c r="C32" s="350">
        <v>11.83</v>
      </c>
      <c r="D32" s="350">
        <v>12.33</v>
      </c>
      <c r="E32" s="350">
        <v>12.82</v>
      </c>
      <c r="F32" s="350">
        <v>13.31</v>
      </c>
      <c r="G32" s="351">
        <v>13.81</v>
      </c>
      <c r="I32" s="7">
        <v>7</v>
      </c>
      <c r="J32" s="203">
        <v>8</v>
      </c>
      <c r="K32" s="217">
        <v>14.68</v>
      </c>
      <c r="L32" s="217">
        <v>15.28</v>
      </c>
      <c r="M32" s="217">
        <v>15.9</v>
      </c>
      <c r="N32" s="217">
        <v>16.51</v>
      </c>
      <c r="O32" s="218">
        <v>17.14</v>
      </c>
    </row>
    <row r="33" spans="1:15" ht="12.75">
      <c r="A33" s="348" t="s">
        <v>100</v>
      </c>
      <c r="B33" s="349">
        <v>9</v>
      </c>
      <c r="C33" s="350">
        <v>12.42</v>
      </c>
      <c r="D33" s="350">
        <v>12.94</v>
      </c>
      <c r="E33" s="350">
        <v>13.45</v>
      </c>
      <c r="F33" s="350">
        <v>13.97</v>
      </c>
      <c r="G33" s="351">
        <v>14.49</v>
      </c>
      <c r="I33" s="7">
        <v>7</v>
      </c>
      <c r="J33" s="203">
        <v>9</v>
      </c>
      <c r="K33" s="217">
        <v>15.37</v>
      </c>
      <c r="L33" s="217">
        <v>16.02</v>
      </c>
      <c r="M33" s="217">
        <v>16.66</v>
      </c>
      <c r="N33" s="217">
        <v>17.28</v>
      </c>
      <c r="O33" s="218">
        <v>17.93</v>
      </c>
    </row>
    <row r="34" spans="1:15" ht="13.5" thickBot="1">
      <c r="A34" s="352" t="s">
        <v>100</v>
      </c>
      <c r="B34" s="353">
        <v>10</v>
      </c>
      <c r="C34" s="354">
        <v>13</v>
      </c>
      <c r="D34" s="354">
        <v>13.54</v>
      </c>
      <c r="E34" s="354">
        <v>14.09</v>
      </c>
      <c r="F34" s="354">
        <v>14.63</v>
      </c>
      <c r="G34" s="355">
        <v>15.17</v>
      </c>
      <c r="I34" s="207">
        <v>7</v>
      </c>
      <c r="J34" s="206">
        <v>10</v>
      </c>
      <c r="K34" s="219">
        <v>15.98</v>
      </c>
      <c r="L34" s="219">
        <v>16.65</v>
      </c>
      <c r="M34" s="219">
        <v>17.29</v>
      </c>
      <c r="N34" s="219">
        <v>17.96</v>
      </c>
      <c r="O34" s="220">
        <v>18.65</v>
      </c>
    </row>
    <row r="35" ht="13.5" thickTop="1"/>
  </sheetData>
  <printOptions/>
  <pageMargins left="1" right="0.25" top="0.2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8.140625" style="0" customWidth="1"/>
    <col min="2" max="10" width="9.28125" style="0" customWidth="1"/>
    <col min="11" max="11" width="9.421875" style="0" customWidth="1"/>
    <col min="12" max="12" width="10.28125" style="0" bestFit="1" customWidth="1"/>
  </cols>
  <sheetData>
    <row r="1" spans="1:12" ht="24" thickTop="1">
      <c r="A1" s="65" t="s">
        <v>105</v>
      </c>
      <c r="B1" s="54"/>
      <c r="C1" s="54"/>
      <c r="D1" s="54"/>
      <c r="E1" s="53"/>
      <c r="F1" s="54"/>
      <c r="G1" s="54"/>
      <c r="H1" s="54"/>
      <c r="I1" s="54"/>
      <c r="J1" s="54"/>
      <c r="K1" s="54"/>
      <c r="L1" s="55"/>
    </row>
    <row r="2" spans="1:12" ht="23.25">
      <c r="A2" s="56"/>
      <c r="B2" s="58"/>
      <c r="C2" s="58"/>
      <c r="D2" s="67" t="s">
        <v>201</v>
      </c>
      <c r="E2" s="58"/>
      <c r="F2" s="57"/>
      <c r="G2" s="57"/>
      <c r="H2" s="58"/>
      <c r="I2" s="58"/>
      <c r="J2" s="58"/>
      <c r="K2" s="58"/>
      <c r="L2" s="59"/>
    </row>
    <row r="3" spans="1:12" ht="23.25">
      <c r="A3" s="60"/>
      <c r="B3" s="58"/>
      <c r="C3" s="58"/>
      <c r="D3" s="57" t="s">
        <v>0</v>
      </c>
      <c r="E3" s="58"/>
      <c r="F3" s="57"/>
      <c r="G3" s="57"/>
      <c r="H3" s="58"/>
      <c r="I3" s="58"/>
      <c r="J3" s="58"/>
      <c r="K3" s="58"/>
      <c r="L3" s="59"/>
    </row>
    <row r="4" spans="1:12" ht="23.25">
      <c r="A4" s="60"/>
      <c r="B4" s="58"/>
      <c r="C4" s="57" t="s">
        <v>63</v>
      </c>
      <c r="D4" s="58"/>
      <c r="E4" s="58"/>
      <c r="F4" s="58"/>
      <c r="G4" s="57"/>
      <c r="H4" s="58"/>
      <c r="I4" s="58"/>
      <c r="J4" s="58"/>
      <c r="K4" s="58"/>
      <c r="L4" s="59"/>
    </row>
    <row r="5" spans="1:12" ht="24" thickBot="1">
      <c r="A5" s="61"/>
      <c r="B5" s="62" t="s">
        <v>202</v>
      </c>
      <c r="C5" s="63"/>
      <c r="D5" s="63"/>
      <c r="E5" s="63"/>
      <c r="F5" s="62"/>
      <c r="G5" s="62"/>
      <c r="H5" s="63"/>
      <c r="I5" s="63"/>
      <c r="J5" s="63"/>
      <c r="K5" s="63"/>
      <c r="L5" s="64"/>
    </row>
    <row r="6" spans="1:12" ht="16.5" thickTop="1">
      <c r="A6" s="141" t="s">
        <v>25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38"/>
    </row>
    <row r="7" spans="1:12" ht="15.75">
      <c r="A7" s="143" t="s">
        <v>108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39" t="s">
        <v>9</v>
      </c>
    </row>
    <row r="8" spans="1:12" ht="15.75">
      <c r="A8" s="225" t="s">
        <v>107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39" t="s">
        <v>10</v>
      </c>
    </row>
    <row r="9" spans="1:12" ht="16.5" thickBot="1">
      <c r="A9" s="224" t="s">
        <v>106</v>
      </c>
      <c r="B9" s="145">
        <v>1</v>
      </c>
      <c r="C9" s="145">
        <v>2</v>
      </c>
      <c r="D9" s="145">
        <v>3</v>
      </c>
      <c r="E9" s="145">
        <v>4</v>
      </c>
      <c r="F9" s="145">
        <v>5</v>
      </c>
      <c r="G9" s="145">
        <v>6</v>
      </c>
      <c r="H9" s="145">
        <v>7</v>
      </c>
      <c r="I9" s="145">
        <v>8</v>
      </c>
      <c r="J9" s="145">
        <v>9</v>
      </c>
      <c r="K9" s="145">
        <v>10</v>
      </c>
      <c r="L9" s="140" t="s">
        <v>11</v>
      </c>
    </row>
    <row r="10" spans="1:12" ht="15.75" thickTop="1">
      <c r="A10" s="127" t="s">
        <v>82</v>
      </c>
      <c r="B10" s="146">
        <v>49544</v>
      </c>
      <c r="C10" s="137">
        <v>51195</v>
      </c>
      <c r="D10" s="146">
        <v>52846</v>
      </c>
      <c r="E10" s="137">
        <v>54497</v>
      </c>
      <c r="F10" s="146">
        <v>56148</v>
      </c>
      <c r="G10" s="137">
        <v>57799</v>
      </c>
      <c r="H10" s="146">
        <v>59450</v>
      </c>
      <c r="I10" s="137">
        <v>61101</v>
      </c>
      <c r="J10" s="146">
        <v>62752</v>
      </c>
      <c r="K10" s="137">
        <v>64403</v>
      </c>
      <c r="L10" s="226">
        <v>1651</v>
      </c>
    </row>
    <row r="11" spans="1:12" ht="15">
      <c r="A11" s="128" t="s">
        <v>23</v>
      </c>
      <c r="B11" s="147">
        <f>B10*0.1386</f>
        <v>6866.7984</v>
      </c>
      <c r="C11" s="147">
        <f aca="true" t="shared" si="0" ref="C11:K11">C10*0.1386</f>
        <v>7095.627</v>
      </c>
      <c r="D11" s="147">
        <f t="shared" si="0"/>
        <v>7324.4556</v>
      </c>
      <c r="E11" s="147">
        <f t="shared" si="0"/>
        <v>7553.2842</v>
      </c>
      <c r="F11" s="147">
        <f t="shared" si="0"/>
        <v>7782.1128</v>
      </c>
      <c r="G11" s="147">
        <f t="shared" si="0"/>
        <v>8010.9414</v>
      </c>
      <c r="H11" s="147">
        <f t="shared" si="0"/>
        <v>8239.77</v>
      </c>
      <c r="I11" s="147">
        <f t="shared" si="0"/>
        <v>8468.5986</v>
      </c>
      <c r="J11" s="147">
        <f t="shared" si="0"/>
        <v>8697.4272</v>
      </c>
      <c r="K11" s="147">
        <f t="shared" si="0"/>
        <v>8926.2558</v>
      </c>
      <c r="L11" s="227"/>
    </row>
    <row r="12" spans="1:12" ht="15.75" thickBot="1">
      <c r="A12" s="129" t="s">
        <v>81</v>
      </c>
      <c r="B12" s="148">
        <f>SUM(B10+B11)</f>
        <v>56410.7984</v>
      </c>
      <c r="C12" s="148">
        <f aca="true" t="shared" si="1" ref="C12:K12">SUM(C10+C11)</f>
        <v>58290.627</v>
      </c>
      <c r="D12" s="148">
        <f t="shared" si="1"/>
        <v>60170.4556</v>
      </c>
      <c r="E12" s="148">
        <f t="shared" si="1"/>
        <v>62050.2842</v>
      </c>
      <c r="F12" s="148">
        <f t="shared" si="1"/>
        <v>63930.1128</v>
      </c>
      <c r="G12" s="148">
        <f t="shared" si="1"/>
        <v>65809.9414</v>
      </c>
      <c r="H12" s="148">
        <f t="shared" si="1"/>
        <v>67689.77</v>
      </c>
      <c r="I12" s="148">
        <f t="shared" si="1"/>
        <v>69569.5986</v>
      </c>
      <c r="J12" s="148">
        <f t="shared" si="1"/>
        <v>71449.4272</v>
      </c>
      <c r="K12" s="148">
        <f t="shared" si="1"/>
        <v>73329.2558</v>
      </c>
      <c r="L12" s="228"/>
    </row>
    <row r="13" spans="1:12" ht="15.75" thickTop="1">
      <c r="A13" s="127" t="s">
        <v>92</v>
      </c>
      <c r="B13" s="149">
        <v>59383</v>
      </c>
      <c r="C13" s="150">
        <v>61362</v>
      </c>
      <c r="D13" s="149">
        <v>63341</v>
      </c>
      <c r="E13" s="150">
        <v>65320</v>
      </c>
      <c r="F13" s="149">
        <v>67299</v>
      </c>
      <c r="G13" s="150">
        <v>69278</v>
      </c>
      <c r="H13" s="149">
        <v>71257</v>
      </c>
      <c r="I13" s="150">
        <v>73236</v>
      </c>
      <c r="J13" s="149">
        <v>75215</v>
      </c>
      <c r="K13" s="150">
        <v>77194</v>
      </c>
      <c r="L13" s="226">
        <v>1979</v>
      </c>
    </row>
    <row r="14" spans="1:12" ht="15">
      <c r="A14" s="128" t="s">
        <v>23</v>
      </c>
      <c r="B14" s="147">
        <f>B13*0.1386</f>
        <v>8230.4838</v>
      </c>
      <c r="C14" s="147">
        <f aca="true" t="shared" si="2" ref="C14:K14">C13*0.1386</f>
        <v>8504.7732</v>
      </c>
      <c r="D14" s="147">
        <f t="shared" si="2"/>
        <v>8779.0626</v>
      </c>
      <c r="E14" s="147">
        <f t="shared" si="2"/>
        <v>9053.352</v>
      </c>
      <c r="F14" s="147">
        <f t="shared" si="2"/>
        <v>9327.6414</v>
      </c>
      <c r="G14" s="147">
        <f t="shared" si="2"/>
        <v>9601.9308</v>
      </c>
      <c r="H14" s="147">
        <f t="shared" si="2"/>
        <v>9876.2202</v>
      </c>
      <c r="I14" s="147">
        <f t="shared" si="2"/>
        <v>10150.5096</v>
      </c>
      <c r="J14" s="147">
        <f t="shared" si="2"/>
        <v>10424.799</v>
      </c>
      <c r="K14" s="147">
        <f t="shared" si="2"/>
        <v>10699.0884</v>
      </c>
      <c r="L14" s="227"/>
    </row>
    <row r="15" spans="1:12" ht="15.75" thickBot="1">
      <c r="A15" s="129" t="s">
        <v>81</v>
      </c>
      <c r="B15" s="148">
        <f>SUM(B13+B14)</f>
        <v>67613.4838</v>
      </c>
      <c r="C15" s="148">
        <f aca="true" t="shared" si="3" ref="C15:K15">SUM(C13+C14)</f>
        <v>69866.7732</v>
      </c>
      <c r="D15" s="148">
        <f t="shared" si="3"/>
        <v>72120.0626</v>
      </c>
      <c r="E15" s="148">
        <f t="shared" si="3"/>
        <v>74373.352</v>
      </c>
      <c r="F15" s="148">
        <f t="shared" si="3"/>
        <v>76626.6414</v>
      </c>
      <c r="G15" s="148">
        <f t="shared" si="3"/>
        <v>78879.9308</v>
      </c>
      <c r="H15" s="148">
        <f t="shared" si="3"/>
        <v>81133.2202</v>
      </c>
      <c r="I15" s="148">
        <f t="shared" si="3"/>
        <v>83386.5096</v>
      </c>
      <c r="J15" s="148">
        <f t="shared" si="3"/>
        <v>85639.799</v>
      </c>
      <c r="K15" s="148">
        <f t="shared" si="3"/>
        <v>87893.08840000001</v>
      </c>
      <c r="L15" s="228"/>
    </row>
    <row r="16" spans="1:12" ht="15.75" thickTop="1">
      <c r="A16" s="130" t="s">
        <v>86</v>
      </c>
      <c r="B16" s="149">
        <v>70615</v>
      </c>
      <c r="C16" s="150">
        <v>72969</v>
      </c>
      <c r="D16" s="149">
        <v>75323</v>
      </c>
      <c r="E16" s="150">
        <v>77677</v>
      </c>
      <c r="F16" s="149">
        <v>80031</v>
      </c>
      <c r="G16" s="150">
        <v>82385</v>
      </c>
      <c r="H16" s="149">
        <v>84739</v>
      </c>
      <c r="I16" s="150">
        <v>87093</v>
      </c>
      <c r="J16" s="149">
        <v>89447</v>
      </c>
      <c r="K16" s="150">
        <v>91801</v>
      </c>
      <c r="L16" s="226">
        <v>2354</v>
      </c>
    </row>
    <row r="17" spans="1:12" ht="15">
      <c r="A17" s="128" t="s">
        <v>23</v>
      </c>
      <c r="B17" s="147">
        <f>B16*0.1386</f>
        <v>9787.239</v>
      </c>
      <c r="C17" s="147">
        <f aca="true" t="shared" si="4" ref="C17:K17">C16*0.1386</f>
        <v>10113.5034</v>
      </c>
      <c r="D17" s="147">
        <f t="shared" si="4"/>
        <v>10439.7678</v>
      </c>
      <c r="E17" s="147">
        <f t="shared" si="4"/>
        <v>10766.0322</v>
      </c>
      <c r="F17" s="147">
        <f t="shared" si="4"/>
        <v>11092.2966</v>
      </c>
      <c r="G17" s="147">
        <f t="shared" si="4"/>
        <v>11418.561</v>
      </c>
      <c r="H17" s="147">
        <f t="shared" si="4"/>
        <v>11744.8254</v>
      </c>
      <c r="I17" s="147">
        <f t="shared" si="4"/>
        <v>12071.0898</v>
      </c>
      <c r="J17" s="147">
        <f t="shared" si="4"/>
        <v>12397.3542</v>
      </c>
      <c r="K17" s="147">
        <f t="shared" si="4"/>
        <v>12723.6186</v>
      </c>
      <c r="L17" s="227"/>
    </row>
    <row r="18" spans="1:12" ht="15.75" thickBot="1">
      <c r="A18" s="129" t="s">
        <v>81</v>
      </c>
      <c r="B18" s="148">
        <f>SUM(B16:B17)</f>
        <v>80402.239</v>
      </c>
      <c r="C18" s="148">
        <f aca="true" t="shared" si="5" ref="C18:K18">SUM(C16:C17)</f>
        <v>83082.5034</v>
      </c>
      <c r="D18" s="148">
        <f t="shared" si="5"/>
        <v>85762.7678</v>
      </c>
      <c r="E18" s="148">
        <f t="shared" si="5"/>
        <v>88443.0322</v>
      </c>
      <c r="F18" s="148">
        <f t="shared" si="5"/>
        <v>91123.2966</v>
      </c>
      <c r="G18" s="148">
        <f t="shared" si="5"/>
        <v>93803.561</v>
      </c>
      <c r="H18" s="148">
        <f t="shared" si="5"/>
        <v>96483.8254</v>
      </c>
      <c r="I18" s="148">
        <f t="shared" si="5"/>
        <v>99164.0898</v>
      </c>
      <c r="J18" s="148">
        <f t="shared" si="5"/>
        <v>101844.3542</v>
      </c>
      <c r="K18" s="148">
        <f t="shared" si="5"/>
        <v>104524.6186</v>
      </c>
      <c r="L18" s="229"/>
    </row>
    <row r="19" spans="1:12" ht="15.75" thickTop="1">
      <c r="A19" s="127" t="s">
        <v>93</v>
      </c>
      <c r="B19" s="149">
        <v>83445</v>
      </c>
      <c r="C19" s="150">
        <v>86227</v>
      </c>
      <c r="D19" s="149">
        <v>89009</v>
      </c>
      <c r="E19" s="150">
        <v>91791</v>
      </c>
      <c r="F19" s="149">
        <v>94573</v>
      </c>
      <c r="G19" s="150">
        <v>97355</v>
      </c>
      <c r="H19" s="149">
        <v>100137</v>
      </c>
      <c r="I19" s="150">
        <v>102919</v>
      </c>
      <c r="J19" s="149">
        <v>105701</v>
      </c>
      <c r="K19" s="150">
        <v>108483</v>
      </c>
      <c r="L19" s="226">
        <v>2782</v>
      </c>
    </row>
    <row r="20" spans="1:12" ht="15">
      <c r="A20" s="128" t="s">
        <v>23</v>
      </c>
      <c r="B20" s="147">
        <f>B19*0.1386</f>
        <v>11565.477</v>
      </c>
      <c r="C20" s="147">
        <f aca="true" t="shared" si="6" ref="C20:K20">C19*0.1386</f>
        <v>11951.0622</v>
      </c>
      <c r="D20" s="147">
        <f t="shared" si="6"/>
        <v>12336.6474</v>
      </c>
      <c r="E20" s="147">
        <f t="shared" si="6"/>
        <v>12722.2326</v>
      </c>
      <c r="F20" s="147">
        <f t="shared" si="6"/>
        <v>13107.8178</v>
      </c>
      <c r="G20" s="147">
        <f t="shared" si="6"/>
        <v>13493.403</v>
      </c>
      <c r="H20" s="147">
        <f t="shared" si="6"/>
        <v>13878.9882</v>
      </c>
      <c r="I20" s="147">
        <f t="shared" si="6"/>
        <v>14264.5734</v>
      </c>
      <c r="J20" s="147">
        <f t="shared" si="6"/>
        <v>14650.1586</v>
      </c>
      <c r="K20" s="147">
        <f t="shared" si="6"/>
        <v>15035.7438</v>
      </c>
      <c r="L20" s="227"/>
    </row>
    <row r="21" spans="1:12" ht="15.75" thickBot="1">
      <c r="A21" s="129" t="s">
        <v>81</v>
      </c>
      <c r="B21" s="148">
        <f>SUM(B19:B20)</f>
        <v>95010.477</v>
      </c>
      <c r="C21" s="148">
        <f aca="true" t="shared" si="7" ref="C21:K21">SUM(C19:C20)</f>
        <v>98178.0622</v>
      </c>
      <c r="D21" s="148">
        <f t="shared" si="7"/>
        <v>101345.6474</v>
      </c>
      <c r="E21" s="148">
        <f t="shared" si="7"/>
        <v>104513.2326</v>
      </c>
      <c r="F21" s="148">
        <f t="shared" si="7"/>
        <v>107680.8178</v>
      </c>
      <c r="G21" s="148">
        <f t="shared" si="7"/>
        <v>110848.403</v>
      </c>
      <c r="H21" s="148">
        <f t="shared" si="7"/>
        <v>114015.98819999999</v>
      </c>
      <c r="I21" s="148">
        <f t="shared" si="7"/>
        <v>117183.5734</v>
      </c>
      <c r="J21" s="148">
        <f t="shared" si="7"/>
        <v>120351.1586</v>
      </c>
      <c r="K21" s="148">
        <f t="shared" si="7"/>
        <v>123518.7438</v>
      </c>
      <c r="L21" s="228"/>
    </row>
    <row r="22" spans="1:12" ht="15.75" thickTop="1">
      <c r="A22" s="127" t="s">
        <v>94</v>
      </c>
      <c r="B22" s="149">
        <v>98156</v>
      </c>
      <c r="C22" s="150">
        <v>101428</v>
      </c>
      <c r="D22" s="149">
        <v>104700</v>
      </c>
      <c r="E22" s="150">
        <v>107972</v>
      </c>
      <c r="F22" s="149">
        <v>111244</v>
      </c>
      <c r="G22" s="150">
        <v>114516</v>
      </c>
      <c r="H22" s="149">
        <v>117788</v>
      </c>
      <c r="I22" s="150">
        <v>121060</v>
      </c>
      <c r="J22" s="149">
        <v>124332</v>
      </c>
      <c r="K22" s="150">
        <v>127604</v>
      </c>
      <c r="L22" s="226">
        <v>3272</v>
      </c>
    </row>
    <row r="23" spans="1:12" ht="15">
      <c r="A23" s="128" t="s">
        <v>23</v>
      </c>
      <c r="B23" s="147">
        <f>B22*0.1386</f>
        <v>13604.4216</v>
      </c>
      <c r="C23" s="147">
        <f aca="true" t="shared" si="8" ref="C23:K23">C22*0.1386</f>
        <v>14057.9208</v>
      </c>
      <c r="D23" s="147">
        <f t="shared" si="8"/>
        <v>14511.42</v>
      </c>
      <c r="E23" s="147">
        <f t="shared" si="8"/>
        <v>14964.9192</v>
      </c>
      <c r="F23" s="147">
        <f t="shared" si="8"/>
        <v>15418.4184</v>
      </c>
      <c r="G23" s="147">
        <f t="shared" si="8"/>
        <v>15871.9176</v>
      </c>
      <c r="H23" s="147">
        <f t="shared" si="8"/>
        <v>16325.4168</v>
      </c>
      <c r="I23" s="147">
        <f t="shared" si="8"/>
        <v>16778.916</v>
      </c>
      <c r="J23" s="147">
        <f t="shared" si="8"/>
        <v>17232.4152</v>
      </c>
      <c r="K23" s="147">
        <f t="shared" si="8"/>
        <v>17685.9144</v>
      </c>
      <c r="L23" s="227"/>
    </row>
    <row r="24" spans="1:12" ht="15.75" thickBot="1">
      <c r="A24" s="129" t="s">
        <v>81</v>
      </c>
      <c r="B24" s="148">
        <f>SUM(B22:B23)</f>
        <v>111760.4216</v>
      </c>
      <c r="C24" s="148">
        <f aca="true" t="shared" si="9" ref="C24:K24">SUM(C22:C23)</f>
        <v>115485.92079999999</v>
      </c>
      <c r="D24" s="148">
        <f t="shared" si="9"/>
        <v>119211.42</v>
      </c>
      <c r="E24" s="148">
        <f t="shared" si="9"/>
        <v>122936.9192</v>
      </c>
      <c r="F24" s="148">
        <f t="shared" si="9"/>
        <v>126662.4184</v>
      </c>
      <c r="G24" s="148">
        <f t="shared" si="9"/>
        <v>130387.9176</v>
      </c>
      <c r="H24" s="148">
        <f t="shared" si="9"/>
        <v>134113.4168</v>
      </c>
      <c r="I24" s="148">
        <f t="shared" si="9"/>
        <v>137838.916</v>
      </c>
      <c r="J24" s="148">
        <f t="shared" si="9"/>
        <v>141564.4152</v>
      </c>
      <c r="K24" s="148">
        <f t="shared" si="9"/>
        <v>145289.9144</v>
      </c>
      <c r="L24" s="228"/>
    </row>
    <row r="25" ht="4.5" customHeight="1" thickTop="1"/>
    <row r="26" ht="12.75">
      <c r="A26" t="s">
        <v>4</v>
      </c>
    </row>
    <row r="27" ht="12.75">
      <c r="A27" t="s">
        <v>5</v>
      </c>
    </row>
    <row r="28" ht="12.75">
      <c r="A28" t="s">
        <v>6</v>
      </c>
    </row>
    <row r="29" ht="12.75">
      <c r="A29" t="s">
        <v>7</v>
      </c>
    </row>
    <row r="30" ht="12.75">
      <c r="A30" t="s">
        <v>8</v>
      </c>
    </row>
  </sheetData>
  <printOptions/>
  <pageMargins left="1" right="0.5" top="1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13"/>
  <sheetViews>
    <sheetView workbookViewId="0" topLeftCell="A1">
      <selection activeCell="D3" sqref="D3"/>
    </sheetView>
  </sheetViews>
  <sheetFormatPr defaultColWidth="9.140625" defaultRowHeight="12.75"/>
  <cols>
    <col min="2" max="2" width="9.7109375" style="0" customWidth="1"/>
    <col min="3" max="3" width="10.140625" style="0" customWidth="1"/>
    <col min="4" max="7" width="9.57421875" style="0" customWidth="1"/>
    <col min="8" max="9" width="10.00390625" style="0" bestFit="1" customWidth="1"/>
    <col min="10" max="11" width="9.57421875" style="0" customWidth="1"/>
  </cols>
  <sheetData>
    <row r="1" spans="1:11" ht="28.5" thickTop="1">
      <c r="A1" s="66"/>
      <c r="B1" s="54"/>
      <c r="C1" s="54"/>
      <c r="D1" s="88" t="s">
        <v>72</v>
      </c>
      <c r="E1" s="54"/>
      <c r="F1" s="54"/>
      <c r="G1" s="54"/>
      <c r="H1" s="54"/>
      <c r="I1" s="54"/>
      <c r="J1" s="54"/>
      <c r="K1" s="55"/>
    </row>
    <row r="2" spans="1:11" ht="23.25">
      <c r="A2" s="56"/>
      <c r="B2" s="67"/>
      <c r="C2" s="58"/>
      <c r="D2" s="67" t="s">
        <v>134</v>
      </c>
      <c r="E2" s="58"/>
      <c r="F2" s="58"/>
      <c r="G2" s="58"/>
      <c r="H2" s="58"/>
      <c r="I2" s="58"/>
      <c r="J2" s="58"/>
      <c r="K2" s="59"/>
    </row>
    <row r="3" spans="1:11" ht="23.25">
      <c r="A3" s="56"/>
      <c r="B3" s="58"/>
      <c r="C3" s="58"/>
      <c r="D3" s="67" t="s">
        <v>171</v>
      </c>
      <c r="E3" s="58"/>
      <c r="F3" s="57"/>
      <c r="G3" s="57"/>
      <c r="H3" s="58"/>
      <c r="I3" s="58"/>
      <c r="J3" s="58"/>
      <c r="K3" s="59"/>
    </row>
    <row r="4" spans="1:11" ht="23.25">
      <c r="A4" s="60"/>
      <c r="B4" s="58"/>
      <c r="C4" s="58"/>
      <c r="D4" s="57" t="s">
        <v>69</v>
      </c>
      <c r="E4" s="58"/>
      <c r="F4" s="57"/>
      <c r="G4" s="57"/>
      <c r="H4" s="58"/>
      <c r="I4" s="58"/>
      <c r="J4" s="58"/>
      <c r="K4" s="59"/>
    </row>
    <row r="5" spans="1:11" ht="23.25">
      <c r="A5" s="60"/>
      <c r="B5" s="58"/>
      <c r="C5" s="58"/>
      <c r="D5" s="57" t="s">
        <v>66</v>
      </c>
      <c r="E5" s="58"/>
      <c r="F5" s="58"/>
      <c r="G5" s="57"/>
      <c r="H5" s="58"/>
      <c r="I5" s="58"/>
      <c r="J5" s="58"/>
      <c r="K5" s="59"/>
    </row>
    <row r="6" spans="1:11" ht="24" thickBot="1">
      <c r="A6" s="61"/>
      <c r="B6" s="63"/>
      <c r="C6" s="63"/>
      <c r="D6" s="62"/>
      <c r="E6" s="63"/>
      <c r="F6" s="63"/>
      <c r="G6" s="62"/>
      <c r="H6" s="63"/>
      <c r="I6" s="63"/>
      <c r="J6" s="63"/>
      <c r="K6" s="64"/>
    </row>
    <row r="7" spans="1:12" ht="27.75" thickBot="1" thickTop="1">
      <c r="A7" s="93" t="s">
        <v>12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5">
        <v>10</v>
      </c>
      <c r="L7" s="356" t="s">
        <v>151</v>
      </c>
    </row>
    <row r="8" spans="1:12" ht="16.5" thickTop="1">
      <c r="A8" s="364">
        <v>5</v>
      </c>
      <c r="B8" s="360">
        <v>35135</v>
      </c>
      <c r="C8" s="360">
        <v>36036</v>
      </c>
      <c r="D8" s="360">
        <v>36937</v>
      </c>
      <c r="E8" s="360">
        <v>37838</v>
      </c>
      <c r="F8" s="360">
        <v>38739</v>
      </c>
      <c r="G8" s="360">
        <v>39640</v>
      </c>
      <c r="H8" s="360">
        <v>40541</v>
      </c>
      <c r="I8" s="360">
        <v>41442</v>
      </c>
      <c r="J8" s="360">
        <v>42343</v>
      </c>
      <c r="K8" s="360">
        <v>43244</v>
      </c>
      <c r="L8" s="366">
        <v>901</v>
      </c>
    </row>
    <row r="9" spans="1:12" ht="15.75">
      <c r="A9" s="365">
        <v>7</v>
      </c>
      <c r="B9" s="361">
        <v>43521</v>
      </c>
      <c r="C9" s="361">
        <v>44637</v>
      </c>
      <c r="D9" s="361">
        <v>45753</v>
      </c>
      <c r="E9" s="361">
        <v>46869</v>
      </c>
      <c r="F9" s="361">
        <v>47985</v>
      </c>
      <c r="G9" s="361">
        <v>49101</v>
      </c>
      <c r="H9" s="361">
        <v>50217</v>
      </c>
      <c r="I9" s="361">
        <v>51333</v>
      </c>
      <c r="J9" s="361">
        <v>52449</v>
      </c>
      <c r="K9" s="361">
        <v>53565</v>
      </c>
      <c r="L9" s="174">
        <v>1116</v>
      </c>
    </row>
    <row r="10" spans="1:12" ht="15.75">
      <c r="A10" s="365">
        <v>9</v>
      </c>
      <c r="B10" s="361">
        <v>53234</v>
      </c>
      <c r="C10" s="361">
        <v>54599</v>
      </c>
      <c r="D10" s="361">
        <v>55964</v>
      </c>
      <c r="E10" s="361">
        <v>57329</v>
      </c>
      <c r="F10" s="361">
        <v>58694</v>
      </c>
      <c r="G10" s="361">
        <v>60059</v>
      </c>
      <c r="H10" s="361">
        <v>61424</v>
      </c>
      <c r="I10" s="361">
        <v>62789</v>
      </c>
      <c r="J10" s="361">
        <v>64154</v>
      </c>
      <c r="K10" s="361">
        <v>65519</v>
      </c>
      <c r="L10" s="174">
        <v>1365</v>
      </c>
    </row>
    <row r="11" spans="1:12" ht="15.75">
      <c r="A11" s="85">
        <v>11</v>
      </c>
      <c r="B11" s="86">
        <v>56411</v>
      </c>
      <c r="C11" s="86">
        <v>58291</v>
      </c>
      <c r="D11" s="86">
        <v>60170</v>
      </c>
      <c r="E11" s="86">
        <v>62050</v>
      </c>
      <c r="F11" s="86">
        <v>63930</v>
      </c>
      <c r="G11" s="86">
        <v>65810</v>
      </c>
      <c r="H11" s="86">
        <v>67690</v>
      </c>
      <c r="I11" s="86">
        <v>69570</v>
      </c>
      <c r="J11" s="86">
        <v>71449</v>
      </c>
      <c r="K11" s="86">
        <v>73329</v>
      </c>
      <c r="L11" s="87">
        <v>1880</v>
      </c>
    </row>
    <row r="12" spans="1:12" ht="16.5" thickBot="1">
      <c r="A12" s="96">
        <v>12</v>
      </c>
      <c r="B12" s="97">
        <v>67613</v>
      </c>
      <c r="C12" s="97">
        <v>69867</v>
      </c>
      <c r="D12" s="97">
        <v>72120</v>
      </c>
      <c r="E12" s="97">
        <v>74373</v>
      </c>
      <c r="F12" s="97">
        <v>76627</v>
      </c>
      <c r="G12" s="97">
        <v>78880</v>
      </c>
      <c r="H12" s="97">
        <v>81133</v>
      </c>
      <c r="I12" s="97">
        <v>83387</v>
      </c>
      <c r="J12" s="97">
        <v>85640</v>
      </c>
      <c r="K12" s="97">
        <v>87893</v>
      </c>
      <c r="L12" s="98">
        <v>2253</v>
      </c>
    </row>
    <row r="13" spans="1:12" ht="13.5" thickTop="1">
      <c r="A13" s="419" t="s">
        <v>168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</sheetData>
  <mergeCells count="1">
    <mergeCell ref="A13:L13"/>
  </mergeCells>
  <printOptions/>
  <pageMargins left="1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14"/>
  <sheetViews>
    <sheetView workbookViewId="0" topLeftCell="A1">
      <selection activeCell="M31" sqref="M31"/>
    </sheetView>
  </sheetViews>
  <sheetFormatPr defaultColWidth="9.140625" defaultRowHeight="12.75"/>
  <cols>
    <col min="2" max="3" width="9.7109375" style="0" customWidth="1"/>
    <col min="4" max="4" width="9.57421875" style="0" customWidth="1"/>
    <col min="5" max="6" width="9.7109375" style="0" customWidth="1"/>
    <col min="7" max="7" width="9.57421875" style="0" bestFit="1" customWidth="1"/>
    <col min="8" max="9" width="10.00390625" style="0" bestFit="1" customWidth="1"/>
    <col min="10" max="11" width="9.57421875" style="0" bestFit="1" customWidth="1"/>
  </cols>
  <sheetData>
    <row r="1" spans="1:11" ht="28.5" customHeight="1" thickTop="1">
      <c r="A1" s="416" t="s">
        <v>73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</row>
    <row r="2" spans="1:11" ht="23.25">
      <c r="A2" s="56"/>
      <c r="B2" s="67"/>
      <c r="C2" s="58"/>
      <c r="D2" s="67" t="s">
        <v>134</v>
      </c>
      <c r="E2" s="58"/>
      <c r="F2" s="58"/>
      <c r="G2" s="58"/>
      <c r="H2" s="58"/>
      <c r="I2" s="58"/>
      <c r="J2" s="58"/>
      <c r="K2" s="59"/>
    </row>
    <row r="3" spans="1:11" ht="23.25">
      <c r="A3" s="56"/>
      <c r="B3" s="58"/>
      <c r="C3" s="58"/>
      <c r="D3" s="67" t="s">
        <v>172</v>
      </c>
      <c r="E3" s="58"/>
      <c r="F3" s="57"/>
      <c r="G3" s="57"/>
      <c r="H3" s="58"/>
      <c r="I3" s="58"/>
      <c r="J3" s="58"/>
      <c r="K3" s="59"/>
    </row>
    <row r="4" spans="1:11" ht="23.25">
      <c r="A4" s="60"/>
      <c r="B4" s="58"/>
      <c r="C4" s="58"/>
      <c r="D4" s="57" t="s">
        <v>69</v>
      </c>
      <c r="E4" s="58"/>
      <c r="F4" s="57"/>
      <c r="G4" s="57"/>
      <c r="H4" s="58"/>
      <c r="I4" s="58"/>
      <c r="J4" s="58"/>
      <c r="K4" s="59"/>
    </row>
    <row r="5" spans="1:11" ht="23.25">
      <c r="A5" s="60"/>
      <c r="B5" s="58"/>
      <c r="C5" s="58"/>
      <c r="D5" s="57" t="s">
        <v>66</v>
      </c>
      <c r="E5" s="58"/>
      <c r="F5" s="58"/>
      <c r="G5" s="57"/>
      <c r="H5" s="58"/>
      <c r="I5" s="58"/>
      <c r="J5" s="58"/>
      <c r="K5" s="59"/>
    </row>
    <row r="6" spans="1:11" ht="24" thickBot="1">
      <c r="A6" s="61"/>
      <c r="B6" s="63"/>
      <c r="C6" s="63"/>
      <c r="D6" s="62"/>
      <c r="E6" s="63"/>
      <c r="F6" s="63"/>
      <c r="G6" s="62"/>
      <c r="H6" s="63"/>
      <c r="I6" s="63"/>
      <c r="J6" s="63"/>
      <c r="K6" s="64"/>
    </row>
    <row r="7" spans="1:11" ht="17.25" thickBot="1" thickTop="1">
      <c r="A7" s="93" t="s">
        <v>12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 t="s">
        <v>165</v>
      </c>
      <c r="J7" s="94" t="s">
        <v>166</v>
      </c>
      <c r="K7" s="95" t="s">
        <v>167</v>
      </c>
    </row>
    <row r="8" spans="1:11" ht="15.75" thickTop="1">
      <c r="A8" s="362">
        <v>5</v>
      </c>
      <c r="B8" s="360">
        <v>31531</v>
      </c>
      <c r="C8" s="360">
        <v>32432</v>
      </c>
      <c r="D8" s="360">
        <v>33333</v>
      </c>
      <c r="E8" s="360">
        <v>34234</v>
      </c>
      <c r="F8" s="360">
        <v>35135</v>
      </c>
      <c r="G8" s="360">
        <v>36036</v>
      </c>
      <c r="H8" s="360">
        <v>36937</v>
      </c>
      <c r="I8" s="83">
        <v>37953</v>
      </c>
      <c r="J8" s="83">
        <v>38979</v>
      </c>
      <c r="K8" s="83">
        <v>40005</v>
      </c>
    </row>
    <row r="9" spans="1:11" ht="15">
      <c r="A9" s="72">
        <v>7</v>
      </c>
      <c r="B9" s="86">
        <v>38117</v>
      </c>
      <c r="C9" s="86">
        <v>39388</v>
      </c>
      <c r="D9" s="86">
        <v>40658</v>
      </c>
      <c r="E9" s="86">
        <v>41929</v>
      </c>
      <c r="F9" s="86">
        <v>43200</v>
      </c>
      <c r="G9" s="86">
        <v>44470</v>
      </c>
      <c r="H9" s="86">
        <v>45741</v>
      </c>
      <c r="I9" s="86">
        <v>47012</v>
      </c>
      <c r="J9" s="86">
        <v>48282</v>
      </c>
      <c r="K9" s="86">
        <v>49553</v>
      </c>
    </row>
    <row r="10" spans="1:11" ht="15">
      <c r="A10" s="72">
        <v>9</v>
      </c>
      <c r="B10" s="86">
        <v>46625</v>
      </c>
      <c r="C10" s="86">
        <v>48179</v>
      </c>
      <c r="D10" s="86">
        <v>49733</v>
      </c>
      <c r="E10" s="86">
        <v>51287</v>
      </c>
      <c r="F10" s="86">
        <v>52841</v>
      </c>
      <c r="G10" s="86">
        <v>54395</v>
      </c>
      <c r="H10" s="86">
        <v>55950</v>
      </c>
      <c r="I10" s="86">
        <v>57504</v>
      </c>
      <c r="J10" s="86">
        <v>59058</v>
      </c>
      <c r="K10" s="86">
        <v>60612</v>
      </c>
    </row>
    <row r="11" spans="1:11" ht="15">
      <c r="A11" s="72">
        <v>10</v>
      </c>
      <c r="B11" s="86">
        <v>51345</v>
      </c>
      <c r="C11" s="86">
        <v>53056</v>
      </c>
      <c r="D11" s="86">
        <v>54768</v>
      </c>
      <c r="E11" s="86">
        <v>56479</v>
      </c>
      <c r="F11" s="86">
        <v>58190</v>
      </c>
      <c r="G11" s="86">
        <v>59902</v>
      </c>
      <c r="H11" s="86">
        <v>61613</v>
      </c>
      <c r="I11" s="86">
        <v>63324</v>
      </c>
      <c r="J11" s="86">
        <v>65036</v>
      </c>
      <c r="K11" s="86">
        <v>66747</v>
      </c>
    </row>
    <row r="12" spans="1:11" ht="15">
      <c r="A12" s="72">
        <v>11</v>
      </c>
      <c r="B12" s="86">
        <v>56411</v>
      </c>
      <c r="C12" s="86">
        <v>58291</v>
      </c>
      <c r="D12" s="86">
        <v>60170</v>
      </c>
      <c r="E12" s="86">
        <v>62050</v>
      </c>
      <c r="F12" s="86">
        <v>63930</v>
      </c>
      <c r="G12" s="86">
        <v>65810</v>
      </c>
      <c r="H12" s="86">
        <v>67690</v>
      </c>
      <c r="I12" s="86">
        <v>69570</v>
      </c>
      <c r="J12" s="86">
        <v>71449</v>
      </c>
      <c r="K12" s="86">
        <v>73329</v>
      </c>
    </row>
    <row r="13" spans="1:11" ht="15.75" thickBot="1">
      <c r="A13" s="363">
        <v>12</v>
      </c>
      <c r="B13" s="97">
        <v>67613</v>
      </c>
      <c r="C13" s="97">
        <v>69867</v>
      </c>
      <c r="D13" s="97">
        <v>72120</v>
      </c>
      <c r="E13" s="97">
        <v>74373</v>
      </c>
      <c r="F13" s="97">
        <v>76627</v>
      </c>
      <c r="G13" s="97">
        <v>78880</v>
      </c>
      <c r="H13" s="97">
        <v>81133</v>
      </c>
      <c r="I13" s="97">
        <v>83387</v>
      </c>
      <c r="J13" s="97">
        <v>85640</v>
      </c>
      <c r="K13" s="97">
        <v>87893</v>
      </c>
    </row>
    <row r="14" spans="1:11" ht="13.5" thickTop="1">
      <c r="A14" s="419" t="s">
        <v>168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</row>
  </sheetData>
  <mergeCells count="2">
    <mergeCell ref="A1:K1"/>
    <mergeCell ref="A14:K14"/>
  </mergeCells>
  <printOptions/>
  <pageMargins left="1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11"/>
  <sheetViews>
    <sheetView workbookViewId="0" topLeftCell="A1">
      <selection activeCell="F18" sqref="F18"/>
    </sheetView>
  </sheetViews>
  <sheetFormatPr defaultColWidth="9.140625" defaultRowHeight="12.75"/>
  <cols>
    <col min="1" max="1" width="9.28125" style="0" bestFit="1" customWidth="1"/>
    <col min="2" max="7" width="9.57421875" style="0" bestFit="1" customWidth="1"/>
    <col min="8" max="9" width="10.140625" style="0" bestFit="1" customWidth="1"/>
    <col min="10" max="11" width="9.57421875" style="0" bestFit="1" customWidth="1"/>
  </cols>
  <sheetData>
    <row r="1" spans="1:11" ht="28.5" thickTop="1">
      <c r="A1" s="66"/>
      <c r="B1" s="54"/>
      <c r="C1" s="88" t="s">
        <v>104</v>
      </c>
      <c r="D1" s="54"/>
      <c r="E1" s="54"/>
      <c r="F1" s="54"/>
      <c r="G1" s="54"/>
      <c r="H1" s="54"/>
      <c r="I1" s="54"/>
      <c r="J1" s="54"/>
      <c r="K1" s="55"/>
    </row>
    <row r="2" spans="1:11" ht="23.25">
      <c r="A2" s="56"/>
      <c r="B2" s="67"/>
      <c r="C2" s="58"/>
      <c r="D2" s="67" t="s">
        <v>74</v>
      </c>
      <c r="E2" s="58"/>
      <c r="F2" s="58"/>
      <c r="G2" s="58"/>
      <c r="H2" s="58"/>
      <c r="I2" s="58"/>
      <c r="J2" s="58"/>
      <c r="K2" s="59"/>
    </row>
    <row r="3" spans="1:11" ht="23.25">
      <c r="A3" s="56"/>
      <c r="B3" s="58"/>
      <c r="C3" s="58"/>
      <c r="D3" s="67" t="s">
        <v>170</v>
      </c>
      <c r="E3" s="58"/>
      <c r="F3" s="57"/>
      <c r="G3" s="57"/>
      <c r="H3" s="58"/>
      <c r="I3" s="58"/>
      <c r="J3" s="58"/>
      <c r="K3" s="59"/>
    </row>
    <row r="4" spans="1:11" ht="23.25">
      <c r="A4" s="60"/>
      <c r="B4" s="58"/>
      <c r="C4" s="58"/>
      <c r="D4" s="57" t="s">
        <v>69</v>
      </c>
      <c r="E4" s="58"/>
      <c r="F4" s="57"/>
      <c r="G4" s="57"/>
      <c r="H4" s="58"/>
      <c r="I4" s="58"/>
      <c r="J4" s="58"/>
      <c r="K4" s="59"/>
    </row>
    <row r="5" spans="1:11" ht="23.25">
      <c r="A5" s="60"/>
      <c r="B5" s="58"/>
      <c r="C5" s="58"/>
      <c r="D5" s="57" t="s">
        <v>66</v>
      </c>
      <c r="E5" s="58"/>
      <c r="F5" s="58"/>
      <c r="G5" s="57"/>
      <c r="H5" s="58"/>
      <c r="I5" s="58"/>
      <c r="J5" s="58"/>
      <c r="K5" s="59"/>
    </row>
    <row r="6" spans="1:11" ht="24" thickBot="1">
      <c r="A6" s="61"/>
      <c r="B6" s="63"/>
      <c r="C6" s="63"/>
      <c r="D6" s="62"/>
      <c r="E6" s="63"/>
      <c r="F6" s="63"/>
      <c r="G6" s="62"/>
      <c r="H6" s="63"/>
      <c r="I6" s="63"/>
      <c r="J6" s="63"/>
      <c r="K6" s="64"/>
    </row>
    <row r="7" spans="1:11" ht="17.25" thickBot="1" thickTop="1">
      <c r="A7" s="77" t="s">
        <v>27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9">
        <v>10</v>
      </c>
    </row>
    <row r="8" spans="1:11" ht="16.5" thickTop="1">
      <c r="A8" s="90">
        <v>7</v>
      </c>
      <c r="B8" s="91">
        <v>43521</v>
      </c>
      <c r="C8" s="91">
        <v>44637</v>
      </c>
      <c r="D8" s="91">
        <v>45753</v>
      </c>
      <c r="E8" s="91">
        <v>46869</v>
      </c>
      <c r="F8" s="91">
        <v>47985</v>
      </c>
      <c r="G8" s="91">
        <v>49101</v>
      </c>
      <c r="H8" s="91">
        <v>50217</v>
      </c>
      <c r="I8" s="91">
        <v>51333</v>
      </c>
      <c r="J8" s="91">
        <v>52449</v>
      </c>
      <c r="K8" s="92">
        <v>53565</v>
      </c>
    </row>
    <row r="9" spans="1:12" ht="15.75">
      <c r="A9" s="80">
        <v>9</v>
      </c>
      <c r="B9" s="73">
        <v>53234</v>
      </c>
      <c r="C9" s="73">
        <v>54599</v>
      </c>
      <c r="D9" s="73">
        <v>55964</v>
      </c>
      <c r="E9" s="73">
        <v>57329</v>
      </c>
      <c r="F9" s="73">
        <v>58694</v>
      </c>
      <c r="G9" s="73">
        <v>60059</v>
      </c>
      <c r="H9" s="73">
        <v>61424</v>
      </c>
      <c r="I9" s="73">
        <v>62789</v>
      </c>
      <c r="J9" s="73">
        <v>64154</v>
      </c>
      <c r="K9" s="74">
        <v>65519</v>
      </c>
      <c r="L9" s="248"/>
    </row>
    <row r="10" spans="1:11" ht="15.75">
      <c r="A10" s="85">
        <v>10</v>
      </c>
      <c r="B10" s="86">
        <v>55616</v>
      </c>
      <c r="C10" s="86">
        <v>57119</v>
      </c>
      <c r="D10" s="86">
        <v>58622</v>
      </c>
      <c r="E10" s="86">
        <v>60125</v>
      </c>
      <c r="F10" s="86">
        <v>61628</v>
      </c>
      <c r="G10" s="86">
        <v>63161</v>
      </c>
      <c r="H10" s="86">
        <v>64634</v>
      </c>
      <c r="I10" s="86">
        <v>66137</v>
      </c>
      <c r="J10" s="86">
        <v>67640</v>
      </c>
      <c r="K10" s="87">
        <v>69143</v>
      </c>
    </row>
    <row r="11" spans="1:11" ht="16.5" thickBot="1">
      <c r="A11" s="81">
        <v>11</v>
      </c>
      <c r="B11" s="75">
        <v>56411</v>
      </c>
      <c r="C11" s="75">
        <v>58291</v>
      </c>
      <c r="D11" s="75">
        <v>60170</v>
      </c>
      <c r="E11" s="75">
        <v>62050</v>
      </c>
      <c r="F11" s="75">
        <v>36930</v>
      </c>
      <c r="G11" s="75">
        <v>65810</v>
      </c>
      <c r="H11" s="75">
        <v>67690</v>
      </c>
      <c r="I11" s="75">
        <v>69570</v>
      </c>
      <c r="J11" s="75">
        <v>71449</v>
      </c>
      <c r="K11" s="76">
        <v>73329</v>
      </c>
    </row>
    <row r="12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33"/>
  <sheetViews>
    <sheetView workbookViewId="0" topLeftCell="A1">
      <selection activeCell="D37" sqref="D37"/>
    </sheetView>
  </sheetViews>
  <sheetFormatPr defaultColWidth="9.140625" defaultRowHeight="12.75"/>
  <cols>
    <col min="1" max="1" width="10.421875" style="0" customWidth="1"/>
    <col min="2" max="2" width="5.28125" style="0" customWidth="1"/>
    <col min="3" max="10" width="9.00390625" style="0" customWidth="1"/>
    <col min="11" max="14" width="9.421875" style="0" customWidth="1"/>
  </cols>
  <sheetData>
    <row r="1" spans="1:14" ht="21" thickTop="1">
      <c r="A1" s="194" t="s">
        <v>183</v>
      </c>
      <c r="B1" s="53"/>
      <c r="C1" s="53"/>
      <c r="D1" s="53"/>
      <c r="E1" s="53"/>
      <c r="F1" s="54"/>
      <c r="G1" s="54"/>
      <c r="H1" s="54"/>
      <c r="I1" s="54"/>
      <c r="J1" s="54"/>
      <c r="K1" s="54"/>
      <c r="L1" s="54"/>
      <c r="M1" s="54"/>
      <c r="N1" s="55"/>
    </row>
    <row r="2" spans="1:14" ht="15">
      <c r="A2" s="195"/>
      <c r="B2" s="58"/>
      <c r="C2" s="58"/>
      <c r="D2" s="196" t="s">
        <v>45</v>
      </c>
      <c r="E2" s="58"/>
      <c r="F2" s="196"/>
      <c r="G2" s="196"/>
      <c r="H2" s="196"/>
      <c r="I2" s="196"/>
      <c r="J2" s="58"/>
      <c r="K2" s="58"/>
      <c r="L2" s="58"/>
      <c r="M2" s="58"/>
      <c r="N2" s="59"/>
    </row>
    <row r="3" spans="1:14" ht="15">
      <c r="A3" s="195"/>
      <c r="B3" s="196"/>
      <c r="C3" s="58"/>
      <c r="D3" s="58"/>
      <c r="E3" s="196" t="s">
        <v>46</v>
      </c>
      <c r="F3" s="58"/>
      <c r="G3" s="196"/>
      <c r="H3" s="196"/>
      <c r="I3" s="196"/>
      <c r="J3" s="58"/>
      <c r="K3" s="58"/>
      <c r="L3" s="58"/>
      <c r="M3" s="58"/>
      <c r="N3" s="59"/>
    </row>
    <row r="4" spans="1:14" ht="15">
      <c r="A4" s="195"/>
      <c r="B4" s="196"/>
      <c r="C4" s="58"/>
      <c r="D4" s="58"/>
      <c r="E4" s="196" t="s">
        <v>47</v>
      </c>
      <c r="F4" s="58"/>
      <c r="G4" s="196"/>
      <c r="H4" s="196"/>
      <c r="I4" s="196"/>
      <c r="J4" s="58"/>
      <c r="K4" s="58"/>
      <c r="L4" s="58"/>
      <c r="M4" s="58"/>
      <c r="N4" s="59"/>
    </row>
    <row r="5" spans="1:14" ht="18.75" customHeight="1" thickBot="1">
      <c r="A5" s="197"/>
      <c r="B5" s="63"/>
      <c r="C5" s="63"/>
      <c r="D5" s="198" t="s">
        <v>48</v>
      </c>
      <c r="E5" s="63"/>
      <c r="F5" s="198"/>
      <c r="G5" s="198"/>
      <c r="H5" s="63"/>
      <c r="I5" s="63"/>
      <c r="J5" s="199"/>
      <c r="K5" s="63"/>
      <c r="L5" s="63"/>
      <c r="M5" s="63"/>
      <c r="N5" s="64"/>
    </row>
    <row r="6" ht="14.25" thickBot="1" thickTop="1"/>
    <row r="7" spans="1:14" ht="17.25" thickBot="1" thickTop="1">
      <c r="A7" s="99"/>
      <c r="B7" s="100"/>
      <c r="C7" s="100"/>
      <c r="D7" s="100"/>
      <c r="E7" s="100" t="s">
        <v>77</v>
      </c>
      <c r="F7" s="100"/>
      <c r="G7" s="100"/>
      <c r="H7" s="101"/>
      <c r="I7" s="102"/>
      <c r="J7" s="102"/>
      <c r="K7" s="102"/>
      <c r="L7" s="102"/>
      <c r="M7" s="102"/>
      <c r="N7" s="103"/>
    </row>
    <row r="8" spans="1:14" ht="17.25" thickBot="1" thickTop="1">
      <c r="A8" s="190"/>
      <c r="B8" s="191"/>
      <c r="C8" s="192"/>
      <c r="D8" s="192"/>
      <c r="E8" s="192"/>
      <c r="F8" s="192"/>
      <c r="G8" s="192"/>
      <c r="H8" s="193"/>
      <c r="I8" s="50"/>
      <c r="J8" s="50"/>
      <c r="K8" s="50"/>
      <c r="L8" s="50"/>
      <c r="M8" s="50"/>
      <c r="N8" s="51"/>
    </row>
    <row r="9" spans="1:14" ht="17.25" thickBot="1" thickTop="1">
      <c r="A9" s="188"/>
      <c r="B9" s="189"/>
      <c r="C9" s="78" t="s">
        <v>13</v>
      </c>
      <c r="D9" s="78" t="s">
        <v>14</v>
      </c>
      <c r="E9" s="78" t="s">
        <v>15</v>
      </c>
      <c r="F9" s="78" t="s">
        <v>16</v>
      </c>
      <c r="G9" s="78" t="s">
        <v>17</v>
      </c>
      <c r="H9" s="78" t="s">
        <v>18</v>
      </c>
      <c r="I9" s="78" t="s">
        <v>19</v>
      </c>
      <c r="J9" s="78" t="s">
        <v>20</v>
      </c>
      <c r="K9" s="94" t="s">
        <v>21</v>
      </c>
      <c r="L9" s="200" t="s">
        <v>22</v>
      </c>
      <c r="M9" s="200" t="s">
        <v>75</v>
      </c>
      <c r="N9" s="201" t="s">
        <v>76</v>
      </c>
    </row>
    <row r="10" spans="1:14" ht="15.75" thickTop="1">
      <c r="A10" s="183"/>
      <c r="B10" s="184" t="s">
        <v>36</v>
      </c>
      <c r="C10" s="185">
        <v>56726</v>
      </c>
      <c r="D10" s="185">
        <v>58427</v>
      </c>
      <c r="E10" s="185">
        <v>60128</v>
      </c>
      <c r="F10" s="185">
        <v>61829</v>
      </c>
      <c r="G10" s="185">
        <v>63530</v>
      </c>
      <c r="H10" s="185">
        <v>65231</v>
      </c>
      <c r="I10" s="185">
        <v>66932</v>
      </c>
      <c r="J10" s="186">
        <v>68633</v>
      </c>
      <c r="K10" s="185">
        <v>70334</v>
      </c>
      <c r="L10" s="185">
        <v>72035</v>
      </c>
      <c r="M10" s="185">
        <v>73736</v>
      </c>
      <c r="N10" s="187">
        <v>75437</v>
      </c>
    </row>
    <row r="11" spans="1:14" ht="15">
      <c r="A11" s="71"/>
      <c r="B11" s="175" t="s">
        <v>53</v>
      </c>
      <c r="C11" s="177">
        <f aca="true" t="shared" si="0" ref="C11:N11">C10/2080</f>
        <v>27.272115384615386</v>
      </c>
      <c r="D11" s="177">
        <f t="shared" si="0"/>
        <v>28.089903846153845</v>
      </c>
      <c r="E11" s="177">
        <f t="shared" si="0"/>
        <v>28.907692307692308</v>
      </c>
      <c r="F11" s="177">
        <f t="shared" si="0"/>
        <v>29.72548076923077</v>
      </c>
      <c r="G11" s="177">
        <f t="shared" si="0"/>
        <v>30.54326923076923</v>
      </c>
      <c r="H11" s="177">
        <f t="shared" si="0"/>
        <v>31.361057692307693</v>
      </c>
      <c r="I11" s="177">
        <f t="shared" si="0"/>
        <v>32.17884615384615</v>
      </c>
      <c r="J11" s="181">
        <f t="shared" si="0"/>
        <v>32.996634615384615</v>
      </c>
      <c r="K11" s="177">
        <f t="shared" si="0"/>
        <v>33.81442307692308</v>
      </c>
      <c r="L11" s="177">
        <f t="shared" si="0"/>
        <v>34.63221153846154</v>
      </c>
      <c r="M11" s="177">
        <f t="shared" si="0"/>
        <v>35.45</v>
      </c>
      <c r="N11" s="178">
        <f t="shared" si="0"/>
        <v>36.26778846153846</v>
      </c>
    </row>
    <row r="12" spans="1:14" ht="15">
      <c r="A12" s="71"/>
      <c r="B12" s="175" t="s">
        <v>54</v>
      </c>
      <c r="C12" s="177">
        <f aca="true" t="shared" si="1" ref="C12:N12">C11*0.25</f>
        <v>6.8180288461538465</v>
      </c>
      <c r="D12" s="177">
        <f t="shared" si="1"/>
        <v>7.022475961538461</v>
      </c>
      <c r="E12" s="177">
        <f t="shared" si="1"/>
        <v>7.226923076923077</v>
      </c>
      <c r="F12" s="177">
        <f t="shared" si="1"/>
        <v>7.431370192307693</v>
      </c>
      <c r="G12" s="177">
        <f t="shared" si="1"/>
        <v>7.6358173076923075</v>
      </c>
      <c r="H12" s="177">
        <f t="shared" si="1"/>
        <v>7.840264423076923</v>
      </c>
      <c r="I12" s="177">
        <f t="shared" si="1"/>
        <v>8.044711538461538</v>
      </c>
      <c r="J12" s="181">
        <f t="shared" si="1"/>
        <v>8.249158653846154</v>
      </c>
      <c r="K12" s="177">
        <f t="shared" si="1"/>
        <v>8.45360576923077</v>
      </c>
      <c r="L12" s="177">
        <f t="shared" si="1"/>
        <v>8.658052884615385</v>
      </c>
      <c r="M12" s="177">
        <f t="shared" si="1"/>
        <v>8.8625</v>
      </c>
      <c r="N12" s="178">
        <f t="shared" si="1"/>
        <v>9.066947115384615</v>
      </c>
    </row>
    <row r="13" spans="1:14" ht="15">
      <c r="A13" s="71"/>
      <c r="B13" s="175" t="s">
        <v>99</v>
      </c>
      <c r="C13" s="177">
        <f aca="true" t="shared" si="2" ref="C13:J13">C11*0.1</f>
        <v>2.727211538461539</v>
      </c>
      <c r="D13" s="177">
        <f t="shared" si="2"/>
        <v>2.8089903846153845</v>
      </c>
      <c r="E13" s="177">
        <f t="shared" si="2"/>
        <v>2.890769230769231</v>
      </c>
      <c r="F13" s="177">
        <f t="shared" si="2"/>
        <v>2.9725480769230774</v>
      </c>
      <c r="G13" s="177">
        <f t="shared" si="2"/>
        <v>3.054326923076923</v>
      </c>
      <c r="H13" s="177">
        <f t="shared" si="2"/>
        <v>3.1361057692307694</v>
      </c>
      <c r="I13" s="177">
        <f t="shared" si="2"/>
        <v>3.2178846153846155</v>
      </c>
      <c r="J13" s="181">
        <f t="shared" si="2"/>
        <v>3.2996634615384615</v>
      </c>
      <c r="K13" s="177">
        <f>K11*0.1</f>
        <v>3.381442307692308</v>
      </c>
      <c r="L13" s="177">
        <f>L11*0.1</f>
        <v>3.4632211538461544</v>
      </c>
      <c r="M13" s="177">
        <f>M11*0.1</f>
        <v>3.5450000000000004</v>
      </c>
      <c r="N13" s="178">
        <f>N11*0.1</f>
        <v>3.626778846153846</v>
      </c>
    </row>
    <row r="14" spans="1:14" ht="15.75" thickBot="1">
      <c r="A14" s="104"/>
      <c r="B14" s="176" t="s">
        <v>40</v>
      </c>
      <c r="C14" s="179">
        <f aca="true" t="shared" si="3" ref="C14:J14">C11*1.5</f>
        <v>40.90817307692308</v>
      </c>
      <c r="D14" s="179">
        <f t="shared" si="3"/>
        <v>42.13485576923077</v>
      </c>
      <c r="E14" s="179">
        <f t="shared" si="3"/>
        <v>43.36153846153846</v>
      </c>
      <c r="F14" s="179">
        <f t="shared" si="3"/>
        <v>44.588221153846156</v>
      </c>
      <c r="G14" s="179">
        <f t="shared" si="3"/>
        <v>45.81490384615385</v>
      </c>
      <c r="H14" s="179">
        <f t="shared" si="3"/>
        <v>47.04158653846154</v>
      </c>
      <c r="I14" s="179">
        <f t="shared" si="3"/>
        <v>48.26826923076923</v>
      </c>
      <c r="J14" s="182">
        <f t="shared" si="3"/>
        <v>49.494951923076925</v>
      </c>
      <c r="K14" s="179">
        <f>K11*1.5</f>
        <v>50.721634615384616</v>
      </c>
      <c r="L14" s="179">
        <f>L11*1.5</f>
        <v>51.94831730769231</v>
      </c>
      <c r="M14" s="179">
        <f>M11*1.5</f>
        <v>53.175000000000004</v>
      </c>
      <c r="N14" s="180">
        <f>N11*1.5</f>
        <v>54.40168269230769</v>
      </c>
    </row>
    <row r="15" spans="1:10" ht="16.5" thickBot="1" thickTop="1">
      <c r="A15" s="21"/>
      <c r="B15" s="105"/>
      <c r="C15" s="106"/>
      <c r="D15" s="106"/>
      <c r="E15" s="106"/>
      <c r="F15" s="106"/>
      <c r="G15" s="106"/>
      <c r="H15" s="106"/>
      <c r="I15" s="106"/>
      <c r="J15" s="106"/>
    </row>
    <row r="16" spans="1:14" ht="17.25" thickBot="1" thickTop="1">
      <c r="A16" s="99"/>
      <c r="B16" s="100"/>
      <c r="C16" s="100"/>
      <c r="D16" s="100"/>
      <c r="E16" s="100" t="s">
        <v>78</v>
      </c>
      <c r="F16" s="100"/>
      <c r="G16" s="100"/>
      <c r="H16" s="101"/>
      <c r="I16" s="102"/>
      <c r="J16" s="102"/>
      <c r="K16" s="102"/>
      <c r="L16" s="102"/>
      <c r="M16" s="102"/>
      <c r="N16" s="103"/>
    </row>
    <row r="17" spans="1:14" ht="17.25" thickBot="1" thickTop="1">
      <c r="A17" s="190"/>
      <c r="B17" s="191"/>
      <c r="C17" s="192"/>
      <c r="D17" s="192"/>
      <c r="E17" s="192"/>
      <c r="F17" s="192"/>
      <c r="G17" s="192"/>
      <c r="H17" s="193"/>
      <c r="I17" s="50"/>
      <c r="J17" s="50"/>
      <c r="K17" s="50"/>
      <c r="L17" s="50"/>
      <c r="M17" s="50"/>
      <c r="N17" s="51"/>
    </row>
    <row r="18" spans="1:14" ht="17.25" thickBot="1" thickTop="1">
      <c r="A18" s="188"/>
      <c r="B18" s="189"/>
      <c r="C18" s="78" t="s">
        <v>13</v>
      </c>
      <c r="D18" s="78" t="s">
        <v>14</v>
      </c>
      <c r="E18" s="78" t="s">
        <v>15</v>
      </c>
      <c r="F18" s="78" t="s">
        <v>16</v>
      </c>
      <c r="G18" s="78" t="s">
        <v>17</v>
      </c>
      <c r="H18" s="78" t="s">
        <v>18</v>
      </c>
      <c r="I18" s="78" t="s">
        <v>19</v>
      </c>
      <c r="J18" s="78" t="s">
        <v>20</v>
      </c>
      <c r="K18" s="94" t="s">
        <v>21</v>
      </c>
      <c r="L18" s="200" t="s">
        <v>22</v>
      </c>
      <c r="M18" s="200" t="s">
        <v>75</v>
      </c>
      <c r="N18" s="201" t="s">
        <v>76</v>
      </c>
    </row>
    <row r="19" spans="1:14" ht="15.75" thickTop="1">
      <c r="A19" s="183"/>
      <c r="B19" s="184" t="s">
        <v>36</v>
      </c>
      <c r="C19" s="185">
        <v>63739</v>
      </c>
      <c r="D19" s="185">
        <v>65651</v>
      </c>
      <c r="E19" s="185">
        <v>67563</v>
      </c>
      <c r="F19" s="185">
        <v>69475</v>
      </c>
      <c r="G19" s="185">
        <v>71387</v>
      </c>
      <c r="H19" s="185">
        <v>73299</v>
      </c>
      <c r="I19" s="185">
        <v>75211</v>
      </c>
      <c r="J19" s="187">
        <v>77123</v>
      </c>
      <c r="K19" s="185">
        <v>79035</v>
      </c>
      <c r="L19" s="185">
        <v>80947</v>
      </c>
      <c r="M19" s="185">
        <v>82859</v>
      </c>
      <c r="N19" s="187">
        <v>84771</v>
      </c>
    </row>
    <row r="20" spans="1:14" ht="15">
      <c r="A20" s="71"/>
      <c r="B20" s="175" t="s">
        <v>53</v>
      </c>
      <c r="C20" s="177">
        <f aca="true" t="shared" si="4" ref="C20:J20">C19/2080</f>
        <v>30.64375</v>
      </c>
      <c r="D20" s="177">
        <f t="shared" si="4"/>
        <v>31.56298076923077</v>
      </c>
      <c r="E20" s="177">
        <f t="shared" si="4"/>
        <v>32.48221153846154</v>
      </c>
      <c r="F20" s="177">
        <f t="shared" si="4"/>
        <v>33.40144230769231</v>
      </c>
      <c r="G20" s="177">
        <f t="shared" si="4"/>
        <v>34.32067307692308</v>
      </c>
      <c r="H20" s="177">
        <f t="shared" si="4"/>
        <v>35.239903846153844</v>
      </c>
      <c r="I20" s="177">
        <f t="shared" si="4"/>
        <v>36.159134615384616</v>
      </c>
      <c r="J20" s="178">
        <f t="shared" si="4"/>
        <v>37.07836538461538</v>
      </c>
      <c r="K20" s="177">
        <f>K19/2080</f>
        <v>37.99759615384615</v>
      </c>
      <c r="L20" s="177">
        <f>L19/2080</f>
        <v>38.916826923076925</v>
      </c>
      <c r="M20" s="177">
        <f>M19/2080</f>
        <v>39.83605769230769</v>
      </c>
      <c r="N20" s="178">
        <f>N19/2080</f>
        <v>40.75528846153846</v>
      </c>
    </row>
    <row r="21" spans="1:14" ht="15">
      <c r="A21" s="71"/>
      <c r="B21" s="175" t="s">
        <v>54</v>
      </c>
      <c r="C21" s="177">
        <f aca="true" t="shared" si="5" ref="C21:J21">C20*0.25</f>
        <v>7.6609375</v>
      </c>
      <c r="D21" s="177">
        <f t="shared" si="5"/>
        <v>7.890745192307692</v>
      </c>
      <c r="E21" s="177">
        <f t="shared" si="5"/>
        <v>8.120552884615385</v>
      </c>
      <c r="F21" s="177">
        <f t="shared" si="5"/>
        <v>8.350360576923077</v>
      </c>
      <c r="G21" s="177">
        <f t="shared" si="5"/>
        <v>8.58016826923077</v>
      </c>
      <c r="H21" s="177">
        <f t="shared" si="5"/>
        <v>8.809975961538461</v>
      </c>
      <c r="I21" s="177">
        <f t="shared" si="5"/>
        <v>9.039783653846154</v>
      </c>
      <c r="J21" s="178">
        <f t="shared" si="5"/>
        <v>9.269591346153845</v>
      </c>
      <c r="K21" s="177">
        <f>K20*0.25</f>
        <v>9.499399038461538</v>
      </c>
      <c r="L21" s="177">
        <f>L20*0.25</f>
        <v>9.729206730769231</v>
      </c>
      <c r="M21" s="177">
        <f>M20*0.25</f>
        <v>9.959014423076923</v>
      </c>
      <c r="N21" s="178">
        <f>N20*0.25</f>
        <v>10.188822115384616</v>
      </c>
    </row>
    <row r="22" spans="1:14" ht="15">
      <c r="A22" s="71"/>
      <c r="B22" s="175" t="s">
        <v>99</v>
      </c>
      <c r="C22" s="177">
        <f aca="true" t="shared" si="6" ref="C22:N22">C20*0.1</f>
        <v>3.064375</v>
      </c>
      <c r="D22" s="177">
        <f t="shared" si="6"/>
        <v>3.1562980769230773</v>
      </c>
      <c r="E22" s="177">
        <f t="shared" si="6"/>
        <v>3.2482211538461545</v>
      </c>
      <c r="F22" s="177">
        <f t="shared" si="6"/>
        <v>3.340144230769231</v>
      </c>
      <c r="G22" s="177">
        <f t="shared" si="6"/>
        <v>3.432067307692308</v>
      </c>
      <c r="H22" s="177">
        <f t="shared" si="6"/>
        <v>3.5239903846153844</v>
      </c>
      <c r="I22" s="177">
        <f t="shared" si="6"/>
        <v>3.6159134615384616</v>
      </c>
      <c r="J22" s="178">
        <f t="shared" si="6"/>
        <v>3.7078365384615384</v>
      </c>
      <c r="K22" s="177">
        <f t="shared" si="6"/>
        <v>3.7997596153846156</v>
      </c>
      <c r="L22" s="177">
        <f t="shared" si="6"/>
        <v>3.891682692307693</v>
      </c>
      <c r="M22" s="177">
        <f t="shared" si="6"/>
        <v>3.983605769230769</v>
      </c>
      <c r="N22" s="178">
        <f t="shared" si="6"/>
        <v>4.075528846153847</v>
      </c>
    </row>
    <row r="23" spans="1:14" ht="15.75" thickBot="1">
      <c r="A23" s="104"/>
      <c r="B23" s="176" t="s">
        <v>40</v>
      </c>
      <c r="C23" s="179">
        <f aca="true" t="shared" si="7" ref="C23:N23">C20*1.5</f>
        <v>45.965625</v>
      </c>
      <c r="D23" s="179">
        <f t="shared" si="7"/>
        <v>47.34447115384616</v>
      </c>
      <c r="E23" s="179">
        <f t="shared" si="7"/>
        <v>48.72331730769231</v>
      </c>
      <c r="F23" s="179">
        <f t="shared" si="7"/>
        <v>50.10216346153846</v>
      </c>
      <c r="G23" s="179">
        <f t="shared" si="7"/>
        <v>51.48100961538462</v>
      </c>
      <c r="H23" s="179">
        <f t="shared" si="7"/>
        <v>52.85985576923076</v>
      </c>
      <c r="I23" s="179">
        <f t="shared" si="7"/>
        <v>54.238701923076924</v>
      </c>
      <c r="J23" s="180">
        <f t="shared" si="7"/>
        <v>55.61754807692307</v>
      </c>
      <c r="K23" s="179">
        <f t="shared" si="7"/>
        <v>56.996394230769226</v>
      </c>
      <c r="L23" s="179">
        <f t="shared" si="7"/>
        <v>58.37524038461539</v>
      </c>
      <c r="M23" s="179">
        <f t="shared" si="7"/>
        <v>59.754086538461536</v>
      </c>
      <c r="N23" s="180">
        <f t="shared" si="7"/>
        <v>61.13293269230769</v>
      </c>
    </row>
    <row r="24" spans="1:10" ht="16.5" thickBot="1" thickTop="1">
      <c r="A24" s="21"/>
      <c r="B24" s="105"/>
      <c r="C24" s="106"/>
      <c r="D24" s="106"/>
      <c r="E24" s="106"/>
      <c r="F24" s="106"/>
      <c r="G24" s="106"/>
      <c r="H24" s="106"/>
      <c r="I24" s="106"/>
      <c r="J24" s="106"/>
    </row>
    <row r="25" spans="1:14" ht="17.25" thickBot="1" thickTop="1">
      <c r="A25" s="99"/>
      <c r="B25" s="100"/>
      <c r="C25" s="100"/>
      <c r="D25" s="100"/>
      <c r="E25" s="100" t="s">
        <v>79</v>
      </c>
      <c r="F25" s="100"/>
      <c r="G25" s="100"/>
      <c r="H25" s="101"/>
      <c r="I25" s="102"/>
      <c r="J25" s="102"/>
      <c r="K25" s="102"/>
      <c r="L25" s="102"/>
      <c r="M25" s="102"/>
      <c r="N25" s="103"/>
    </row>
    <row r="26" spans="1:14" ht="17.25" thickBot="1" thickTop="1">
      <c r="A26" s="190"/>
      <c r="B26" s="191"/>
      <c r="C26" s="192"/>
      <c r="D26" s="192"/>
      <c r="E26" s="192"/>
      <c r="F26" s="192"/>
      <c r="G26" s="192"/>
      <c r="H26" s="193"/>
      <c r="I26" s="50"/>
      <c r="J26" s="50"/>
      <c r="K26" s="50"/>
      <c r="L26" s="50"/>
      <c r="M26" s="50"/>
      <c r="N26" s="51"/>
    </row>
    <row r="27" spans="1:14" ht="17.25" thickBot="1" thickTop="1">
      <c r="A27" s="188"/>
      <c r="B27" s="189"/>
      <c r="C27" s="78" t="s">
        <v>13</v>
      </c>
      <c r="D27" s="78" t="s">
        <v>14</v>
      </c>
      <c r="E27" s="78" t="s">
        <v>15</v>
      </c>
      <c r="F27" s="78" t="s">
        <v>16</v>
      </c>
      <c r="G27" s="78" t="s">
        <v>17</v>
      </c>
      <c r="H27" s="78" t="s">
        <v>18</v>
      </c>
      <c r="I27" s="78" t="s">
        <v>19</v>
      </c>
      <c r="J27" s="78" t="s">
        <v>20</v>
      </c>
      <c r="K27" s="94" t="s">
        <v>21</v>
      </c>
      <c r="L27" s="200" t="s">
        <v>22</v>
      </c>
      <c r="M27" s="200" t="s">
        <v>75</v>
      </c>
      <c r="N27" s="201" t="s">
        <v>76</v>
      </c>
    </row>
    <row r="28" spans="1:14" ht="15.75" thickTop="1">
      <c r="A28" s="183"/>
      <c r="B28" s="184" t="s">
        <v>36</v>
      </c>
      <c r="C28" s="185">
        <v>82600</v>
      </c>
      <c r="D28" s="185">
        <v>85078</v>
      </c>
      <c r="E28" s="185">
        <v>87556</v>
      </c>
      <c r="F28" s="185">
        <v>90034</v>
      </c>
      <c r="G28" s="185">
        <v>92512</v>
      </c>
      <c r="H28" s="185">
        <v>94990</v>
      </c>
      <c r="I28" s="185">
        <v>97468</v>
      </c>
      <c r="J28" s="187">
        <v>99946</v>
      </c>
      <c r="K28" s="185">
        <v>102424</v>
      </c>
      <c r="L28" s="185">
        <v>104902</v>
      </c>
      <c r="M28" s="185">
        <v>107380</v>
      </c>
      <c r="N28" s="187">
        <v>109858</v>
      </c>
    </row>
    <row r="29" spans="1:14" ht="15">
      <c r="A29" s="71"/>
      <c r="B29" s="175" t="s">
        <v>53</v>
      </c>
      <c r="C29" s="177">
        <f aca="true" t="shared" si="8" ref="C29:J29">C28/2080</f>
        <v>39.71153846153846</v>
      </c>
      <c r="D29" s="177">
        <f t="shared" si="8"/>
        <v>40.902884615384615</v>
      </c>
      <c r="E29" s="177">
        <f t="shared" si="8"/>
        <v>42.09423076923077</v>
      </c>
      <c r="F29" s="177">
        <f t="shared" si="8"/>
        <v>43.285576923076924</v>
      </c>
      <c r="G29" s="177">
        <f t="shared" si="8"/>
        <v>44.47692307692308</v>
      </c>
      <c r="H29" s="177">
        <f t="shared" si="8"/>
        <v>45.66826923076923</v>
      </c>
      <c r="I29" s="177">
        <f t="shared" si="8"/>
        <v>46.85961538461538</v>
      </c>
      <c r="J29" s="178">
        <f t="shared" si="8"/>
        <v>48.050961538461536</v>
      </c>
      <c r="K29" s="177">
        <f>K28/2080</f>
        <v>49.24230769230769</v>
      </c>
      <c r="L29" s="177">
        <f>L28/2080</f>
        <v>50.433653846153845</v>
      </c>
      <c r="M29" s="177">
        <f>M28/2080</f>
        <v>51.625</v>
      </c>
      <c r="N29" s="178">
        <f>N28/2080</f>
        <v>52.816346153846155</v>
      </c>
    </row>
    <row r="30" spans="1:14" ht="15">
      <c r="A30" s="71"/>
      <c r="B30" s="175" t="s">
        <v>54</v>
      </c>
      <c r="C30" s="177">
        <f aca="true" t="shared" si="9" ref="C30:J30">C29*0.25</f>
        <v>9.927884615384615</v>
      </c>
      <c r="D30" s="177">
        <f t="shared" si="9"/>
        <v>10.225721153846154</v>
      </c>
      <c r="E30" s="177">
        <f t="shared" si="9"/>
        <v>10.523557692307692</v>
      </c>
      <c r="F30" s="177">
        <f t="shared" si="9"/>
        <v>10.821394230769231</v>
      </c>
      <c r="G30" s="177">
        <f t="shared" si="9"/>
        <v>11.11923076923077</v>
      </c>
      <c r="H30" s="177">
        <f t="shared" si="9"/>
        <v>11.417067307692308</v>
      </c>
      <c r="I30" s="177">
        <f t="shared" si="9"/>
        <v>11.714903846153845</v>
      </c>
      <c r="J30" s="178">
        <f t="shared" si="9"/>
        <v>12.012740384615384</v>
      </c>
      <c r="K30" s="177">
        <f>K29*0.25</f>
        <v>12.310576923076923</v>
      </c>
      <c r="L30" s="177">
        <f>L29*0.25</f>
        <v>12.608413461538461</v>
      </c>
      <c r="M30" s="177">
        <f>M29*0.25</f>
        <v>12.90625</v>
      </c>
      <c r="N30" s="178">
        <f>N29*0.25</f>
        <v>13.204086538461539</v>
      </c>
    </row>
    <row r="31" spans="1:14" ht="15">
      <c r="A31" s="71"/>
      <c r="B31" s="175" t="s">
        <v>99</v>
      </c>
      <c r="C31" s="177">
        <f aca="true" t="shared" si="10" ref="C31:N31">C29*0.1</f>
        <v>3.9711538461538463</v>
      </c>
      <c r="D31" s="177">
        <f t="shared" si="10"/>
        <v>4.090288461538462</v>
      </c>
      <c r="E31" s="177">
        <f t="shared" si="10"/>
        <v>4.209423076923077</v>
      </c>
      <c r="F31" s="177">
        <f t="shared" si="10"/>
        <v>4.328557692307693</v>
      </c>
      <c r="G31" s="177">
        <f t="shared" si="10"/>
        <v>4.447692307692308</v>
      </c>
      <c r="H31" s="177">
        <f t="shared" si="10"/>
        <v>4.566826923076923</v>
      </c>
      <c r="I31" s="177">
        <f t="shared" si="10"/>
        <v>4.685961538461538</v>
      </c>
      <c r="J31" s="178">
        <f t="shared" si="10"/>
        <v>4.805096153846154</v>
      </c>
      <c r="K31" s="177">
        <f t="shared" si="10"/>
        <v>4.924230769230769</v>
      </c>
      <c r="L31" s="177">
        <f t="shared" si="10"/>
        <v>5.0433653846153845</v>
      </c>
      <c r="M31" s="177">
        <f t="shared" si="10"/>
        <v>5.1625000000000005</v>
      </c>
      <c r="N31" s="178">
        <f t="shared" si="10"/>
        <v>5.281634615384616</v>
      </c>
    </row>
    <row r="32" spans="1:14" ht="15.75" thickBot="1">
      <c r="A32" s="104"/>
      <c r="B32" s="176" t="s">
        <v>40</v>
      </c>
      <c r="C32" s="179">
        <f aca="true" t="shared" si="11" ref="C32:N32">C29*1.5</f>
        <v>59.56730769230769</v>
      </c>
      <c r="D32" s="179">
        <f t="shared" si="11"/>
        <v>61.354326923076925</v>
      </c>
      <c r="E32" s="179">
        <f t="shared" si="11"/>
        <v>63.14134615384616</v>
      </c>
      <c r="F32" s="179">
        <f t="shared" si="11"/>
        <v>64.92836538461539</v>
      </c>
      <c r="G32" s="179">
        <f t="shared" si="11"/>
        <v>66.71538461538462</v>
      </c>
      <c r="H32" s="179">
        <f t="shared" si="11"/>
        <v>68.50240384615385</v>
      </c>
      <c r="I32" s="179">
        <f t="shared" si="11"/>
        <v>70.28942307692307</v>
      </c>
      <c r="J32" s="180">
        <f t="shared" si="11"/>
        <v>72.0764423076923</v>
      </c>
      <c r="K32" s="179">
        <f t="shared" si="11"/>
        <v>73.86346153846154</v>
      </c>
      <c r="L32" s="179">
        <f t="shared" si="11"/>
        <v>75.65048076923077</v>
      </c>
      <c r="M32" s="179">
        <f t="shared" si="11"/>
        <v>77.4375</v>
      </c>
      <c r="N32" s="180">
        <f t="shared" si="11"/>
        <v>79.22451923076923</v>
      </c>
    </row>
    <row r="33" ht="13.5" thickTop="1">
      <c r="A33" t="s">
        <v>80</v>
      </c>
    </row>
  </sheetData>
  <printOptions/>
  <pageMargins left="0.5" right="0.5" top="0.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workbookViewId="0" topLeftCell="A1">
      <selection activeCell="H4" sqref="H4"/>
    </sheetView>
  </sheetViews>
  <sheetFormatPr defaultColWidth="9.140625" defaultRowHeight="12.75"/>
  <cols>
    <col min="1" max="1" width="10.421875" style="0" customWidth="1"/>
    <col min="2" max="2" width="13.57421875" style="0" customWidth="1"/>
    <col min="3" max="3" width="13.00390625" style="0" customWidth="1"/>
    <col min="4" max="4" width="12.7109375" style="0" customWidth="1"/>
    <col min="5" max="5" width="11.421875" style="0" customWidth="1"/>
    <col min="6" max="6" width="13.28125" style="0" customWidth="1"/>
    <col min="7" max="7" width="12.28125" style="0" customWidth="1"/>
    <col min="8" max="9" width="9.57421875" style="0" bestFit="1" customWidth="1"/>
    <col min="10" max="10" width="9.8515625" style="0" customWidth="1"/>
  </cols>
  <sheetData>
    <row r="1" spans="1:10" ht="21" thickBot="1">
      <c r="A1" s="16" t="s">
        <v>183</v>
      </c>
      <c r="B1" s="17"/>
      <c r="C1" s="17"/>
      <c r="D1" s="17"/>
      <c r="E1" s="17"/>
      <c r="F1" s="18"/>
      <c r="G1" s="18"/>
      <c r="H1" s="18"/>
      <c r="I1" s="18"/>
      <c r="J1" s="19"/>
    </row>
    <row r="2" spans="1:9" ht="15">
      <c r="A2" s="20"/>
      <c r="C2" s="20" t="s">
        <v>45</v>
      </c>
      <c r="E2" s="20"/>
      <c r="F2" s="20"/>
      <c r="G2" s="20"/>
      <c r="H2" s="20"/>
      <c r="I2" s="20"/>
    </row>
    <row r="3" spans="1:9" ht="15">
      <c r="A3" s="21"/>
      <c r="B3" s="21"/>
      <c r="D3" s="21" t="s">
        <v>46</v>
      </c>
      <c r="G3" s="21"/>
      <c r="H3" s="21"/>
      <c r="I3" s="21"/>
    </row>
    <row r="4" spans="1:9" ht="15">
      <c r="A4" s="21"/>
      <c r="B4" s="21"/>
      <c r="D4" s="21" t="s">
        <v>47</v>
      </c>
      <c r="G4" s="21"/>
      <c r="H4" s="21"/>
      <c r="I4" s="21"/>
    </row>
    <row r="5" spans="1:8" ht="18.75" customHeight="1">
      <c r="A5" s="21"/>
      <c r="C5" s="21" t="s">
        <v>48</v>
      </c>
      <c r="E5" s="21"/>
      <c r="F5" s="21"/>
      <c r="G5" s="21"/>
      <c r="H5" s="52"/>
    </row>
    <row r="7" spans="1:10" ht="15.75">
      <c r="A7" s="22"/>
      <c r="B7" s="14" t="s">
        <v>49</v>
      </c>
      <c r="C7" s="14"/>
      <c r="D7" s="23"/>
      <c r="F7" s="22"/>
      <c r="G7" s="14" t="s">
        <v>50</v>
      </c>
      <c r="H7" s="14"/>
      <c r="I7" s="24"/>
      <c r="J7" s="12"/>
    </row>
    <row r="8" spans="1:10" ht="15.75">
      <c r="A8" s="25"/>
      <c r="B8" s="26"/>
      <c r="C8" s="26"/>
      <c r="D8" s="27"/>
      <c r="F8" s="28"/>
      <c r="G8" s="29"/>
      <c r="H8" s="29"/>
      <c r="I8" s="29"/>
      <c r="J8" s="30"/>
    </row>
    <row r="9" spans="1:10" ht="15.75">
      <c r="A9" s="31"/>
      <c r="B9" s="32"/>
      <c r="C9" s="32"/>
      <c r="D9" s="33"/>
      <c r="F9" s="31"/>
      <c r="G9" s="34"/>
      <c r="H9" s="34"/>
      <c r="I9" s="34"/>
      <c r="J9" s="35"/>
    </row>
    <row r="10" spans="1:10" ht="15.75">
      <c r="A10" s="25"/>
      <c r="B10" s="27"/>
      <c r="C10" s="36" t="s">
        <v>13</v>
      </c>
      <c r="D10" s="36" t="s">
        <v>14</v>
      </c>
      <c r="F10" s="37"/>
      <c r="G10" s="38"/>
      <c r="H10" s="10"/>
      <c r="I10" s="39" t="s">
        <v>51</v>
      </c>
      <c r="J10" s="40" t="s">
        <v>52</v>
      </c>
    </row>
    <row r="11" spans="1:10" ht="15">
      <c r="A11" s="37"/>
      <c r="B11" s="41" t="s">
        <v>36</v>
      </c>
      <c r="C11" s="42">
        <v>42973</v>
      </c>
      <c r="D11" s="42">
        <v>44262</v>
      </c>
      <c r="F11" s="37"/>
      <c r="G11" s="43"/>
      <c r="H11" s="41" t="s">
        <v>36</v>
      </c>
      <c r="I11" s="42">
        <v>45551</v>
      </c>
      <c r="J11" s="42">
        <v>46840</v>
      </c>
    </row>
    <row r="12" spans="1:10" ht="15">
      <c r="A12" s="37"/>
      <c r="B12" s="41" t="s">
        <v>53</v>
      </c>
      <c r="C12" s="44">
        <f>C11/2080</f>
        <v>20.660096153846155</v>
      </c>
      <c r="D12" s="44">
        <f>D11/2080</f>
        <v>21.279807692307692</v>
      </c>
      <c r="F12" s="45"/>
      <c r="G12" s="38"/>
      <c r="H12" s="41" t="s">
        <v>53</v>
      </c>
      <c r="I12" s="44">
        <f>I11/2080</f>
        <v>21.89951923076923</v>
      </c>
      <c r="J12" s="44">
        <f>J11/2080</f>
        <v>22.51923076923077</v>
      </c>
    </row>
    <row r="13" spans="1:10" ht="15">
      <c r="A13" s="37"/>
      <c r="B13" s="41" t="s">
        <v>54</v>
      </c>
      <c r="C13" s="44">
        <f>C12*0.25</f>
        <v>5.165024038461539</v>
      </c>
      <c r="D13" s="44">
        <f>D12*0.25</f>
        <v>5.319951923076923</v>
      </c>
      <c r="F13" s="45"/>
      <c r="G13" s="38"/>
      <c r="H13" s="41" t="s">
        <v>54</v>
      </c>
      <c r="I13" s="44">
        <f>I12*0.25</f>
        <v>5.474879807692307</v>
      </c>
      <c r="J13" s="44">
        <f>J12*0.25</f>
        <v>5.6298076923076925</v>
      </c>
    </row>
    <row r="14" spans="1:10" ht="15">
      <c r="A14" s="37"/>
      <c r="B14" s="41" t="s">
        <v>39</v>
      </c>
      <c r="C14" s="44">
        <f>C12*0.1</f>
        <v>2.0660096153846155</v>
      </c>
      <c r="D14" s="44">
        <f>D12*0.1</f>
        <v>2.1279807692307693</v>
      </c>
      <c r="F14" s="45"/>
      <c r="G14" s="38"/>
      <c r="H14" s="41" t="s">
        <v>39</v>
      </c>
      <c r="I14" s="44">
        <f>I12*0.1</f>
        <v>2.189951923076923</v>
      </c>
      <c r="J14" s="44">
        <f>J12*0.1</f>
        <v>2.251923076923077</v>
      </c>
    </row>
    <row r="15" spans="1:10" ht="15">
      <c r="A15" s="37"/>
      <c r="B15" s="41" t="s">
        <v>40</v>
      </c>
      <c r="C15" s="44">
        <f>C12*1.5</f>
        <v>30.990144230769232</v>
      </c>
      <c r="D15" s="44">
        <f>D12*1.5</f>
        <v>31.919711538461538</v>
      </c>
      <c r="F15" s="45"/>
      <c r="G15" s="38"/>
      <c r="H15" s="41" t="s">
        <v>40</v>
      </c>
      <c r="I15" s="44">
        <f>I12*1.5</f>
        <v>32.849278846153844</v>
      </c>
      <c r="J15" s="44">
        <f>J12*1.5</f>
        <v>33.77884615384615</v>
      </c>
    </row>
    <row r="17" spans="1:10" ht="15.75">
      <c r="A17" s="13"/>
      <c r="B17" s="14"/>
      <c r="C17" s="14" t="s">
        <v>55</v>
      </c>
      <c r="D17" s="14"/>
      <c r="E17" s="14"/>
      <c r="F17" s="14"/>
      <c r="G17" s="14"/>
      <c r="H17" s="109"/>
      <c r="I17" s="11"/>
      <c r="J17" s="12"/>
    </row>
    <row r="18" spans="1:10" ht="15.75">
      <c r="A18" s="46"/>
      <c r="B18" s="38"/>
      <c r="C18" s="47"/>
      <c r="D18" s="47"/>
      <c r="E18" s="47"/>
      <c r="F18" s="47"/>
      <c r="G18" s="47"/>
      <c r="H18" s="110"/>
      <c r="I18" s="43"/>
      <c r="J18" s="10"/>
    </row>
    <row r="19" spans="1:10" ht="15.75">
      <c r="A19" s="107"/>
      <c r="B19" s="33"/>
      <c r="C19" s="108" t="s">
        <v>56</v>
      </c>
      <c r="D19" s="108" t="s">
        <v>57</v>
      </c>
      <c r="E19" s="108" t="s">
        <v>58</v>
      </c>
      <c r="F19" s="108" t="s">
        <v>59</v>
      </c>
      <c r="G19" s="108" t="s">
        <v>60</v>
      </c>
      <c r="H19" s="108" t="s">
        <v>22</v>
      </c>
      <c r="I19" s="108" t="s">
        <v>75</v>
      </c>
      <c r="J19" s="108" t="s">
        <v>76</v>
      </c>
    </row>
    <row r="20" spans="1:10" ht="15">
      <c r="A20" s="37"/>
      <c r="B20" s="48" t="s">
        <v>36</v>
      </c>
      <c r="C20" s="42">
        <v>48129</v>
      </c>
      <c r="D20" s="42">
        <v>49418</v>
      </c>
      <c r="E20" s="42">
        <v>50707</v>
      </c>
      <c r="F20" s="42">
        <v>51996</v>
      </c>
      <c r="G20" s="42">
        <v>53285</v>
      </c>
      <c r="H20" s="42">
        <v>54574</v>
      </c>
      <c r="I20" s="42">
        <v>55863</v>
      </c>
      <c r="J20" s="42">
        <v>57152</v>
      </c>
    </row>
    <row r="21" spans="1:10" ht="15">
      <c r="A21" s="37"/>
      <c r="B21" s="48" t="s">
        <v>53</v>
      </c>
      <c r="C21" s="44">
        <f aca="true" t="shared" si="0" ref="C21:J21">C20/2080</f>
        <v>23.138942307692307</v>
      </c>
      <c r="D21" s="44">
        <f t="shared" si="0"/>
        <v>23.758653846153845</v>
      </c>
      <c r="E21" s="44">
        <f t="shared" si="0"/>
        <v>24.378365384615385</v>
      </c>
      <c r="F21" s="44">
        <f t="shared" si="0"/>
        <v>24.998076923076923</v>
      </c>
      <c r="G21" s="44">
        <f t="shared" si="0"/>
        <v>25.61778846153846</v>
      </c>
      <c r="H21" s="44">
        <f t="shared" si="0"/>
        <v>26.2375</v>
      </c>
      <c r="I21" s="44">
        <f t="shared" si="0"/>
        <v>26.857211538461538</v>
      </c>
      <c r="J21" s="44">
        <f t="shared" si="0"/>
        <v>27.476923076923075</v>
      </c>
    </row>
    <row r="22" spans="1:10" ht="15">
      <c r="A22" s="37"/>
      <c r="B22" s="48" t="s">
        <v>54</v>
      </c>
      <c r="C22" s="44">
        <f aca="true" t="shared" si="1" ref="C22:J22">C21*0.25</f>
        <v>5.784735576923077</v>
      </c>
      <c r="D22" s="44">
        <f t="shared" si="1"/>
        <v>5.939663461538461</v>
      </c>
      <c r="E22" s="44">
        <f t="shared" si="1"/>
        <v>6.094591346153846</v>
      </c>
      <c r="F22" s="44">
        <f t="shared" si="1"/>
        <v>6.249519230769231</v>
      </c>
      <c r="G22" s="44">
        <f t="shared" si="1"/>
        <v>6.404447115384615</v>
      </c>
      <c r="H22" s="44">
        <f t="shared" si="1"/>
        <v>6.559375</v>
      </c>
      <c r="I22" s="44">
        <f t="shared" si="1"/>
        <v>6.7143028846153845</v>
      </c>
      <c r="J22" s="44">
        <f t="shared" si="1"/>
        <v>6.869230769230769</v>
      </c>
    </row>
    <row r="23" spans="1:10" ht="15">
      <c r="A23" s="37"/>
      <c r="B23" s="48" t="s">
        <v>39</v>
      </c>
      <c r="C23" s="44">
        <f aca="true" t="shared" si="2" ref="C23:J23">C21*0.1</f>
        <v>2.3138942307692307</v>
      </c>
      <c r="D23" s="44">
        <f t="shared" si="2"/>
        <v>2.3758653846153845</v>
      </c>
      <c r="E23" s="44">
        <f t="shared" si="2"/>
        <v>2.437836538461539</v>
      </c>
      <c r="F23" s="44">
        <f t="shared" si="2"/>
        <v>2.4998076923076926</v>
      </c>
      <c r="G23" s="44">
        <f t="shared" si="2"/>
        <v>2.561778846153846</v>
      </c>
      <c r="H23" s="44">
        <f t="shared" si="2"/>
        <v>2.6237500000000002</v>
      </c>
      <c r="I23" s="44">
        <f t="shared" si="2"/>
        <v>2.685721153846154</v>
      </c>
      <c r="J23" s="44">
        <f t="shared" si="2"/>
        <v>2.747692307692308</v>
      </c>
    </row>
    <row r="24" spans="1:10" ht="15">
      <c r="A24" s="37"/>
      <c r="B24" s="48" t="s">
        <v>40</v>
      </c>
      <c r="C24" s="44">
        <f aca="true" t="shared" si="3" ref="C24:J24">C21*1.5</f>
        <v>34.70841346153846</v>
      </c>
      <c r="D24" s="44">
        <f t="shared" si="3"/>
        <v>35.637980769230765</v>
      </c>
      <c r="E24" s="44">
        <f t="shared" si="3"/>
        <v>36.567548076923075</v>
      </c>
      <c r="F24" s="44">
        <f t="shared" si="3"/>
        <v>37.497115384615384</v>
      </c>
      <c r="G24" s="44">
        <f t="shared" si="3"/>
        <v>38.42668269230769</v>
      </c>
      <c r="H24" s="44">
        <f t="shared" si="3"/>
        <v>39.35625</v>
      </c>
      <c r="I24" s="44">
        <f t="shared" si="3"/>
        <v>40.285817307692305</v>
      </c>
      <c r="J24" s="44">
        <f t="shared" si="3"/>
        <v>41.215384615384615</v>
      </c>
    </row>
    <row r="25" spans="1:10" ht="15">
      <c r="A25" s="21"/>
      <c r="B25" s="105"/>
      <c r="C25" s="106"/>
      <c r="D25" s="106"/>
      <c r="E25" s="106"/>
      <c r="F25" s="106"/>
      <c r="G25" s="106"/>
      <c r="H25" s="106"/>
      <c r="I25" s="106"/>
      <c r="J25" s="106"/>
    </row>
    <row r="26" spans="1:7" ht="15.75">
      <c r="A26" s="13"/>
      <c r="B26" s="14"/>
      <c r="C26" s="14" t="s">
        <v>55</v>
      </c>
      <c r="D26" s="14"/>
      <c r="E26" s="14"/>
      <c r="F26" s="14"/>
      <c r="G26" s="252"/>
    </row>
    <row r="27" spans="1:7" ht="15.75">
      <c r="A27" s="46"/>
      <c r="B27" s="38"/>
      <c r="C27" s="47"/>
      <c r="D27" s="47"/>
      <c r="E27" s="47"/>
      <c r="F27" s="47"/>
      <c r="G27" s="253"/>
    </row>
    <row r="28" spans="1:7" ht="15.75">
      <c r="A28" s="107"/>
      <c r="B28" s="33"/>
      <c r="C28" s="108" t="s">
        <v>135</v>
      </c>
      <c r="D28" s="108" t="s">
        <v>136</v>
      </c>
      <c r="E28" s="108" t="s">
        <v>137</v>
      </c>
      <c r="F28" s="249" t="s">
        <v>138</v>
      </c>
      <c r="G28" s="108" t="s">
        <v>139</v>
      </c>
    </row>
    <row r="29" spans="1:7" ht="15">
      <c r="A29" s="37"/>
      <c r="B29" s="48" t="s">
        <v>36</v>
      </c>
      <c r="C29" s="42">
        <v>58441</v>
      </c>
      <c r="D29" s="42">
        <v>59730</v>
      </c>
      <c r="E29" s="42">
        <v>61019</v>
      </c>
      <c r="F29" s="250">
        <v>62308</v>
      </c>
      <c r="G29" s="42">
        <v>63597</v>
      </c>
    </row>
    <row r="30" spans="1:7" ht="15">
      <c r="A30" s="37"/>
      <c r="B30" s="48" t="s">
        <v>53</v>
      </c>
      <c r="C30" s="44">
        <f>C29/2080</f>
        <v>28.096634615384616</v>
      </c>
      <c r="D30" s="44">
        <f>D29/2080</f>
        <v>28.716346153846153</v>
      </c>
      <c r="E30" s="44">
        <f>E29/2080</f>
        <v>29.33605769230769</v>
      </c>
      <c r="F30" s="251">
        <f>F29/2080</f>
        <v>29.95576923076923</v>
      </c>
      <c r="G30" s="44">
        <f>G29/2080</f>
        <v>30.57548076923077</v>
      </c>
    </row>
    <row r="31" spans="1:7" ht="15">
      <c r="A31" s="37"/>
      <c r="B31" s="48" t="s">
        <v>54</v>
      </c>
      <c r="C31" s="44">
        <f>C30*0.25</f>
        <v>7.024158653846154</v>
      </c>
      <c r="D31" s="44">
        <f>D30*0.25</f>
        <v>7.179086538461538</v>
      </c>
      <c r="E31" s="44">
        <f>E30*0.25</f>
        <v>7.334014423076923</v>
      </c>
      <c r="F31" s="251">
        <f>F30*0.25</f>
        <v>7.488942307692308</v>
      </c>
      <c r="G31" s="44">
        <f>G30*0.25</f>
        <v>7.643870192307692</v>
      </c>
    </row>
    <row r="32" spans="1:7" ht="15">
      <c r="A32" s="37"/>
      <c r="B32" s="48" t="s">
        <v>39</v>
      </c>
      <c r="C32" s="44">
        <f>C30*0.1</f>
        <v>2.8096634615384617</v>
      </c>
      <c r="D32" s="44">
        <f>D30*0.1</f>
        <v>2.8716346153846155</v>
      </c>
      <c r="E32" s="44">
        <f>E30*0.1</f>
        <v>2.9336057692307693</v>
      </c>
      <c r="F32" s="251">
        <f>F30*0.1</f>
        <v>2.995576923076923</v>
      </c>
      <c r="G32" s="44">
        <f>G30*0.1</f>
        <v>3.057548076923077</v>
      </c>
    </row>
    <row r="33" spans="1:7" ht="15">
      <c r="A33" s="37"/>
      <c r="B33" s="48" t="s">
        <v>40</v>
      </c>
      <c r="C33" s="44">
        <f>C30*1.5</f>
        <v>42.144951923076924</v>
      </c>
      <c r="D33" s="44">
        <f>D30*1.5</f>
        <v>43.074519230769226</v>
      </c>
      <c r="E33" s="44">
        <f>E30*1.5</f>
        <v>44.004086538461536</v>
      </c>
      <c r="F33" s="251">
        <f>F30*1.5</f>
        <v>44.933653846153845</v>
      </c>
      <c r="G33" s="44">
        <f>G30*1.5</f>
        <v>45.863221153846155</v>
      </c>
    </row>
    <row r="35" ht="12.75">
      <c r="A35" t="s">
        <v>61</v>
      </c>
    </row>
  </sheetData>
  <printOptions/>
  <pageMargins left="0.75" right="0.75" top="0.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P43"/>
  <sheetViews>
    <sheetView workbookViewId="0" topLeftCell="A1">
      <selection activeCell="G45" sqref="G45"/>
    </sheetView>
  </sheetViews>
  <sheetFormatPr defaultColWidth="9.140625" defaultRowHeight="12.75"/>
  <cols>
    <col min="1" max="1" width="6.00390625" style="0" customWidth="1"/>
    <col min="2" max="12" width="8.140625" style="0" customWidth="1"/>
  </cols>
  <sheetData>
    <row r="2" spans="3:10" ht="12.75">
      <c r="C2" s="400" t="s">
        <v>173</v>
      </c>
      <c r="D2" s="400"/>
      <c r="E2" s="400"/>
      <c r="F2" s="400"/>
      <c r="G2" s="400"/>
      <c r="H2" s="400"/>
      <c r="I2" s="400"/>
      <c r="J2" s="400"/>
    </row>
    <row r="3" spans="3:10" ht="12.75">
      <c r="C3" s="400"/>
      <c r="D3" s="400"/>
      <c r="E3" s="400"/>
      <c r="F3" s="400"/>
      <c r="G3" s="400"/>
      <c r="H3" s="400"/>
      <c r="I3" s="400"/>
      <c r="J3" s="400"/>
    </row>
    <row r="4" spans="3:9" ht="12.75">
      <c r="C4" s="401"/>
      <c r="D4" s="401"/>
      <c r="E4" s="401"/>
      <c r="F4" s="401"/>
      <c r="G4" s="401"/>
      <c r="H4" s="401"/>
      <c r="I4" s="401"/>
    </row>
    <row r="5" spans="3:9" ht="12.75">
      <c r="C5" s="401"/>
      <c r="D5" s="401"/>
      <c r="E5" s="401"/>
      <c r="F5" s="401"/>
      <c r="G5" s="401"/>
      <c r="H5" s="401"/>
      <c r="I5" s="401"/>
    </row>
    <row r="6" ht="13.5" thickBot="1"/>
    <row r="7" spans="1:11" ht="13.5" thickTop="1">
      <c r="A7" s="8"/>
      <c r="B7" s="257"/>
      <c r="C7" s="258" t="s">
        <v>26</v>
      </c>
      <c r="D7" s="259"/>
      <c r="E7" s="259"/>
      <c r="F7" s="260"/>
      <c r="G7" s="257"/>
      <c r="H7" s="258" t="s">
        <v>33</v>
      </c>
      <c r="I7" s="259"/>
      <c r="J7" s="259"/>
      <c r="K7" s="260"/>
    </row>
    <row r="8" spans="1:11" ht="13.5" thickBot="1">
      <c r="A8" s="6"/>
      <c r="B8" s="261"/>
      <c r="C8" s="262"/>
      <c r="D8" s="262"/>
      <c r="E8" s="262"/>
      <c r="F8" s="263"/>
      <c r="G8" s="261"/>
      <c r="H8" s="262"/>
      <c r="I8" s="262"/>
      <c r="J8" s="262"/>
      <c r="K8" s="263"/>
    </row>
    <row r="9" spans="1:11" ht="14.25" thickBot="1" thickTop="1">
      <c r="A9" s="9" t="s">
        <v>27</v>
      </c>
      <c r="B9" s="264">
        <v>1</v>
      </c>
      <c r="C9" s="265">
        <v>2</v>
      </c>
      <c r="D9" s="265">
        <v>3</v>
      </c>
      <c r="E9" s="265">
        <v>4</v>
      </c>
      <c r="F9" s="266">
        <v>5</v>
      </c>
      <c r="G9" s="264">
        <v>1</v>
      </c>
      <c r="H9" s="265">
        <v>2</v>
      </c>
      <c r="I9" s="265">
        <v>3</v>
      </c>
      <c r="J9" s="265">
        <v>4</v>
      </c>
      <c r="K9" s="266">
        <v>5</v>
      </c>
    </row>
    <row r="10" spans="1:11" ht="14.25" thickTop="1">
      <c r="A10" s="267">
        <v>1</v>
      </c>
      <c r="B10" s="268">
        <v>10.19</v>
      </c>
      <c r="C10" s="269">
        <v>10.62</v>
      </c>
      <c r="D10" s="269">
        <v>11.04</v>
      </c>
      <c r="E10" s="269">
        <v>11.48</v>
      </c>
      <c r="F10" s="270">
        <v>11.89</v>
      </c>
      <c r="G10" s="271">
        <v>11.22</v>
      </c>
      <c r="H10" s="272">
        <v>11.68</v>
      </c>
      <c r="I10" s="272">
        <v>12.15</v>
      </c>
      <c r="J10" s="272">
        <v>12.61</v>
      </c>
      <c r="K10" s="273">
        <v>13.08</v>
      </c>
    </row>
    <row r="11" spans="1:11" ht="13.5">
      <c r="A11" s="274">
        <v>2</v>
      </c>
      <c r="B11" s="275">
        <v>11.27</v>
      </c>
      <c r="C11" s="276">
        <v>11.73</v>
      </c>
      <c r="D11" s="276">
        <v>12.2</v>
      </c>
      <c r="E11" s="276">
        <v>12.68</v>
      </c>
      <c r="F11" s="277">
        <v>13.14</v>
      </c>
      <c r="G11" s="278">
        <v>12.39</v>
      </c>
      <c r="H11" s="279">
        <v>12.9</v>
      </c>
      <c r="I11" s="279">
        <v>13.42</v>
      </c>
      <c r="J11" s="279">
        <v>13.94</v>
      </c>
      <c r="K11" s="280">
        <v>14.46</v>
      </c>
    </row>
    <row r="12" spans="1:11" ht="13.5">
      <c r="A12" s="267">
        <v>3</v>
      </c>
      <c r="B12" s="281">
        <v>12.32</v>
      </c>
      <c r="C12" s="282">
        <v>12.83</v>
      </c>
      <c r="D12" s="282">
        <v>13.35</v>
      </c>
      <c r="E12" s="282">
        <v>13.85</v>
      </c>
      <c r="F12" s="283">
        <v>14.37</v>
      </c>
      <c r="G12" s="284">
        <v>13.55</v>
      </c>
      <c r="H12" s="285">
        <v>14.11</v>
      </c>
      <c r="I12" s="285">
        <v>14.68</v>
      </c>
      <c r="J12" s="285">
        <v>15.24</v>
      </c>
      <c r="K12" s="286">
        <v>15.81</v>
      </c>
    </row>
    <row r="13" spans="1:11" ht="13.5">
      <c r="A13" s="274">
        <v>4</v>
      </c>
      <c r="B13" s="275">
        <v>13.37</v>
      </c>
      <c r="C13" s="276">
        <v>13.93</v>
      </c>
      <c r="D13" s="276">
        <v>14.47</v>
      </c>
      <c r="E13" s="276">
        <v>15.03</v>
      </c>
      <c r="F13" s="277">
        <v>15.58</v>
      </c>
      <c r="G13" s="278">
        <v>14.69</v>
      </c>
      <c r="H13" s="279">
        <v>15.31</v>
      </c>
      <c r="I13" s="279">
        <v>15.93</v>
      </c>
      <c r="J13" s="279">
        <v>16.53</v>
      </c>
      <c r="K13" s="280">
        <v>17.15</v>
      </c>
    </row>
    <row r="14" spans="1:11" ht="13.5">
      <c r="A14" s="267">
        <v>5</v>
      </c>
      <c r="B14" s="281">
        <v>14.39</v>
      </c>
      <c r="C14" s="282">
        <v>14.99</v>
      </c>
      <c r="D14" s="282">
        <v>15.6</v>
      </c>
      <c r="E14" s="282">
        <v>16.19</v>
      </c>
      <c r="F14" s="283">
        <v>16.8</v>
      </c>
      <c r="G14" s="284">
        <v>15.83</v>
      </c>
      <c r="H14" s="285">
        <v>16.5</v>
      </c>
      <c r="I14" s="285">
        <v>17.16</v>
      </c>
      <c r="J14" s="285">
        <v>17.8</v>
      </c>
      <c r="K14" s="286">
        <v>18.46</v>
      </c>
    </row>
    <row r="15" spans="1:11" ht="13.5">
      <c r="A15" s="274">
        <v>6</v>
      </c>
      <c r="B15" s="275">
        <v>15.43</v>
      </c>
      <c r="C15" s="276">
        <v>16.08</v>
      </c>
      <c r="D15" s="276">
        <v>16.71</v>
      </c>
      <c r="E15" s="276">
        <v>17.35</v>
      </c>
      <c r="F15" s="277">
        <v>18.01</v>
      </c>
      <c r="G15" s="278">
        <v>16.97</v>
      </c>
      <c r="H15" s="279">
        <v>17.69</v>
      </c>
      <c r="I15" s="279">
        <v>18.4</v>
      </c>
      <c r="J15" s="279">
        <v>19.09</v>
      </c>
      <c r="K15" s="280">
        <v>19.8</v>
      </c>
    </row>
    <row r="16" spans="1:11" ht="13.5">
      <c r="A16" s="267">
        <v>7</v>
      </c>
      <c r="B16" s="281">
        <v>16.49</v>
      </c>
      <c r="C16" s="282">
        <v>17.17</v>
      </c>
      <c r="D16" s="282">
        <v>17.85</v>
      </c>
      <c r="E16" s="282">
        <v>18.54</v>
      </c>
      <c r="F16" s="283">
        <v>19.23</v>
      </c>
      <c r="G16" s="284">
        <v>18.13</v>
      </c>
      <c r="H16" s="285">
        <v>18.88</v>
      </c>
      <c r="I16" s="285">
        <v>19.64</v>
      </c>
      <c r="J16" s="285">
        <v>20.4</v>
      </c>
      <c r="K16" s="286">
        <v>21.15</v>
      </c>
    </row>
    <row r="17" spans="1:11" ht="13.5">
      <c r="A17" s="274">
        <v>8</v>
      </c>
      <c r="B17" s="275">
        <v>17.57</v>
      </c>
      <c r="C17" s="276">
        <v>18.3</v>
      </c>
      <c r="D17" s="276">
        <v>19.03</v>
      </c>
      <c r="E17" s="276">
        <v>19.77</v>
      </c>
      <c r="F17" s="277">
        <v>20.49</v>
      </c>
      <c r="G17" s="278">
        <v>19.32</v>
      </c>
      <c r="H17" s="279">
        <v>20.13</v>
      </c>
      <c r="I17" s="279">
        <v>20.94</v>
      </c>
      <c r="J17" s="279">
        <v>21.73</v>
      </c>
      <c r="K17" s="280">
        <v>22.54</v>
      </c>
    </row>
    <row r="18" spans="1:11" ht="13.5">
      <c r="A18" s="267">
        <v>9</v>
      </c>
      <c r="B18" s="281">
        <v>18.68</v>
      </c>
      <c r="C18" s="282">
        <v>19.45</v>
      </c>
      <c r="D18" s="282">
        <v>20.22</v>
      </c>
      <c r="E18" s="282">
        <v>21.01</v>
      </c>
      <c r="F18" s="283">
        <v>21.79</v>
      </c>
      <c r="G18" s="284">
        <v>20.53</v>
      </c>
      <c r="H18" s="285">
        <v>21.39</v>
      </c>
      <c r="I18" s="285">
        <v>22.25</v>
      </c>
      <c r="J18" s="285">
        <v>23.1</v>
      </c>
      <c r="K18" s="286" t="s">
        <v>174</v>
      </c>
    </row>
    <row r="19" spans="1:11" ht="13.5">
      <c r="A19" s="274">
        <v>10</v>
      </c>
      <c r="B19" s="275">
        <v>19.75</v>
      </c>
      <c r="C19" s="276">
        <v>20.58</v>
      </c>
      <c r="D19" s="276">
        <v>21.41</v>
      </c>
      <c r="E19" s="276">
        <v>22.23</v>
      </c>
      <c r="F19" s="277">
        <v>23.06</v>
      </c>
      <c r="G19" s="278">
        <v>21.73</v>
      </c>
      <c r="H19" s="279">
        <v>22.64</v>
      </c>
      <c r="I19" s="279">
        <v>23.56</v>
      </c>
      <c r="J19" s="279">
        <v>24.47</v>
      </c>
      <c r="K19" s="280">
        <v>25.37</v>
      </c>
    </row>
    <row r="20" spans="1:11" ht="13.5">
      <c r="A20" s="287">
        <v>11</v>
      </c>
      <c r="B20" s="281">
        <v>20.79</v>
      </c>
      <c r="C20" s="282">
        <v>21.66</v>
      </c>
      <c r="D20" s="282">
        <v>22.52</v>
      </c>
      <c r="E20" s="282">
        <v>23.4</v>
      </c>
      <c r="F20" s="283">
        <v>24.27</v>
      </c>
      <c r="G20" s="284">
        <v>22.88</v>
      </c>
      <c r="H20" s="285">
        <v>23.84</v>
      </c>
      <c r="I20" s="285">
        <v>24.78</v>
      </c>
      <c r="J20" s="285">
        <v>25.74</v>
      </c>
      <c r="K20" s="286">
        <v>26.7</v>
      </c>
    </row>
    <row r="21" spans="1:11" ht="13.5">
      <c r="A21" s="288">
        <v>12</v>
      </c>
      <c r="B21" s="275">
        <v>21.75</v>
      </c>
      <c r="C21" s="276">
        <v>22.66</v>
      </c>
      <c r="D21" s="276">
        <v>23.57</v>
      </c>
      <c r="E21" s="276">
        <v>24.47</v>
      </c>
      <c r="F21" s="277">
        <v>25.38</v>
      </c>
      <c r="G21" s="278">
        <v>23.93</v>
      </c>
      <c r="H21" s="279">
        <v>24.93</v>
      </c>
      <c r="I21" s="279">
        <v>25.93</v>
      </c>
      <c r="J21" s="279">
        <v>26.92</v>
      </c>
      <c r="K21" s="280">
        <v>27.92</v>
      </c>
    </row>
    <row r="22" spans="1:11" ht="13.5">
      <c r="A22" s="287">
        <v>13</v>
      </c>
      <c r="B22" s="281">
        <v>22.79</v>
      </c>
      <c r="C22" s="282">
        <v>23.74</v>
      </c>
      <c r="D22" s="282">
        <v>24.69</v>
      </c>
      <c r="E22" s="282">
        <v>25.63</v>
      </c>
      <c r="F22" s="283">
        <v>26.59</v>
      </c>
      <c r="G22" s="284">
        <v>25.07</v>
      </c>
      <c r="H22" s="285">
        <v>26.12</v>
      </c>
      <c r="I22" s="285">
        <v>27.18</v>
      </c>
      <c r="J22" s="285">
        <v>28.21</v>
      </c>
      <c r="K22" s="286">
        <v>29.26</v>
      </c>
    </row>
    <row r="23" spans="1:11" ht="13.5">
      <c r="A23" s="288">
        <v>14</v>
      </c>
      <c r="B23" s="275">
        <v>23.75</v>
      </c>
      <c r="C23" s="276">
        <v>24.73</v>
      </c>
      <c r="D23" s="276">
        <v>25.76</v>
      </c>
      <c r="E23" s="276">
        <v>26.76</v>
      </c>
      <c r="F23" s="277">
        <v>27.73</v>
      </c>
      <c r="G23" s="278">
        <v>26.14</v>
      </c>
      <c r="H23" s="279">
        <v>27.24</v>
      </c>
      <c r="I23" s="279">
        <v>28.33</v>
      </c>
      <c r="J23" s="279">
        <v>29.41</v>
      </c>
      <c r="K23" s="280">
        <v>30.54</v>
      </c>
    </row>
    <row r="24" spans="1:11" ht="14.25" thickBot="1">
      <c r="A24" s="289">
        <v>15</v>
      </c>
      <c r="B24" s="290">
        <v>24.63</v>
      </c>
      <c r="C24" s="291">
        <v>25.68</v>
      </c>
      <c r="D24" s="291">
        <v>26.68</v>
      </c>
      <c r="E24" s="291">
        <v>27.74</v>
      </c>
      <c r="F24" s="292">
        <v>28.78</v>
      </c>
      <c r="G24" s="293">
        <v>27.11</v>
      </c>
      <c r="H24" s="294">
        <v>28.26</v>
      </c>
      <c r="I24" s="294">
        <v>29.37</v>
      </c>
      <c r="J24" s="294">
        <v>30.54</v>
      </c>
      <c r="K24" s="295">
        <v>31.66</v>
      </c>
    </row>
    <row r="25" spans="1:11" ht="15" thickBot="1" thickTop="1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  <row r="26" spans="1:12" ht="15" thickBot="1" thickTop="1">
      <c r="A26" s="296"/>
      <c r="B26" s="257"/>
      <c r="C26" s="258" t="s">
        <v>32</v>
      </c>
      <c r="D26" s="259"/>
      <c r="E26" s="259"/>
      <c r="F26" s="260"/>
      <c r="G26" s="303"/>
      <c r="H26" s="304">
        <v>1</v>
      </c>
      <c r="I26" s="305">
        <v>2</v>
      </c>
      <c r="J26" s="305">
        <v>3</v>
      </c>
      <c r="K26" s="305">
        <v>4</v>
      </c>
      <c r="L26" s="306">
        <v>5</v>
      </c>
    </row>
    <row r="27" spans="1:12" ht="15" thickBot="1" thickTop="1">
      <c r="A27" s="296"/>
      <c r="B27" s="261"/>
      <c r="C27" s="262"/>
      <c r="D27" s="262"/>
      <c r="E27" s="262"/>
      <c r="F27" s="263"/>
      <c r="G27" s="297" t="s">
        <v>28</v>
      </c>
      <c r="H27" s="272">
        <v>33.75</v>
      </c>
      <c r="I27" s="272">
        <v>35.16</v>
      </c>
      <c r="J27" s="272">
        <v>36.55</v>
      </c>
      <c r="K27" s="272">
        <v>37.98</v>
      </c>
      <c r="L27" s="273">
        <v>39.37</v>
      </c>
    </row>
    <row r="28" spans="1:12" ht="15" thickBot="1" thickTop="1">
      <c r="A28" s="9" t="s">
        <v>27</v>
      </c>
      <c r="B28" s="264">
        <v>1</v>
      </c>
      <c r="C28" s="265">
        <v>2</v>
      </c>
      <c r="D28" s="265">
        <v>3</v>
      </c>
      <c r="E28" s="265">
        <v>4</v>
      </c>
      <c r="F28" s="266">
        <v>5</v>
      </c>
      <c r="G28" s="298" t="s">
        <v>29</v>
      </c>
      <c r="H28" s="279">
        <v>36.03</v>
      </c>
      <c r="I28" s="279">
        <v>37.53</v>
      </c>
      <c r="J28" s="279">
        <v>39.01</v>
      </c>
      <c r="K28" s="279">
        <v>40.5</v>
      </c>
      <c r="L28" s="280">
        <v>42.01</v>
      </c>
    </row>
    <row r="29" spans="1:12" ht="14.25" thickTop="1">
      <c r="A29" s="267">
        <v>1</v>
      </c>
      <c r="B29" s="271">
        <v>16.12</v>
      </c>
      <c r="C29" s="272">
        <v>16.8</v>
      </c>
      <c r="D29" s="272">
        <v>17.45</v>
      </c>
      <c r="E29" s="272">
        <v>18.12</v>
      </c>
      <c r="F29" s="273">
        <v>18.8</v>
      </c>
      <c r="G29" s="299" t="s">
        <v>30</v>
      </c>
      <c r="H29" s="285">
        <v>38.54</v>
      </c>
      <c r="I29" s="285">
        <v>40.13</v>
      </c>
      <c r="J29" s="285">
        <v>41.72</v>
      </c>
      <c r="K29" s="285">
        <v>43.35</v>
      </c>
      <c r="L29" s="286">
        <v>44.95</v>
      </c>
    </row>
    <row r="30" spans="1:16" ht="14.25" thickBot="1">
      <c r="A30" s="274">
        <v>2</v>
      </c>
      <c r="B30" s="278">
        <v>17.16</v>
      </c>
      <c r="C30" s="279">
        <v>17.86</v>
      </c>
      <c r="D30" s="279">
        <v>18.57</v>
      </c>
      <c r="E30" s="279">
        <v>19.29</v>
      </c>
      <c r="F30" s="280">
        <v>20.01</v>
      </c>
      <c r="G30" s="300" t="s">
        <v>31</v>
      </c>
      <c r="H30" s="307">
        <v>39.79</v>
      </c>
      <c r="I30" s="307">
        <v>41.45</v>
      </c>
      <c r="J30" s="307">
        <v>43.11</v>
      </c>
      <c r="K30" s="307">
        <v>44.77</v>
      </c>
      <c r="L30" s="308">
        <v>46.42</v>
      </c>
      <c r="M30" s="302"/>
      <c r="N30" s="301"/>
      <c r="O30" s="301"/>
      <c r="P30" s="301"/>
    </row>
    <row r="31" spans="1:16" ht="14.25" thickTop="1">
      <c r="A31" s="267">
        <v>3</v>
      </c>
      <c r="B31" s="284">
        <v>18.19</v>
      </c>
      <c r="C31" s="285">
        <v>18.96</v>
      </c>
      <c r="D31" s="285">
        <v>19.7</v>
      </c>
      <c r="E31" s="285">
        <v>20.47</v>
      </c>
      <c r="F31" s="286">
        <v>21.23</v>
      </c>
      <c r="G31" s="302"/>
      <c r="H31" s="301"/>
      <c r="I31" s="301"/>
      <c r="J31" s="301"/>
      <c r="K31" s="301"/>
      <c r="L31" s="301"/>
      <c r="M31" s="302"/>
      <c r="N31" s="301"/>
      <c r="O31" s="301"/>
      <c r="P31" s="301"/>
    </row>
    <row r="32" spans="1:16" ht="13.5">
      <c r="A32" s="274">
        <v>4</v>
      </c>
      <c r="B32" s="278">
        <v>19.24</v>
      </c>
      <c r="C32" s="279">
        <v>20.04</v>
      </c>
      <c r="D32" s="279">
        <v>20.83</v>
      </c>
      <c r="E32" s="279">
        <v>21.63</v>
      </c>
      <c r="F32" s="280">
        <v>22.44</v>
      </c>
      <c r="G32" s="302"/>
      <c r="H32" s="301"/>
      <c r="I32" s="301"/>
      <c r="J32" s="301"/>
      <c r="K32" s="301"/>
      <c r="L32" s="301"/>
      <c r="M32" s="302"/>
      <c r="N32" s="301"/>
      <c r="O32" s="301"/>
      <c r="P32" s="301"/>
    </row>
    <row r="33" spans="1:16" ht="13.5">
      <c r="A33" s="267">
        <v>5</v>
      </c>
      <c r="B33" s="284">
        <v>20.25</v>
      </c>
      <c r="C33" s="285">
        <v>21.11</v>
      </c>
      <c r="D33" s="285">
        <v>21.95</v>
      </c>
      <c r="E33" s="285">
        <v>22.79</v>
      </c>
      <c r="F33" s="286">
        <v>23.65</v>
      </c>
      <c r="G33" s="302"/>
      <c r="H33" s="301"/>
      <c r="I33" s="301"/>
      <c r="J33" s="301"/>
      <c r="K33" s="301"/>
      <c r="L33" s="301"/>
      <c r="M33" s="302"/>
      <c r="N33" s="301"/>
      <c r="O33" s="301"/>
      <c r="P33" s="301"/>
    </row>
    <row r="34" spans="1:16" ht="13.5">
      <c r="A34" s="274">
        <v>6</v>
      </c>
      <c r="B34" s="278">
        <v>21.31</v>
      </c>
      <c r="C34" s="279">
        <v>22.2</v>
      </c>
      <c r="D34" s="279">
        <v>23.09</v>
      </c>
      <c r="E34" s="279">
        <v>23.97</v>
      </c>
      <c r="F34" s="280">
        <v>24.86</v>
      </c>
      <c r="G34" s="302"/>
      <c r="H34" s="301"/>
      <c r="I34" s="301"/>
      <c r="J34" s="301"/>
      <c r="K34" s="301"/>
      <c r="L34" s="301"/>
      <c r="M34" s="302"/>
      <c r="N34" s="301"/>
      <c r="O34" s="301"/>
      <c r="P34" s="301"/>
    </row>
    <row r="35" spans="1:16" ht="13.5">
      <c r="A35" s="267">
        <v>7</v>
      </c>
      <c r="B35" s="284">
        <v>22.41</v>
      </c>
      <c r="C35" s="285">
        <v>23.34</v>
      </c>
      <c r="D35" s="285">
        <v>24.27</v>
      </c>
      <c r="E35" s="285">
        <v>25.21</v>
      </c>
      <c r="F35" s="286">
        <v>26.14</v>
      </c>
      <c r="G35" s="302"/>
      <c r="H35" s="301"/>
      <c r="I35" s="301"/>
      <c r="J35" s="301"/>
      <c r="K35" s="301"/>
      <c r="L35" s="301"/>
      <c r="M35" s="302"/>
      <c r="N35" s="301"/>
      <c r="O35" s="301"/>
      <c r="P35" s="301"/>
    </row>
    <row r="36" spans="1:16" ht="13.5">
      <c r="A36" s="274">
        <v>8</v>
      </c>
      <c r="B36" s="278">
        <v>23.5</v>
      </c>
      <c r="C36" s="279">
        <v>24.48</v>
      </c>
      <c r="D36" s="279">
        <v>25.45</v>
      </c>
      <c r="E36" s="279">
        <v>26.43</v>
      </c>
      <c r="F36" s="280">
        <v>27.41</v>
      </c>
      <c r="G36" s="302"/>
      <c r="H36" s="301"/>
      <c r="I36" s="301"/>
      <c r="J36" s="301"/>
      <c r="K36" s="301"/>
      <c r="L36" s="301"/>
      <c r="M36" s="302"/>
      <c r="N36" s="301"/>
      <c r="O36" s="301"/>
      <c r="P36" s="301"/>
    </row>
    <row r="37" spans="1:16" ht="13.5">
      <c r="A37" s="267">
        <v>9</v>
      </c>
      <c r="B37" s="284">
        <v>24.6</v>
      </c>
      <c r="C37" s="285">
        <v>25.63</v>
      </c>
      <c r="D37" s="285">
        <v>26.65</v>
      </c>
      <c r="E37" s="285">
        <v>27.68</v>
      </c>
      <c r="F37" s="286">
        <v>28.7</v>
      </c>
      <c r="G37" s="302"/>
      <c r="H37" s="301"/>
      <c r="I37" s="301"/>
      <c r="J37" s="301"/>
      <c r="K37" s="301"/>
      <c r="L37" s="301"/>
      <c r="M37" s="302"/>
      <c r="N37" s="301"/>
      <c r="O37" s="301"/>
      <c r="P37" s="301"/>
    </row>
    <row r="38" spans="1:16" ht="13.5">
      <c r="A38" s="274">
        <v>10</v>
      </c>
      <c r="B38" s="278">
        <v>25.69</v>
      </c>
      <c r="C38" s="279">
        <v>26.76</v>
      </c>
      <c r="D38" s="279">
        <v>27.84</v>
      </c>
      <c r="E38" s="279">
        <v>28.9</v>
      </c>
      <c r="F38" s="280">
        <v>29.97</v>
      </c>
      <c r="G38" s="302"/>
      <c r="H38" s="301"/>
      <c r="I38" s="301"/>
      <c r="J38" s="301"/>
      <c r="K38" s="301"/>
      <c r="L38" s="301"/>
      <c r="M38" s="302"/>
      <c r="N38" s="301"/>
      <c r="O38" s="301"/>
      <c r="P38" s="301"/>
    </row>
    <row r="39" spans="1:16" ht="13.5">
      <c r="A39" s="287">
        <v>11</v>
      </c>
      <c r="B39" s="284">
        <v>26.45</v>
      </c>
      <c r="C39" s="285">
        <v>27.56</v>
      </c>
      <c r="D39" s="285">
        <v>28.67</v>
      </c>
      <c r="E39" s="285">
        <v>29.76</v>
      </c>
      <c r="F39" s="286">
        <v>30.86</v>
      </c>
      <c r="G39" s="302"/>
      <c r="H39" s="301"/>
      <c r="I39" s="301"/>
      <c r="J39" s="301"/>
      <c r="K39" s="301"/>
      <c r="L39" s="301"/>
      <c r="M39" s="302"/>
      <c r="N39" s="301"/>
      <c r="O39" s="301"/>
      <c r="P39" s="301"/>
    </row>
    <row r="40" spans="1:16" ht="13.5">
      <c r="A40" s="288">
        <v>12</v>
      </c>
      <c r="B40" s="278">
        <v>27.45</v>
      </c>
      <c r="C40" s="279">
        <v>27.62</v>
      </c>
      <c r="D40" s="279">
        <v>28.73</v>
      </c>
      <c r="E40" s="279">
        <v>29.83</v>
      </c>
      <c r="F40" s="280">
        <v>30.94</v>
      </c>
      <c r="G40" s="302"/>
      <c r="H40" s="301"/>
      <c r="I40" s="301"/>
      <c r="J40" s="301"/>
      <c r="K40" s="301"/>
      <c r="L40" s="301"/>
      <c r="M40" s="302"/>
      <c r="N40" s="301"/>
      <c r="O40" s="301"/>
      <c r="P40" s="301"/>
    </row>
    <row r="41" spans="1:16" ht="13.5">
      <c r="A41" s="287">
        <v>13</v>
      </c>
      <c r="B41" s="284">
        <v>28.63</v>
      </c>
      <c r="C41" s="285">
        <v>29.82</v>
      </c>
      <c r="D41" s="285">
        <v>31.01</v>
      </c>
      <c r="E41" s="285">
        <v>32.2</v>
      </c>
      <c r="F41" s="286">
        <v>33.4</v>
      </c>
      <c r="G41" s="302"/>
      <c r="H41" s="301"/>
      <c r="I41" s="301"/>
      <c r="J41" s="301"/>
      <c r="K41" s="301"/>
      <c r="L41" s="301"/>
      <c r="M41" s="302"/>
      <c r="N41" s="301"/>
      <c r="O41" s="301"/>
      <c r="P41" s="301"/>
    </row>
    <row r="42" spans="1:6" ht="13.5">
      <c r="A42" s="288">
        <v>14</v>
      </c>
      <c r="B42" s="278">
        <v>30.01</v>
      </c>
      <c r="C42" s="279">
        <v>31.26</v>
      </c>
      <c r="D42" s="279">
        <v>32.51</v>
      </c>
      <c r="E42" s="279">
        <v>33.76</v>
      </c>
      <c r="F42" s="280">
        <v>35.01</v>
      </c>
    </row>
    <row r="43" spans="1:6" ht="14.25" thickBot="1">
      <c r="A43" s="289">
        <v>15</v>
      </c>
      <c r="B43" s="293">
        <v>31.73</v>
      </c>
      <c r="C43" s="294">
        <v>33.06</v>
      </c>
      <c r="D43" s="294">
        <v>34.38</v>
      </c>
      <c r="E43" s="294">
        <v>35.71</v>
      </c>
      <c r="F43" s="295">
        <v>37.01</v>
      </c>
    </row>
    <row r="44" ht="13.5" thickTop="1"/>
  </sheetData>
  <mergeCells count="2">
    <mergeCell ref="C2:J3"/>
    <mergeCell ref="C4:I5"/>
  </mergeCells>
  <printOptions/>
  <pageMargins left="0.5" right="0.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1">
      <selection activeCell="D45" sqref="D45"/>
    </sheetView>
  </sheetViews>
  <sheetFormatPr defaultColWidth="9.140625" defaultRowHeight="12.75"/>
  <cols>
    <col min="1" max="1" width="20.00390625" style="0" customWidth="1"/>
    <col min="2" max="11" width="10.28125" style="0" customWidth="1"/>
  </cols>
  <sheetData>
    <row r="1" spans="1:11" ht="28.5" thickTop="1">
      <c r="A1" s="66"/>
      <c r="B1" s="54"/>
      <c r="C1" s="54"/>
      <c r="D1" s="88" t="s">
        <v>109</v>
      </c>
      <c r="E1" s="54"/>
      <c r="F1" s="54"/>
      <c r="G1" s="54"/>
      <c r="H1" s="54"/>
      <c r="I1" s="54"/>
      <c r="J1" s="54"/>
      <c r="K1" s="55"/>
    </row>
    <row r="2" spans="1:11" ht="23.25">
      <c r="A2" s="56"/>
      <c r="B2" s="58"/>
      <c r="C2" s="58"/>
      <c r="D2" s="67" t="s">
        <v>170</v>
      </c>
      <c r="E2" s="58"/>
      <c r="F2" s="57"/>
      <c r="G2" s="57"/>
      <c r="H2" s="58"/>
      <c r="I2" s="58"/>
      <c r="J2" s="58"/>
      <c r="K2" s="59"/>
    </row>
    <row r="3" spans="1:11" ht="23.25">
      <c r="A3" s="60"/>
      <c r="B3" s="58"/>
      <c r="C3" s="58"/>
      <c r="D3" s="57" t="s">
        <v>69</v>
      </c>
      <c r="E3" s="58"/>
      <c r="F3" s="57"/>
      <c r="G3" s="57"/>
      <c r="H3" s="58"/>
      <c r="I3" s="58"/>
      <c r="J3" s="58"/>
      <c r="K3" s="59"/>
    </row>
    <row r="4" spans="1:11" ht="23.25">
      <c r="A4" s="60"/>
      <c r="B4" s="58"/>
      <c r="C4" s="58"/>
      <c r="D4" s="57" t="s">
        <v>66</v>
      </c>
      <c r="E4" s="58"/>
      <c r="F4" s="58"/>
      <c r="G4" s="57"/>
      <c r="H4" s="58"/>
      <c r="I4" s="58"/>
      <c r="J4" s="58"/>
      <c r="K4" s="59"/>
    </row>
    <row r="5" spans="1:11" ht="24" thickBot="1">
      <c r="A5" s="61"/>
      <c r="B5" s="63"/>
      <c r="C5" s="63"/>
      <c r="D5" s="62"/>
      <c r="E5" s="63"/>
      <c r="F5" s="63"/>
      <c r="G5" s="62"/>
      <c r="H5" s="63"/>
      <c r="I5" s="63"/>
      <c r="J5" s="63"/>
      <c r="K5" s="64"/>
    </row>
    <row r="6" ht="5.25" customHeight="1" thickBot="1" thickTop="1"/>
    <row r="7" spans="1:11" ht="17.25" thickBot="1" thickTop="1">
      <c r="A7" s="99" t="s">
        <v>34</v>
      </c>
      <c r="B7" s="100" t="s">
        <v>35</v>
      </c>
      <c r="C7" s="100"/>
      <c r="D7" s="100"/>
      <c r="E7" s="100"/>
      <c r="F7" s="102"/>
      <c r="G7" s="102"/>
      <c r="H7" s="102"/>
      <c r="I7" s="102"/>
      <c r="J7" s="102"/>
      <c r="K7" s="103"/>
    </row>
    <row r="8" spans="1:11" ht="13.5" thickTop="1">
      <c r="A8" s="5"/>
      <c r="B8" s="153" t="s">
        <v>13</v>
      </c>
      <c r="C8" s="153" t="s">
        <v>14</v>
      </c>
      <c r="D8" s="153" t="s">
        <v>15</v>
      </c>
      <c r="E8" s="153" t="s">
        <v>16</v>
      </c>
      <c r="F8" s="154" t="s">
        <v>17</v>
      </c>
      <c r="G8" s="154" t="s">
        <v>18</v>
      </c>
      <c r="H8" s="154" t="s">
        <v>19</v>
      </c>
      <c r="I8" s="154" t="s">
        <v>20</v>
      </c>
      <c r="J8" s="154" t="s">
        <v>21</v>
      </c>
      <c r="K8" s="155" t="s">
        <v>22</v>
      </c>
    </row>
    <row r="9" spans="1:11" ht="12.75">
      <c r="A9" s="156" t="s">
        <v>36</v>
      </c>
      <c r="B9" s="151">
        <v>27970</v>
      </c>
      <c r="C9" s="151">
        <v>28687</v>
      </c>
      <c r="D9" s="151">
        <v>29404</v>
      </c>
      <c r="E9" s="151">
        <v>30121</v>
      </c>
      <c r="F9" s="151">
        <v>30838</v>
      </c>
      <c r="G9" s="151">
        <v>31555</v>
      </c>
      <c r="H9" s="151">
        <v>32272</v>
      </c>
      <c r="I9" s="151">
        <v>32989</v>
      </c>
      <c r="J9" s="151">
        <v>33706</v>
      </c>
      <c r="K9" s="157">
        <v>34423</v>
      </c>
    </row>
    <row r="10" spans="1:11" ht="12.75">
      <c r="A10" s="156" t="s">
        <v>37</v>
      </c>
      <c r="B10" s="15">
        <f>B9/2087</f>
        <v>13.40201245807379</v>
      </c>
      <c r="C10" s="15">
        <f>C9/2087</f>
        <v>13.74556780067082</v>
      </c>
      <c r="D10" s="15">
        <f>D9/2087</f>
        <v>14.089123143267848</v>
      </c>
      <c r="E10" s="15">
        <f>E9/2087</f>
        <v>14.432678485864878</v>
      </c>
      <c r="F10" s="15">
        <f aca="true" t="shared" si="0" ref="F10:K10">F9/2087</f>
        <v>14.776233828461907</v>
      </c>
      <c r="G10" s="15">
        <f t="shared" si="0"/>
        <v>15.119789171058937</v>
      </c>
      <c r="H10" s="15">
        <f t="shared" si="0"/>
        <v>15.463344513655965</v>
      </c>
      <c r="I10" s="15">
        <f t="shared" si="0"/>
        <v>15.806899856252995</v>
      </c>
      <c r="J10" s="15">
        <f t="shared" si="0"/>
        <v>16.150455198850025</v>
      </c>
      <c r="K10" s="158">
        <f t="shared" si="0"/>
        <v>16.494010541447054</v>
      </c>
    </row>
    <row r="11" spans="1:11" ht="12.75">
      <c r="A11" s="156" t="s">
        <v>38</v>
      </c>
      <c r="B11" s="15">
        <f>B10*0.25</f>
        <v>3.3505031145184474</v>
      </c>
      <c r="C11" s="15">
        <f>C10*0.25</f>
        <v>3.436391950167705</v>
      </c>
      <c r="D11" s="15">
        <f>D10*0.25</f>
        <v>3.522280785816962</v>
      </c>
      <c r="E11" s="15">
        <f>E10*0.25</f>
        <v>3.6081696214662196</v>
      </c>
      <c r="F11" s="15">
        <f aca="true" t="shared" si="1" ref="F11:K11">F10*0.25</f>
        <v>3.6940584571154766</v>
      </c>
      <c r="G11" s="15">
        <f t="shared" si="1"/>
        <v>3.779947292764734</v>
      </c>
      <c r="H11" s="15">
        <f t="shared" si="1"/>
        <v>3.8658361284139913</v>
      </c>
      <c r="I11" s="15">
        <f t="shared" si="1"/>
        <v>3.951724964063249</v>
      </c>
      <c r="J11" s="15">
        <f t="shared" si="1"/>
        <v>4.037613799712506</v>
      </c>
      <c r="K11" s="158">
        <f t="shared" si="1"/>
        <v>4.123502635361763</v>
      </c>
    </row>
    <row r="12" spans="1:11" ht="12.75">
      <c r="A12" s="156" t="s">
        <v>39</v>
      </c>
      <c r="B12" s="15">
        <f>B10*0.1</f>
        <v>1.340201245807379</v>
      </c>
      <c r="C12" s="15">
        <f>C10*0.1</f>
        <v>1.3745567800670822</v>
      </c>
      <c r="D12" s="15">
        <f>D10*0.1</f>
        <v>1.408912314326785</v>
      </c>
      <c r="E12" s="15">
        <f>E10*0.1</f>
        <v>1.4432678485864878</v>
      </c>
      <c r="F12" s="15">
        <f aca="true" t="shared" si="2" ref="F12:K12">F10*0.1</f>
        <v>1.4776233828461907</v>
      </c>
      <c r="G12" s="15">
        <f t="shared" si="2"/>
        <v>1.5119789171058937</v>
      </c>
      <c r="H12" s="15">
        <f t="shared" si="2"/>
        <v>1.5463344513655966</v>
      </c>
      <c r="I12" s="15">
        <f t="shared" si="2"/>
        <v>1.5806899856252996</v>
      </c>
      <c r="J12" s="15">
        <f t="shared" si="2"/>
        <v>1.6150455198850027</v>
      </c>
      <c r="K12" s="158">
        <f t="shared" si="2"/>
        <v>1.6494010541447055</v>
      </c>
    </row>
    <row r="13" spans="1:11" ht="13.5" thickBot="1">
      <c r="A13" s="159" t="s">
        <v>40</v>
      </c>
      <c r="B13" s="160">
        <f>B10*1.5</f>
        <v>20.103018687110684</v>
      </c>
      <c r="C13" s="160">
        <f>C10*1.5</f>
        <v>20.61835170100623</v>
      </c>
      <c r="D13" s="160">
        <f>D10*1.5</f>
        <v>21.133684714901772</v>
      </c>
      <c r="E13" s="160">
        <f>E10*1.5</f>
        <v>21.64901772879732</v>
      </c>
      <c r="F13" s="160">
        <f aca="true" t="shared" si="3" ref="F13:K13">F10*1.5</f>
        <v>22.16435074269286</v>
      </c>
      <c r="G13" s="160">
        <f t="shared" si="3"/>
        <v>22.679683756588403</v>
      </c>
      <c r="H13" s="160">
        <f t="shared" si="3"/>
        <v>23.195016770483946</v>
      </c>
      <c r="I13" s="160">
        <f t="shared" si="3"/>
        <v>23.710349784379492</v>
      </c>
      <c r="J13" s="160">
        <f t="shared" si="3"/>
        <v>24.225682798275038</v>
      </c>
      <c r="K13" s="161">
        <f t="shared" si="3"/>
        <v>24.74101581217058</v>
      </c>
    </row>
    <row r="14" ht="4.5" customHeight="1" thickBot="1" thickTop="1"/>
    <row r="15" spans="1:11" ht="17.25" thickBot="1" thickTop="1">
      <c r="A15" s="152" t="s">
        <v>41</v>
      </c>
      <c r="B15" s="100" t="s">
        <v>42</v>
      </c>
      <c r="C15" s="100"/>
      <c r="D15" s="100"/>
      <c r="E15" s="100"/>
      <c r="F15" s="102"/>
      <c r="G15" s="102"/>
      <c r="H15" s="102"/>
      <c r="I15" s="102"/>
      <c r="J15" s="102"/>
      <c r="K15" s="103"/>
    </row>
    <row r="16" spans="1:11" ht="13.5" thickTop="1">
      <c r="A16" s="5"/>
      <c r="B16" s="153" t="s">
        <v>13</v>
      </c>
      <c r="C16" s="153" t="s">
        <v>14</v>
      </c>
      <c r="D16" s="153" t="s">
        <v>15</v>
      </c>
      <c r="E16" s="153" t="s">
        <v>16</v>
      </c>
      <c r="F16" s="154" t="s">
        <v>17</v>
      </c>
      <c r="G16" s="154" t="s">
        <v>18</v>
      </c>
      <c r="H16" s="154" t="s">
        <v>19</v>
      </c>
      <c r="I16" s="154" t="s">
        <v>20</v>
      </c>
      <c r="J16" s="154" t="s">
        <v>21</v>
      </c>
      <c r="K16" s="155" t="s">
        <v>22</v>
      </c>
    </row>
    <row r="17" spans="1:11" ht="12.75">
      <c r="A17" s="156" t="s">
        <v>36</v>
      </c>
      <c r="B17" s="151">
        <v>29791</v>
      </c>
      <c r="C17" s="151">
        <v>30596</v>
      </c>
      <c r="D17" s="151">
        <v>31401</v>
      </c>
      <c r="E17" s="151">
        <v>32206</v>
      </c>
      <c r="F17" s="151">
        <v>33011</v>
      </c>
      <c r="G17" s="151">
        <v>33816</v>
      </c>
      <c r="H17" s="151">
        <v>34621</v>
      </c>
      <c r="I17" s="151">
        <v>35426</v>
      </c>
      <c r="J17" s="151">
        <v>36231</v>
      </c>
      <c r="K17" s="157">
        <v>37036</v>
      </c>
    </row>
    <row r="18" spans="1:11" ht="12.75">
      <c r="A18" s="156" t="s">
        <v>37</v>
      </c>
      <c r="B18" s="15">
        <f>B17/2087</f>
        <v>14.274556780067082</v>
      </c>
      <c r="C18" s="15">
        <f>C17/2087</f>
        <v>14.660277910876857</v>
      </c>
      <c r="D18" s="15">
        <f>D17/2087</f>
        <v>15.045999041686631</v>
      </c>
      <c r="E18" s="15">
        <f>E17/2087</f>
        <v>15.431720172496407</v>
      </c>
      <c r="F18" s="15">
        <f aca="true" t="shared" si="4" ref="F18:K18">F17/2087</f>
        <v>15.81744130330618</v>
      </c>
      <c r="G18" s="15">
        <f t="shared" si="4"/>
        <v>16.203162434115956</v>
      </c>
      <c r="H18" s="15">
        <f t="shared" si="4"/>
        <v>16.58888356492573</v>
      </c>
      <c r="I18" s="15">
        <f t="shared" si="4"/>
        <v>16.974604695735504</v>
      </c>
      <c r="J18" s="15">
        <f t="shared" si="4"/>
        <v>17.36032582654528</v>
      </c>
      <c r="K18" s="158">
        <f t="shared" si="4"/>
        <v>17.746046957355055</v>
      </c>
    </row>
    <row r="19" spans="1:11" ht="12.75">
      <c r="A19" s="156" t="s">
        <v>38</v>
      </c>
      <c r="B19" s="15">
        <f>B18*0.25</f>
        <v>3.5686391950167704</v>
      </c>
      <c r="C19" s="15">
        <f>C18*0.25</f>
        <v>3.6650694777192143</v>
      </c>
      <c r="D19" s="15">
        <f>D18*0.25</f>
        <v>3.761499760421658</v>
      </c>
      <c r="E19" s="15">
        <f>E18*0.25</f>
        <v>3.8579300431241017</v>
      </c>
      <c r="F19" s="15">
        <f aca="true" t="shared" si="5" ref="F19:K19">F18*0.25</f>
        <v>3.954360325826545</v>
      </c>
      <c r="G19" s="15">
        <f t="shared" si="5"/>
        <v>4.050790608528989</v>
      </c>
      <c r="H19" s="15">
        <f t="shared" si="5"/>
        <v>4.147220891231433</v>
      </c>
      <c r="I19" s="15">
        <f t="shared" si="5"/>
        <v>4.243651173933876</v>
      </c>
      <c r="J19" s="15">
        <f t="shared" si="5"/>
        <v>4.34008145663632</v>
      </c>
      <c r="K19" s="158">
        <f t="shared" si="5"/>
        <v>4.436511739338764</v>
      </c>
    </row>
    <row r="20" spans="1:11" ht="12.75">
      <c r="A20" s="156" t="s">
        <v>39</v>
      </c>
      <c r="B20" s="15">
        <f>B18*0.1</f>
        <v>1.4274556780067083</v>
      </c>
      <c r="C20" s="15">
        <f>C18*0.1</f>
        <v>1.4660277910876858</v>
      </c>
      <c r="D20" s="15">
        <f>D18*0.1</f>
        <v>1.5045999041686633</v>
      </c>
      <c r="E20" s="15">
        <f>E18*0.1</f>
        <v>1.5431720172496408</v>
      </c>
      <c r="F20" s="15">
        <f aca="true" t="shared" si="6" ref="F20:K20">F18*0.1</f>
        <v>1.5817441303306181</v>
      </c>
      <c r="G20" s="15">
        <f t="shared" si="6"/>
        <v>1.6203162434115956</v>
      </c>
      <c r="H20" s="15">
        <f t="shared" si="6"/>
        <v>1.6588883564925732</v>
      </c>
      <c r="I20" s="15">
        <f t="shared" si="6"/>
        <v>1.6974604695735505</v>
      </c>
      <c r="J20" s="15">
        <f t="shared" si="6"/>
        <v>1.7360325826545282</v>
      </c>
      <c r="K20" s="158">
        <f t="shared" si="6"/>
        <v>1.7746046957355057</v>
      </c>
    </row>
    <row r="21" spans="1:11" ht="13.5" thickBot="1">
      <c r="A21" s="159" t="s">
        <v>40</v>
      </c>
      <c r="B21" s="160">
        <f>B18*1.5</f>
        <v>21.411835170100623</v>
      </c>
      <c r="C21" s="160">
        <f>C18*1.5</f>
        <v>21.990416866315286</v>
      </c>
      <c r="D21" s="160">
        <f>D18*1.5</f>
        <v>22.56899856252995</v>
      </c>
      <c r="E21" s="160">
        <f>E18*1.5</f>
        <v>23.14758025874461</v>
      </c>
      <c r="F21" s="160">
        <f aca="true" t="shared" si="7" ref="F21:K21">F18*1.5</f>
        <v>23.72616195495927</v>
      </c>
      <c r="G21" s="160">
        <f t="shared" si="7"/>
        <v>24.304743651173936</v>
      </c>
      <c r="H21" s="160">
        <f t="shared" si="7"/>
        <v>24.883325347388595</v>
      </c>
      <c r="I21" s="160">
        <f t="shared" si="7"/>
        <v>25.461907043603254</v>
      </c>
      <c r="J21" s="160">
        <f t="shared" si="7"/>
        <v>26.040488739817924</v>
      </c>
      <c r="K21" s="161">
        <f t="shared" si="7"/>
        <v>26.619070436032583</v>
      </c>
    </row>
    <row r="22" ht="4.5" customHeight="1" thickBot="1" thickTop="1"/>
    <row r="23" spans="1:11" ht="17.25" thickBot="1" thickTop="1">
      <c r="A23" s="152" t="s">
        <v>43</v>
      </c>
      <c r="B23" s="100"/>
      <c r="C23" s="100"/>
      <c r="D23" s="100"/>
      <c r="E23" s="100"/>
      <c r="F23" s="102"/>
      <c r="G23" s="102"/>
      <c r="H23" s="102"/>
      <c r="I23" s="102"/>
      <c r="J23" s="102"/>
      <c r="K23" s="103"/>
    </row>
    <row r="24" spans="1:11" ht="13.5" thickTop="1">
      <c r="A24" s="162"/>
      <c r="B24" s="163" t="s">
        <v>95</v>
      </c>
      <c r="C24" s="163" t="s">
        <v>96</v>
      </c>
      <c r="D24" s="163" t="s">
        <v>97</v>
      </c>
      <c r="E24" s="163" t="s">
        <v>98</v>
      </c>
      <c r="F24" s="163" t="s">
        <v>17</v>
      </c>
      <c r="G24" s="163" t="s">
        <v>18</v>
      </c>
      <c r="H24" s="163" t="s">
        <v>19</v>
      </c>
      <c r="I24" s="163" t="s">
        <v>154</v>
      </c>
      <c r="J24" s="163" t="s">
        <v>155</v>
      </c>
      <c r="K24" s="164" t="s">
        <v>156</v>
      </c>
    </row>
    <row r="25" spans="1:11" ht="12.75">
      <c r="A25" s="156" t="s">
        <v>36</v>
      </c>
      <c r="B25" s="151">
        <v>31531</v>
      </c>
      <c r="C25" s="151">
        <v>32432</v>
      </c>
      <c r="D25" s="151">
        <v>33333</v>
      </c>
      <c r="E25" s="151">
        <v>34234</v>
      </c>
      <c r="F25" s="151">
        <v>35135</v>
      </c>
      <c r="G25" s="151">
        <v>36036</v>
      </c>
      <c r="H25" s="151">
        <v>36937</v>
      </c>
      <c r="I25" s="358">
        <v>37953</v>
      </c>
      <c r="J25" s="358">
        <v>38979</v>
      </c>
      <c r="K25" s="359">
        <v>40005</v>
      </c>
    </row>
    <row r="26" spans="1:11" ht="12.75">
      <c r="A26" s="156" t="s">
        <v>37</v>
      </c>
      <c r="B26" s="15">
        <f aca="true" t="shared" si="8" ref="B26:K26">B25/2087</f>
        <v>15.108289410637278</v>
      </c>
      <c r="C26" s="15">
        <f t="shared" si="8"/>
        <v>15.540009583133685</v>
      </c>
      <c r="D26" s="15">
        <f t="shared" si="8"/>
        <v>15.971729755630092</v>
      </c>
      <c r="E26" s="15">
        <f t="shared" si="8"/>
        <v>16.4034499281265</v>
      </c>
      <c r="F26" s="15">
        <f t="shared" si="8"/>
        <v>16.835170100622904</v>
      </c>
      <c r="G26" s="15">
        <f t="shared" si="8"/>
        <v>17.26689027311931</v>
      </c>
      <c r="H26" s="15">
        <f t="shared" si="8"/>
        <v>17.698610445615717</v>
      </c>
      <c r="I26" s="15">
        <f t="shared" si="8"/>
        <v>18.18543363679923</v>
      </c>
      <c r="J26" s="15">
        <f t="shared" si="8"/>
        <v>18.677048394825107</v>
      </c>
      <c r="K26" s="158">
        <f t="shared" si="8"/>
        <v>19.168663152850982</v>
      </c>
    </row>
    <row r="27" spans="1:11" ht="12.75">
      <c r="A27" s="156" t="s">
        <v>38</v>
      </c>
      <c r="B27" s="15">
        <f>B26*0.25</f>
        <v>3.7770723526593195</v>
      </c>
      <c r="C27" s="15">
        <f>C26*0.25</f>
        <v>3.885002395783421</v>
      </c>
      <c r="D27" s="15">
        <f>D26*0.25</f>
        <v>3.992932438907523</v>
      </c>
      <c r="E27" s="15">
        <f>E26*0.25</f>
        <v>4.100862482031625</v>
      </c>
      <c r="F27" s="15">
        <f aca="true" t="shared" si="9" ref="F27:K27">F26*0.25</f>
        <v>4.208792525155726</v>
      </c>
      <c r="G27" s="15">
        <f t="shared" si="9"/>
        <v>4.316722568279827</v>
      </c>
      <c r="H27" s="15">
        <f t="shared" si="9"/>
        <v>4.424652611403929</v>
      </c>
      <c r="I27" s="15">
        <f t="shared" si="9"/>
        <v>4.546358409199808</v>
      </c>
      <c r="J27" s="15">
        <f t="shared" si="9"/>
        <v>4.669262098706277</v>
      </c>
      <c r="K27" s="158">
        <f t="shared" si="9"/>
        <v>4.7921657882127455</v>
      </c>
    </row>
    <row r="28" spans="1:11" ht="12.75">
      <c r="A28" s="156" t="s">
        <v>39</v>
      </c>
      <c r="B28" s="15">
        <f>B26*0.1</f>
        <v>1.510828941063728</v>
      </c>
      <c r="C28" s="15">
        <f>C26*0.1</f>
        <v>1.5540009583133685</v>
      </c>
      <c r="D28" s="15">
        <f>D26*0.1</f>
        <v>1.5971729755630093</v>
      </c>
      <c r="E28" s="15">
        <f>E26*0.1</f>
        <v>1.64034499281265</v>
      </c>
      <c r="F28" s="15">
        <f aca="true" t="shared" si="10" ref="F28:K28">F26*0.1</f>
        <v>1.6835170100622905</v>
      </c>
      <c r="G28" s="15">
        <f t="shared" si="10"/>
        <v>1.7266890273119309</v>
      </c>
      <c r="H28" s="15">
        <f t="shared" si="10"/>
        <v>1.769861044561572</v>
      </c>
      <c r="I28" s="15">
        <f t="shared" si="10"/>
        <v>1.8185433636799233</v>
      </c>
      <c r="J28" s="15">
        <f t="shared" si="10"/>
        <v>1.8677048394825109</v>
      </c>
      <c r="K28" s="158">
        <f t="shared" si="10"/>
        <v>1.9168663152850982</v>
      </c>
    </row>
    <row r="29" spans="1:11" ht="13.5" thickBot="1">
      <c r="A29" s="159" t="s">
        <v>40</v>
      </c>
      <c r="B29" s="160">
        <f>B26*1.5</f>
        <v>22.662434115955918</v>
      </c>
      <c r="C29" s="160">
        <f>C26*1.5</f>
        <v>23.31001437470053</v>
      </c>
      <c r="D29" s="160">
        <f>D26*1.5</f>
        <v>23.957594633445137</v>
      </c>
      <c r="E29" s="160">
        <f>E26*1.5</f>
        <v>24.605174892189748</v>
      </c>
      <c r="F29" s="160">
        <f aca="true" t="shared" si="11" ref="F29:K29">F26*1.5</f>
        <v>25.252755150934355</v>
      </c>
      <c r="G29" s="160">
        <f t="shared" si="11"/>
        <v>25.900335409678963</v>
      </c>
      <c r="H29" s="160">
        <f t="shared" si="11"/>
        <v>26.547915668423578</v>
      </c>
      <c r="I29" s="160">
        <f t="shared" si="11"/>
        <v>27.278150455198848</v>
      </c>
      <c r="J29" s="160">
        <f t="shared" si="11"/>
        <v>28.01557259223766</v>
      </c>
      <c r="K29" s="161">
        <f t="shared" si="11"/>
        <v>28.752994729276473</v>
      </c>
    </row>
    <row r="30" ht="4.5" customHeight="1" thickBot="1" thickTop="1"/>
    <row r="31" spans="1:11" ht="17.25" thickBot="1" thickTop="1">
      <c r="A31" s="152" t="s">
        <v>44</v>
      </c>
      <c r="B31" s="100"/>
      <c r="C31" s="100"/>
      <c r="D31" s="100"/>
      <c r="E31" s="100"/>
      <c r="F31" s="102"/>
      <c r="G31" s="102"/>
      <c r="H31" s="102"/>
      <c r="I31" s="102"/>
      <c r="J31" s="102"/>
      <c r="K31" s="103"/>
    </row>
    <row r="32" spans="1:11" ht="13.5" thickTop="1">
      <c r="A32" s="165"/>
      <c r="B32" s="166" t="s">
        <v>157</v>
      </c>
      <c r="C32" s="166" t="s">
        <v>158</v>
      </c>
      <c r="D32" s="166" t="s">
        <v>159</v>
      </c>
      <c r="E32" s="166" t="s">
        <v>160</v>
      </c>
      <c r="F32" s="163" t="s">
        <v>161</v>
      </c>
      <c r="G32" s="163" t="s">
        <v>162</v>
      </c>
      <c r="H32" s="163" t="s">
        <v>163</v>
      </c>
      <c r="I32" s="163" t="s">
        <v>154</v>
      </c>
      <c r="J32" s="163" t="s">
        <v>155</v>
      </c>
      <c r="K32" s="164" t="s">
        <v>156</v>
      </c>
    </row>
    <row r="33" spans="1:11" ht="12.75">
      <c r="A33" s="156" t="s">
        <v>36</v>
      </c>
      <c r="B33" s="358">
        <v>34300</v>
      </c>
      <c r="C33" s="358">
        <v>35443</v>
      </c>
      <c r="D33" s="358">
        <v>36587</v>
      </c>
      <c r="E33" s="358">
        <v>37730</v>
      </c>
      <c r="F33" s="358">
        <v>38873</v>
      </c>
      <c r="G33" s="358">
        <v>40016</v>
      </c>
      <c r="H33" s="358">
        <v>41159</v>
      </c>
      <c r="I33" s="358">
        <v>42302</v>
      </c>
      <c r="J33" s="358">
        <v>43446</v>
      </c>
      <c r="K33" s="359">
        <v>44589</v>
      </c>
    </row>
    <row r="34" spans="1:11" ht="12.75">
      <c r="A34" s="156" t="s">
        <v>37</v>
      </c>
      <c r="B34" s="15">
        <f>B33/2087</f>
        <v>16.435074269286055</v>
      </c>
      <c r="C34" s="15">
        <f>C33/2087</f>
        <v>16.982750359367515</v>
      </c>
      <c r="D34" s="15">
        <f>D33/2087</f>
        <v>17.530905606133206</v>
      </c>
      <c r="E34" s="15">
        <f>E33/2087</f>
        <v>18.078581696214663</v>
      </c>
      <c r="F34" s="15">
        <f aca="true" t="shared" si="12" ref="F34:K34">F33/2087</f>
        <v>18.62625778629612</v>
      </c>
      <c r="G34" s="15">
        <f t="shared" si="12"/>
        <v>19.173933876377575</v>
      </c>
      <c r="H34" s="15">
        <f t="shared" si="12"/>
        <v>19.72160996645903</v>
      </c>
      <c r="I34" s="15">
        <f t="shared" si="12"/>
        <v>20.269286056540487</v>
      </c>
      <c r="J34" s="15">
        <f t="shared" si="12"/>
        <v>20.817441303306182</v>
      </c>
      <c r="K34" s="158">
        <f t="shared" si="12"/>
        <v>21.36511739338764</v>
      </c>
    </row>
    <row r="35" spans="1:11" ht="12.75">
      <c r="A35" s="156" t="s">
        <v>38</v>
      </c>
      <c r="B35" s="15">
        <f>B34*0.25</f>
        <v>4.108768567321514</v>
      </c>
      <c r="C35" s="15">
        <f>C34*0.25</f>
        <v>4.245687589841879</v>
      </c>
      <c r="D35" s="15">
        <f>D34*0.25</f>
        <v>4.382726401533302</v>
      </c>
      <c r="E35" s="15">
        <f>E34*0.25</f>
        <v>4.519645424053666</v>
      </c>
      <c r="F35" s="15">
        <f aca="true" t="shared" si="13" ref="F35:K35">F34*0.25</f>
        <v>4.65656444657403</v>
      </c>
      <c r="G35" s="15">
        <f t="shared" si="13"/>
        <v>4.793483469094394</v>
      </c>
      <c r="H35" s="15">
        <f t="shared" si="13"/>
        <v>4.930402491614758</v>
      </c>
      <c r="I35" s="15">
        <f t="shared" si="13"/>
        <v>5.067321514135122</v>
      </c>
      <c r="J35" s="15">
        <f t="shared" si="13"/>
        <v>5.204360325826546</v>
      </c>
      <c r="K35" s="158">
        <f t="shared" si="13"/>
        <v>5.34127934834691</v>
      </c>
    </row>
    <row r="36" spans="1:11" ht="12.75">
      <c r="A36" s="156" t="s">
        <v>39</v>
      </c>
      <c r="B36" s="15">
        <f>B34*0.1</f>
        <v>1.6435074269286056</v>
      </c>
      <c r="C36" s="15">
        <f>C34*0.1</f>
        <v>1.6982750359367516</v>
      </c>
      <c r="D36" s="15">
        <f>D34*0.1</f>
        <v>1.7530905606133207</v>
      </c>
      <c r="E36" s="15">
        <f>E34*0.1</f>
        <v>1.8078581696214664</v>
      </c>
      <c r="F36" s="15">
        <f aca="true" t="shared" si="14" ref="F36:K36">F34*0.1</f>
        <v>1.8626257786296119</v>
      </c>
      <c r="G36" s="15">
        <f t="shared" si="14"/>
        <v>1.9173933876377576</v>
      </c>
      <c r="H36" s="15">
        <f t="shared" si="14"/>
        <v>1.9721609966459033</v>
      </c>
      <c r="I36" s="15">
        <f t="shared" si="14"/>
        <v>2.026928605654049</v>
      </c>
      <c r="J36" s="15">
        <f t="shared" si="14"/>
        <v>2.0817441303306183</v>
      </c>
      <c r="K36" s="158">
        <f t="shared" si="14"/>
        <v>2.136511739338764</v>
      </c>
    </row>
    <row r="37" spans="1:11" ht="13.5" thickBot="1">
      <c r="A37" s="159" t="s">
        <v>40</v>
      </c>
      <c r="B37" s="160">
        <f>B34*1.5</f>
        <v>24.652611403929082</v>
      </c>
      <c r="C37" s="160">
        <f>C34*1.5</f>
        <v>25.474125539051272</v>
      </c>
      <c r="D37" s="160">
        <f>D34*1.5</f>
        <v>26.29635840919981</v>
      </c>
      <c r="E37" s="160">
        <f>E34*1.5</f>
        <v>27.117872544321994</v>
      </c>
      <c r="F37" s="160">
        <f aca="true" t="shared" si="15" ref="F37:K37">F34*1.5</f>
        <v>27.939386679444176</v>
      </c>
      <c r="G37" s="160">
        <f t="shared" si="15"/>
        <v>28.760900814566362</v>
      </c>
      <c r="H37" s="160">
        <f t="shared" si="15"/>
        <v>29.58241494968855</v>
      </c>
      <c r="I37" s="160">
        <f t="shared" si="15"/>
        <v>30.40392908481073</v>
      </c>
      <c r="J37" s="160">
        <f t="shared" si="15"/>
        <v>31.226161954959274</v>
      </c>
      <c r="K37" s="161">
        <f t="shared" si="15"/>
        <v>32.04767609008146</v>
      </c>
    </row>
    <row r="38" spans="1:11" ht="12" customHeight="1" thickTop="1">
      <c r="A38" s="402" t="s">
        <v>164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</row>
    <row r="39" ht="6.75" customHeight="1"/>
  </sheetData>
  <mergeCells count="1">
    <mergeCell ref="A38:K38"/>
  </mergeCells>
  <printOptions/>
  <pageMargins left="0.75" right="0.75" top="0.5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23"/>
  <sheetViews>
    <sheetView workbookViewId="0" topLeftCell="A2">
      <selection activeCell="C37" sqref="C37"/>
    </sheetView>
  </sheetViews>
  <sheetFormatPr defaultColWidth="9.140625" defaultRowHeight="12.75"/>
  <cols>
    <col min="1" max="1" width="12.57421875" style="0" bestFit="1" customWidth="1"/>
    <col min="2" max="2" width="11.8515625" style="0" customWidth="1"/>
    <col min="3" max="3" width="14.28125" style="0" bestFit="1" customWidth="1"/>
    <col min="4" max="4" width="22.00390625" style="0" bestFit="1" customWidth="1"/>
    <col min="5" max="5" width="10.8515625" style="0" bestFit="1" customWidth="1"/>
    <col min="6" max="11" width="10.28125" style="0" customWidth="1"/>
  </cols>
  <sheetData>
    <row r="1" spans="1:12" s="237" customFormat="1" ht="23.25">
      <c r="A1" s="407" t="s">
        <v>64</v>
      </c>
      <c r="B1" s="408"/>
      <c r="C1" s="408"/>
      <c r="D1" s="408"/>
      <c r="E1" s="408"/>
      <c r="F1" s="408"/>
      <c r="G1" s="409"/>
      <c r="H1" s="239"/>
      <c r="I1" s="239"/>
      <c r="J1" s="239"/>
      <c r="K1" s="239"/>
      <c r="L1" s="239"/>
    </row>
    <row r="2" spans="1:12" s="237" customFormat="1" ht="23.25">
      <c r="A2" s="410" t="s">
        <v>182</v>
      </c>
      <c r="B2" s="411"/>
      <c r="C2" s="411"/>
      <c r="D2" s="411"/>
      <c r="E2" s="411"/>
      <c r="F2" s="411"/>
      <c r="G2" s="412"/>
      <c r="H2" s="239"/>
      <c r="I2" s="239"/>
      <c r="J2" s="239"/>
      <c r="K2" s="239"/>
      <c r="L2" s="239"/>
    </row>
    <row r="3" spans="1:12" s="237" customFormat="1" ht="23.25">
      <c r="A3" s="413" t="s">
        <v>0</v>
      </c>
      <c r="B3" s="414"/>
      <c r="C3" s="414"/>
      <c r="D3" s="414"/>
      <c r="E3" s="414"/>
      <c r="F3" s="414"/>
      <c r="G3" s="415"/>
      <c r="H3" s="239"/>
      <c r="I3" s="239"/>
      <c r="J3" s="239"/>
      <c r="K3" s="239"/>
      <c r="L3" s="239"/>
    </row>
    <row r="4" spans="1:12" s="237" customFormat="1" ht="23.25">
      <c r="A4" s="413" t="s">
        <v>114</v>
      </c>
      <c r="B4" s="414"/>
      <c r="C4" s="414"/>
      <c r="D4" s="414"/>
      <c r="E4" s="414"/>
      <c r="F4" s="414"/>
      <c r="G4" s="415"/>
      <c r="H4" s="239"/>
      <c r="I4" s="239"/>
      <c r="J4" s="239"/>
      <c r="K4" s="239"/>
      <c r="L4" s="239"/>
    </row>
    <row r="5" spans="1:12" s="237" customFormat="1" ht="24" thickBot="1">
      <c r="A5" s="404" t="s">
        <v>115</v>
      </c>
      <c r="B5" s="405"/>
      <c r="C5" s="405"/>
      <c r="D5" s="405"/>
      <c r="E5" s="405"/>
      <c r="F5" s="405"/>
      <c r="G5" s="406"/>
      <c r="H5" s="239"/>
      <c r="I5" s="239"/>
      <c r="J5" s="239"/>
      <c r="K5" s="239"/>
      <c r="L5" s="239"/>
    </row>
    <row r="6" spans="1:14" ht="15">
      <c r="A6" s="240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1"/>
      <c r="N6" s="1"/>
    </row>
    <row r="7" spans="1:14" ht="15">
      <c r="A7" s="24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  <c r="N7" s="1"/>
    </row>
    <row r="8" spans="3:14" ht="15.75">
      <c r="C8" s="39" t="s">
        <v>116</v>
      </c>
      <c r="D8" s="36" t="s">
        <v>117</v>
      </c>
      <c r="E8" s="39" t="s">
        <v>118</v>
      </c>
      <c r="F8" s="232"/>
      <c r="G8" s="232"/>
      <c r="H8" s="232"/>
      <c r="I8" s="232"/>
      <c r="J8" s="232"/>
      <c r="K8" s="232"/>
      <c r="L8" s="21"/>
      <c r="M8" s="1"/>
      <c r="N8" s="1"/>
    </row>
    <row r="9" spans="3:14" ht="15">
      <c r="C9" s="233">
        <v>1</v>
      </c>
      <c r="D9" s="242" t="s">
        <v>119</v>
      </c>
      <c r="E9" s="335">
        <v>96539</v>
      </c>
      <c r="F9" s="235"/>
      <c r="G9" s="235"/>
      <c r="H9" s="235"/>
      <c r="I9" s="235"/>
      <c r="J9" s="235"/>
      <c r="K9" s="235"/>
      <c r="L9" s="235"/>
      <c r="M9" s="1"/>
      <c r="N9" s="1"/>
    </row>
    <row r="10" spans="3:14" ht="15">
      <c r="C10" s="234">
        <v>2</v>
      </c>
      <c r="D10" s="243" t="s">
        <v>120</v>
      </c>
      <c r="E10" s="334">
        <v>99757</v>
      </c>
      <c r="F10" s="236"/>
      <c r="G10" s="236"/>
      <c r="H10" s="236"/>
      <c r="I10" s="236"/>
      <c r="J10" s="236"/>
      <c r="K10" s="236"/>
      <c r="L10" s="235"/>
      <c r="M10" s="1"/>
      <c r="N10" s="1"/>
    </row>
    <row r="11" spans="3:14" ht="15">
      <c r="C11" s="233">
        <v>3</v>
      </c>
      <c r="D11" s="244" t="s">
        <v>121</v>
      </c>
      <c r="E11" s="335">
        <v>102975</v>
      </c>
      <c r="F11" s="236"/>
      <c r="G11" s="236"/>
      <c r="H11" s="236"/>
      <c r="I11" s="236"/>
      <c r="J11" s="236"/>
      <c r="K11" s="236"/>
      <c r="L11" s="235"/>
      <c r="M11" s="1"/>
      <c r="N11" s="1"/>
    </row>
    <row r="12" spans="3:14" ht="15">
      <c r="C12" s="234">
        <v>4</v>
      </c>
      <c r="D12" s="243" t="s">
        <v>122</v>
      </c>
      <c r="E12" s="334">
        <v>106193</v>
      </c>
      <c r="F12" s="236"/>
      <c r="G12" s="236"/>
      <c r="H12" s="236"/>
      <c r="I12" s="236"/>
      <c r="J12" s="236"/>
      <c r="K12" s="236"/>
      <c r="L12" s="235"/>
      <c r="M12" s="1"/>
      <c r="N12" s="1"/>
    </row>
    <row r="13" spans="3:14" ht="15">
      <c r="C13" s="233">
        <v>5</v>
      </c>
      <c r="D13" s="244" t="s">
        <v>123</v>
      </c>
      <c r="E13" s="335">
        <v>109411</v>
      </c>
      <c r="F13" s="236"/>
      <c r="G13" s="236"/>
      <c r="H13" s="236"/>
      <c r="I13" s="236"/>
      <c r="J13" s="236"/>
      <c r="K13" s="236"/>
      <c r="L13" s="235"/>
      <c r="M13" s="1"/>
      <c r="N13" s="1"/>
    </row>
    <row r="14" spans="3:14" ht="15">
      <c r="C14" s="234">
        <v>6</v>
      </c>
      <c r="D14" s="243" t="s">
        <v>124</v>
      </c>
      <c r="E14" s="334">
        <v>112629</v>
      </c>
      <c r="F14" s="236"/>
      <c r="G14" s="236"/>
      <c r="H14" s="236"/>
      <c r="I14" s="236"/>
      <c r="J14" s="236"/>
      <c r="K14" s="236"/>
      <c r="L14" s="236"/>
      <c r="M14" s="1"/>
      <c r="N14" s="1"/>
    </row>
    <row r="15" spans="3:14" ht="15">
      <c r="C15" s="233">
        <v>7</v>
      </c>
      <c r="D15" s="244" t="s">
        <v>125</v>
      </c>
      <c r="E15" s="335">
        <v>115847</v>
      </c>
      <c r="F15" s="236"/>
      <c r="G15" s="236"/>
      <c r="H15" s="236"/>
      <c r="I15" s="236"/>
      <c r="J15" s="236"/>
      <c r="K15" s="236"/>
      <c r="L15" s="236"/>
      <c r="M15" s="1"/>
      <c r="N15" s="1"/>
    </row>
    <row r="16" spans="3:12" ht="15">
      <c r="C16" s="234">
        <v>8</v>
      </c>
      <c r="D16" s="245" t="s">
        <v>126</v>
      </c>
      <c r="E16" s="334">
        <v>119065</v>
      </c>
      <c r="F16" s="237"/>
      <c r="G16" s="237"/>
      <c r="H16" s="237"/>
      <c r="I16" s="237"/>
      <c r="J16" s="237"/>
      <c r="K16" s="237"/>
      <c r="L16" s="237"/>
    </row>
    <row r="17" spans="3:12" ht="15">
      <c r="C17" s="233">
        <v>9</v>
      </c>
      <c r="D17" s="244" t="s">
        <v>127</v>
      </c>
      <c r="E17" s="335">
        <v>122283</v>
      </c>
      <c r="F17" s="237"/>
      <c r="G17" s="237"/>
      <c r="H17" s="237"/>
      <c r="I17" s="237"/>
      <c r="J17" s="237"/>
      <c r="K17" s="237"/>
      <c r="L17" s="237"/>
    </row>
    <row r="18" spans="3:5" ht="15">
      <c r="C18" s="234">
        <v>10</v>
      </c>
      <c r="D18" s="245" t="s">
        <v>128</v>
      </c>
      <c r="E18" s="334">
        <v>125501</v>
      </c>
    </row>
    <row r="19" spans="3:5" ht="15">
      <c r="C19" s="233">
        <v>11</v>
      </c>
      <c r="D19" s="246" t="s">
        <v>129</v>
      </c>
      <c r="E19" s="335">
        <v>128719</v>
      </c>
    </row>
    <row r="20" spans="3:5" ht="15">
      <c r="C20" s="234">
        <v>12</v>
      </c>
      <c r="D20" s="247" t="s">
        <v>130</v>
      </c>
      <c r="E20" s="334">
        <v>131937</v>
      </c>
    </row>
    <row r="21" spans="3:5" ht="15">
      <c r="C21" s="233">
        <v>13</v>
      </c>
      <c r="D21" s="246" t="s">
        <v>131</v>
      </c>
      <c r="E21" s="335">
        <v>135155</v>
      </c>
    </row>
    <row r="22" spans="3:5" ht="15">
      <c r="C22" s="234">
        <v>14</v>
      </c>
      <c r="D22" s="247" t="s">
        <v>132</v>
      </c>
      <c r="E22" s="334">
        <v>138373</v>
      </c>
    </row>
    <row r="23" spans="3:5" ht="15">
      <c r="C23" s="233">
        <v>15</v>
      </c>
      <c r="D23" s="246" t="s">
        <v>133</v>
      </c>
      <c r="E23" s="335">
        <v>141591</v>
      </c>
    </row>
  </sheetData>
  <mergeCells count="5">
    <mergeCell ref="A5:G5"/>
    <mergeCell ref="A1:G1"/>
    <mergeCell ref="A2:G2"/>
    <mergeCell ref="A3:G3"/>
    <mergeCell ref="A4:G4"/>
  </mergeCells>
  <printOptions horizontalCentered="1"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38"/>
  <sheetViews>
    <sheetView workbookViewId="0" topLeftCell="A1">
      <selection activeCell="D2" sqref="D2"/>
    </sheetView>
  </sheetViews>
  <sheetFormatPr defaultColWidth="9.140625" defaultRowHeight="12.75"/>
  <cols>
    <col min="1" max="1" width="19.00390625" style="0" bestFit="1" customWidth="1"/>
    <col min="2" max="2" width="9.28125" style="0" customWidth="1"/>
    <col min="3" max="3" width="10.57421875" style="0" customWidth="1"/>
    <col min="4" max="5" width="10.8515625" style="0" customWidth="1"/>
    <col min="6" max="6" width="10.7109375" style="0" customWidth="1"/>
    <col min="7" max="7" width="10.8515625" style="0" customWidth="1"/>
    <col min="8" max="9" width="9.28125" style="0" customWidth="1"/>
    <col min="10" max="10" width="9.8515625" style="0" customWidth="1"/>
    <col min="11" max="11" width="9.421875" style="0" customWidth="1"/>
  </cols>
  <sheetData>
    <row r="1" spans="1:12" ht="18.75" thickTop="1">
      <c r="A1" s="66"/>
      <c r="B1" s="111"/>
      <c r="C1" s="54"/>
      <c r="D1" s="111" t="s">
        <v>65</v>
      </c>
      <c r="E1" s="111"/>
      <c r="F1" s="112"/>
      <c r="G1" s="112"/>
      <c r="H1" s="112"/>
      <c r="I1" s="112"/>
      <c r="J1" s="112"/>
      <c r="K1" s="112"/>
      <c r="L1" s="113"/>
    </row>
    <row r="2" spans="1:12" ht="18">
      <c r="A2" s="56"/>
      <c r="B2" s="114"/>
      <c r="C2" s="58"/>
      <c r="D2" s="115" t="s">
        <v>203</v>
      </c>
      <c r="E2" s="58"/>
      <c r="F2" s="114"/>
      <c r="G2" s="114"/>
      <c r="H2" s="114"/>
      <c r="I2" s="114"/>
      <c r="J2" s="114"/>
      <c r="K2" s="114"/>
      <c r="L2" s="116"/>
    </row>
    <row r="3" spans="1:12" ht="17.25" customHeight="1">
      <c r="A3" s="60"/>
      <c r="B3" s="114"/>
      <c r="C3" s="114"/>
      <c r="D3" s="114" t="s">
        <v>91</v>
      </c>
      <c r="E3" s="114"/>
      <c r="F3" s="114"/>
      <c r="G3" s="114"/>
      <c r="H3" s="114"/>
      <c r="I3" s="114"/>
      <c r="J3" s="114"/>
      <c r="K3" s="114"/>
      <c r="L3" s="116"/>
    </row>
    <row r="4" spans="1:12" ht="18" customHeight="1">
      <c r="A4" s="60"/>
      <c r="B4" s="114"/>
      <c r="C4" s="58"/>
      <c r="D4" s="114" t="s">
        <v>63</v>
      </c>
      <c r="E4" s="114"/>
      <c r="F4" s="114"/>
      <c r="G4" s="114"/>
      <c r="H4" s="114"/>
      <c r="I4" s="58"/>
      <c r="J4" s="58"/>
      <c r="K4" s="114"/>
      <c r="L4" s="116"/>
    </row>
    <row r="5" spans="1:12" ht="18.75" thickBot="1">
      <c r="A5" s="61"/>
      <c r="B5" s="117"/>
      <c r="C5" s="117" t="s">
        <v>204</v>
      </c>
      <c r="D5" s="63"/>
      <c r="E5" s="63"/>
      <c r="F5" s="117"/>
      <c r="G5" s="117"/>
      <c r="H5" s="117"/>
      <c r="I5" s="117"/>
      <c r="J5" s="119"/>
      <c r="K5" s="63"/>
      <c r="L5" s="118"/>
    </row>
    <row r="6" spans="1:12" ht="16.5" thickTop="1">
      <c r="A6" s="2" t="s">
        <v>1</v>
      </c>
      <c r="B6" s="68"/>
      <c r="C6" s="69"/>
      <c r="D6" s="69"/>
      <c r="E6" s="69"/>
      <c r="F6" s="69"/>
      <c r="G6" s="69"/>
      <c r="H6" s="69"/>
      <c r="I6" s="69"/>
      <c r="J6" s="69"/>
      <c r="K6" s="68"/>
      <c r="L6" s="120" t="s">
        <v>9</v>
      </c>
    </row>
    <row r="7" spans="1:12" ht="15.75">
      <c r="A7" s="3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121" t="s">
        <v>10</v>
      </c>
    </row>
    <row r="8" spans="1:12" ht="16.5" thickBot="1">
      <c r="A8" s="4" t="s">
        <v>3</v>
      </c>
      <c r="B8" s="70">
        <v>1</v>
      </c>
      <c r="C8" s="70">
        <v>2</v>
      </c>
      <c r="D8" s="70">
        <v>3</v>
      </c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122" t="s">
        <v>11</v>
      </c>
    </row>
    <row r="9" spans="1:12" ht="15" thickTop="1">
      <c r="A9" s="127" t="s">
        <v>83</v>
      </c>
      <c r="B9" s="131">
        <v>30125</v>
      </c>
      <c r="C9" s="123">
        <v>31129</v>
      </c>
      <c r="D9" s="123">
        <v>32133</v>
      </c>
      <c r="E9" s="131">
        <v>33137</v>
      </c>
      <c r="F9" s="123">
        <v>34141</v>
      </c>
      <c r="G9" s="123">
        <v>35145</v>
      </c>
      <c r="H9" s="131">
        <v>36149</v>
      </c>
      <c r="I9" s="123">
        <v>37153</v>
      </c>
      <c r="J9" s="123">
        <v>38157</v>
      </c>
      <c r="K9" s="131">
        <v>39161</v>
      </c>
      <c r="L9" s="124">
        <v>1004</v>
      </c>
    </row>
    <row r="10" spans="1:12" ht="14.25">
      <c r="A10" s="128" t="s">
        <v>23</v>
      </c>
      <c r="B10" s="132">
        <f>SUM(B9*0.1386)</f>
        <v>4175.325</v>
      </c>
      <c r="C10" s="132">
        <f aca="true" t="shared" si="0" ref="C10:K10">SUM(C9*0.1386)</f>
        <v>4314.4794</v>
      </c>
      <c r="D10" s="132">
        <f t="shared" si="0"/>
        <v>4453.6338</v>
      </c>
      <c r="E10" s="132">
        <f t="shared" si="0"/>
        <v>4592.7882</v>
      </c>
      <c r="F10" s="132">
        <f t="shared" si="0"/>
        <v>4731.9426</v>
      </c>
      <c r="G10" s="132">
        <f t="shared" si="0"/>
        <v>4871.097</v>
      </c>
      <c r="H10" s="132">
        <f t="shared" si="0"/>
        <v>5010.2514</v>
      </c>
      <c r="I10" s="132">
        <f t="shared" si="0"/>
        <v>5149.4058</v>
      </c>
      <c r="J10" s="132">
        <f t="shared" si="0"/>
        <v>5288.5602</v>
      </c>
      <c r="K10" s="132">
        <f t="shared" si="0"/>
        <v>5427.7146</v>
      </c>
      <c r="L10" s="125"/>
    </row>
    <row r="11" spans="1:12" ht="15" thickBot="1">
      <c r="A11" s="129" t="s">
        <v>81</v>
      </c>
      <c r="B11" s="133">
        <f>SUM(B9:B10)</f>
        <v>34300.325</v>
      </c>
      <c r="C11" s="133">
        <f aca="true" t="shared" si="1" ref="C11:K11">SUM(C9:C10)</f>
        <v>35443.4794</v>
      </c>
      <c r="D11" s="133">
        <f t="shared" si="1"/>
        <v>36586.633799999996</v>
      </c>
      <c r="E11" s="133">
        <f t="shared" si="1"/>
        <v>37729.7882</v>
      </c>
      <c r="F11" s="133">
        <f t="shared" si="1"/>
        <v>38872.9426</v>
      </c>
      <c r="G11" s="133">
        <f t="shared" si="1"/>
        <v>40016.097</v>
      </c>
      <c r="H11" s="133">
        <f t="shared" si="1"/>
        <v>41159.2514</v>
      </c>
      <c r="I11" s="133">
        <f t="shared" si="1"/>
        <v>42302.4058</v>
      </c>
      <c r="J11" s="133">
        <f t="shared" si="1"/>
        <v>43445.5602</v>
      </c>
      <c r="K11" s="133">
        <f t="shared" si="1"/>
        <v>44588.7146</v>
      </c>
      <c r="L11" s="134"/>
    </row>
    <row r="12" spans="1:12" ht="15" thickTop="1">
      <c r="A12" s="127" t="s">
        <v>84</v>
      </c>
      <c r="B12" s="135">
        <v>35237</v>
      </c>
      <c r="C12" s="136">
        <v>36412</v>
      </c>
      <c r="D12" s="135">
        <v>37587</v>
      </c>
      <c r="E12" s="136">
        <v>38762</v>
      </c>
      <c r="F12" s="135">
        <v>39937</v>
      </c>
      <c r="G12" s="136">
        <v>41112</v>
      </c>
      <c r="H12" s="135">
        <v>42287</v>
      </c>
      <c r="I12" s="136">
        <v>43462</v>
      </c>
      <c r="J12" s="135">
        <v>44637</v>
      </c>
      <c r="K12" s="136">
        <v>45812</v>
      </c>
      <c r="L12" s="124">
        <v>1175</v>
      </c>
    </row>
    <row r="13" spans="1:12" ht="14.25">
      <c r="A13" s="128" t="s">
        <v>23</v>
      </c>
      <c r="B13" s="132">
        <f>SUM(B12*0.1386)</f>
        <v>4883.8482</v>
      </c>
      <c r="C13" s="132">
        <f aca="true" t="shared" si="2" ref="C13:K13">SUM(C12*0.1386)</f>
        <v>5046.7032</v>
      </c>
      <c r="D13" s="132">
        <f t="shared" si="2"/>
        <v>5209.5582</v>
      </c>
      <c r="E13" s="132">
        <f t="shared" si="2"/>
        <v>5372.4132</v>
      </c>
      <c r="F13" s="132">
        <f t="shared" si="2"/>
        <v>5535.2682</v>
      </c>
      <c r="G13" s="132">
        <f t="shared" si="2"/>
        <v>5698.1232</v>
      </c>
      <c r="H13" s="132">
        <f t="shared" si="2"/>
        <v>5860.9782000000005</v>
      </c>
      <c r="I13" s="132">
        <f t="shared" si="2"/>
        <v>6023.8332</v>
      </c>
      <c r="J13" s="132">
        <f t="shared" si="2"/>
        <v>6186.6882</v>
      </c>
      <c r="K13" s="132">
        <f t="shared" si="2"/>
        <v>6349.5432</v>
      </c>
      <c r="L13" s="126"/>
    </row>
    <row r="14" spans="1:12" ht="15" thickBot="1">
      <c r="A14" s="129" t="s">
        <v>81</v>
      </c>
      <c r="B14" s="133">
        <f>SUM(B12:B13)</f>
        <v>40120.8482</v>
      </c>
      <c r="C14" s="133">
        <f aca="true" t="shared" si="3" ref="C14:K14">SUM(C12:C13)</f>
        <v>41458.7032</v>
      </c>
      <c r="D14" s="133">
        <f t="shared" si="3"/>
        <v>42796.5582</v>
      </c>
      <c r="E14" s="133">
        <f t="shared" si="3"/>
        <v>44134.4132</v>
      </c>
      <c r="F14" s="133">
        <f t="shared" si="3"/>
        <v>45472.2682</v>
      </c>
      <c r="G14" s="133">
        <f t="shared" si="3"/>
        <v>46810.1232</v>
      </c>
      <c r="H14" s="133">
        <f t="shared" si="3"/>
        <v>48147.9782</v>
      </c>
      <c r="I14" s="133">
        <f t="shared" si="3"/>
        <v>49485.8332</v>
      </c>
      <c r="J14" s="133">
        <f t="shared" si="3"/>
        <v>50823.6882</v>
      </c>
      <c r="K14" s="133">
        <f t="shared" si="3"/>
        <v>52161.5432</v>
      </c>
      <c r="L14" s="223"/>
    </row>
    <row r="15" spans="1:12" ht="15" thickTop="1">
      <c r="A15" s="127" t="s">
        <v>85</v>
      </c>
      <c r="B15" s="135">
        <v>40949</v>
      </c>
      <c r="C15" s="136">
        <v>42314</v>
      </c>
      <c r="D15" s="135">
        <v>43679</v>
      </c>
      <c r="E15" s="136">
        <v>45044</v>
      </c>
      <c r="F15" s="135">
        <v>46409</v>
      </c>
      <c r="G15" s="136">
        <v>47774</v>
      </c>
      <c r="H15" s="135">
        <v>49139</v>
      </c>
      <c r="I15" s="136">
        <v>50504</v>
      </c>
      <c r="J15" s="135">
        <v>51869</v>
      </c>
      <c r="K15" s="136">
        <v>53234</v>
      </c>
      <c r="L15" s="124">
        <v>1365</v>
      </c>
    </row>
    <row r="16" spans="1:12" ht="14.25">
      <c r="A16" s="128" t="s">
        <v>23</v>
      </c>
      <c r="B16" s="132">
        <f>SUM(B15*0.1386)</f>
        <v>5675.5314</v>
      </c>
      <c r="C16" s="132">
        <f aca="true" t="shared" si="4" ref="C16:K16">SUM(C15*0.1386)</f>
        <v>5864.7204</v>
      </c>
      <c r="D16" s="132">
        <f t="shared" si="4"/>
        <v>6053.9094000000005</v>
      </c>
      <c r="E16" s="132">
        <f t="shared" si="4"/>
        <v>6243.0984</v>
      </c>
      <c r="F16" s="132">
        <f t="shared" si="4"/>
        <v>6432.2874</v>
      </c>
      <c r="G16" s="132">
        <f t="shared" si="4"/>
        <v>6621.4764000000005</v>
      </c>
      <c r="H16" s="132">
        <f t="shared" si="4"/>
        <v>6810.6654</v>
      </c>
      <c r="I16" s="132">
        <f t="shared" si="4"/>
        <v>6999.8544</v>
      </c>
      <c r="J16" s="132">
        <f t="shared" si="4"/>
        <v>7189.0434000000005</v>
      </c>
      <c r="K16" s="132">
        <f t="shared" si="4"/>
        <v>7378.2324</v>
      </c>
      <c r="L16" s="126"/>
    </row>
    <row r="17" spans="1:12" ht="15" thickBot="1">
      <c r="A17" s="129" t="s">
        <v>81</v>
      </c>
      <c r="B17" s="133">
        <f>SUM(B15:B16)</f>
        <v>46624.5314</v>
      </c>
      <c r="C17" s="133">
        <f aca="true" t="shared" si="5" ref="C17:K17">SUM(C15:C16)</f>
        <v>48178.7204</v>
      </c>
      <c r="D17" s="133">
        <f t="shared" si="5"/>
        <v>49732.909400000004</v>
      </c>
      <c r="E17" s="133">
        <f t="shared" si="5"/>
        <v>51287.0984</v>
      </c>
      <c r="F17" s="133">
        <f t="shared" si="5"/>
        <v>52841.2874</v>
      </c>
      <c r="G17" s="133">
        <f t="shared" si="5"/>
        <v>54395.4764</v>
      </c>
      <c r="H17" s="133">
        <f t="shared" si="5"/>
        <v>55949.6654</v>
      </c>
      <c r="I17" s="133">
        <f t="shared" si="5"/>
        <v>57503.8544</v>
      </c>
      <c r="J17" s="133">
        <f t="shared" si="5"/>
        <v>59058.0434</v>
      </c>
      <c r="K17" s="133">
        <f t="shared" si="5"/>
        <v>60612.2324</v>
      </c>
      <c r="L17" s="223"/>
    </row>
    <row r="18" spans="1:12" ht="15" thickTop="1">
      <c r="A18" s="130" t="s">
        <v>86</v>
      </c>
      <c r="B18" s="135">
        <v>49544</v>
      </c>
      <c r="C18" s="136">
        <v>51195</v>
      </c>
      <c r="D18" s="135">
        <v>52846</v>
      </c>
      <c r="E18" s="136">
        <v>54497</v>
      </c>
      <c r="F18" s="135">
        <v>56148</v>
      </c>
      <c r="G18" s="136">
        <v>57799</v>
      </c>
      <c r="H18" s="135">
        <v>59450</v>
      </c>
      <c r="I18" s="136">
        <v>61101</v>
      </c>
      <c r="J18" s="135">
        <v>62752</v>
      </c>
      <c r="K18" s="136">
        <v>64403</v>
      </c>
      <c r="L18" s="124">
        <v>1651</v>
      </c>
    </row>
    <row r="19" spans="1:12" ht="14.25">
      <c r="A19" s="128" t="s">
        <v>23</v>
      </c>
      <c r="B19" s="132">
        <f>SUM(B18*0.1386)</f>
        <v>6866.7984</v>
      </c>
      <c r="C19" s="132">
        <f aca="true" t="shared" si="6" ref="C19:K19">SUM(C18*0.1386)</f>
        <v>7095.627</v>
      </c>
      <c r="D19" s="132">
        <f t="shared" si="6"/>
        <v>7324.4556</v>
      </c>
      <c r="E19" s="132">
        <f t="shared" si="6"/>
        <v>7553.2842</v>
      </c>
      <c r="F19" s="132">
        <f t="shared" si="6"/>
        <v>7782.1128</v>
      </c>
      <c r="G19" s="132">
        <f t="shared" si="6"/>
        <v>8010.9414</v>
      </c>
      <c r="H19" s="132">
        <f t="shared" si="6"/>
        <v>8239.77</v>
      </c>
      <c r="I19" s="132">
        <f t="shared" si="6"/>
        <v>8468.5986</v>
      </c>
      <c r="J19" s="132">
        <f t="shared" si="6"/>
        <v>8697.4272</v>
      </c>
      <c r="K19" s="132">
        <f t="shared" si="6"/>
        <v>8926.2558</v>
      </c>
      <c r="L19" s="126"/>
    </row>
    <row r="20" spans="1:12" ht="15" thickBot="1">
      <c r="A20" s="129" t="s">
        <v>81</v>
      </c>
      <c r="B20" s="133">
        <f>SUM(B18:B19)</f>
        <v>56410.7984</v>
      </c>
      <c r="C20" s="133">
        <f aca="true" t="shared" si="7" ref="C20:K20">SUM(C18:C19)</f>
        <v>58290.627</v>
      </c>
      <c r="D20" s="133">
        <f t="shared" si="7"/>
        <v>60170.4556</v>
      </c>
      <c r="E20" s="133">
        <f t="shared" si="7"/>
        <v>62050.2842</v>
      </c>
      <c r="F20" s="133">
        <f t="shared" si="7"/>
        <v>63930.1128</v>
      </c>
      <c r="G20" s="133">
        <f t="shared" si="7"/>
        <v>65809.9414</v>
      </c>
      <c r="H20" s="133">
        <f t="shared" si="7"/>
        <v>67689.77</v>
      </c>
      <c r="I20" s="133">
        <f t="shared" si="7"/>
        <v>69569.5986</v>
      </c>
      <c r="J20" s="133">
        <f t="shared" si="7"/>
        <v>71449.4272</v>
      </c>
      <c r="K20" s="133">
        <f t="shared" si="7"/>
        <v>73329.2558</v>
      </c>
      <c r="L20" s="223"/>
    </row>
    <row r="21" spans="1:12" ht="15" thickTop="1">
      <c r="A21" s="127" t="s">
        <v>87</v>
      </c>
      <c r="B21" s="135">
        <v>59383</v>
      </c>
      <c r="C21" s="136">
        <v>61362</v>
      </c>
      <c r="D21" s="135">
        <v>63341</v>
      </c>
      <c r="E21" s="136">
        <v>65320</v>
      </c>
      <c r="F21" s="135">
        <v>67299</v>
      </c>
      <c r="G21" s="136">
        <v>69278</v>
      </c>
      <c r="H21" s="135">
        <v>71257</v>
      </c>
      <c r="I21" s="136">
        <v>73236</v>
      </c>
      <c r="J21" s="135">
        <v>75215</v>
      </c>
      <c r="K21" s="136">
        <v>77194</v>
      </c>
      <c r="L21" s="124">
        <v>1979</v>
      </c>
    </row>
    <row r="22" spans="1:12" ht="14.25">
      <c r="A22" s="128" t="s">
        <v>23</v>
      </c>
      <c r="B22" s="132">
        <f>SUM(B21*0.1386)</f>
        <v>8230.4838</v>
      </c>
      <c r="C22" s="132">
        <f aca="true" t="shared" si="8" ref="C22:K22">SUM(C21*0.1386)</f>
        <v>8504.7732</v>
      </c>
      <c r="D22" s="132">
        <f t="shared" si="8"/>
        <v>8779.0626</v>
      </c>
      <c r="E22" s="132">
        <f t="shared" si="8"/>
        <v>9053.352</v>
      </c>
      <c r="F22" s="132">
        <f t="shared" si="8"/>
        <v>9327.6414</v>
      </c>
      <c r="G22" s="132">
        <f t="shared" si="8"/>
        <v>9601.9308</v>
      </c>
      <c r="H22" s="132">
        <f t="shared" si="8"/>
        <v>9876.2202</v>
      </c>
      <c r="I22" s="132">
        <f t="shared" si="8"/>
        <v>10150.5096</v>
      </c>
      <c r="J22" s="132">
        <f t="shared" si="8"/>
        <v>10424.799</v>
      </c>
      <c r="K22" s="132">
        <f t="shared" si="8"/>
        <v>10699.0884</v>
      </c>
      <c r="L22" s="126"/>
    </row>
    <row r="23" spans="1:12" ht="15" thickBot="1">
      <c r="A23" s="129" t="s">
        <v>81</v>
      </c>
      <c r="B23" s="133">
        <f>SUM(B21:B22)</f>
        <v>67613.4838</v>
      </c>
      <c r="C23" s="133">
        <f aca="true" t="shared" si="9" ref="C23:K23">SUM(C21:C22)</f>
        <v>69866.7732</v>
      </c>
      <c r="D23" s="133">
        <f t="shared" si="9"/>
        <v>72120.0626</v>
      </c>
      <c r="E23" s="133">
        <f t="shared" si="9"/>
        <v>74373.352</v>
      </c>
      <c r="F23" s="133">
        <f t="shared" si="9"/>
        <v>76626.6414</v>
      </c>
      <c r="G23" s="133">
        <f t="shared" si="9"/>
        <v>78879.9308</v>
      </c>
      <c r="H23" s="133">
        <f t="shared" si="9"/>
        <v>81133.2202</v>
      </c>
      <c r="I23" s="133">
        <f t="shared" si="9"/>
        <v>83386.5096</v>
      </c>
      <c r="J23" s="133">
        <f t="shared" si="9"/>
        <v>85639.799</v>
      </c>
      <c r="K23" s="133">
        <f t="shared" si="9"/>
        <v>87893.08840000001</v>
      </c>
      <c r="L23" s="223"/>
    </row>
    <row r="24" spans="1:12" ht="15" thickTop="1">
      <c r="A24" s="127" t="s">
        <v>88</v>
      </c>
      <c r="B24" s="135">
        <v>70615</v>
      </c>
      <c r="C24" s="136">
        <v>72969</v>
      </c>
      <c r="D24" s="135">
        <v>75323</v>
      </c>
      <c r="E24" s="136">
        <v>77677</v>
      </c>
      <c r="F24" s="135">
        <v>80031</v>
      </c>
      <c r="G24" s="136">
        <v>82385</v>
      </c>
      <c r="H24" s="135">
        <v>84739</v>
      </c>
      <c r="I24" s="136">
        <v>87093</v>
      </c>
      <c r="J24" s="135">
        <v>89447</v>
      </c>
      <c r="K24" s="136">
        <v>91801</v>
      </c>
      <c r="L24" s="124">
        <v>2354</v>
      </c>
    </row>
    <row r="25" spans="1:12" ht="14.25">
      <c r="A25" s="128" t="s">
        <v>23</v>
      </c>
      <c r="B25" s="132">
        <f>SUM(B24*0.1386)</f>
        <v>9787.239</v>
      </c>
      <c r="C25" s="132">
        <f aca="true" t="shared" si="10" ref="C25:K25">SUM(C24*0.1386)</f>
        <v>10113.5034</v>
      </c>
      <c r="D25" s="132">
        <f t="shared" si="10"/>
        <v>10439.7678</v>
      </c>
      <c r="E25" s="132">
        <f t="shared" si="10"/>
        <v>10766.0322</v>
      </c>
      <c r="F25" s="132">
        <f t="shared" si="10"/>
        <v>11092.2966</v>
      </c>
      <c r="G25" s="132">
        <f t="shared" si="10"/>
        <v>11418.561</v>
      </c>
      <c r="H25" s="132">
        <f t="shared" si="10"/>
        <v>11744.8254</v>
      </c>
      <c r="I25" s="132">
        <f t="shared" si="10"/>
        <v>12071.0898</v>
      </c>
      <c r="J25" s="132">
        <f t="shared" si="10"/>
        <v>12397.3542</v>
      </c>
      <c r="K25" s="132">
        <f t="shared" si="10"/>
        <v>12723.6186</v>
      </c>
      <c r="L25" s="126"/>
    </row>
    <row r="26" spans="1:12" ht="15" thickBot="1">
      <c r="A26" s="129" t="s">
        <v>81</v>
      </c>
      <c r="B26" s="133">
        <f>SUM(B24:B25)</f>
        <v>80402.239</v>
      </c>
      <c r="C26" s="133">
        <f aca="true" t="shared" si="11" ref="C26:K26">SUM(C24:C25)</f>
        <v>83082.5034</v>
      </c>
      <c r="D26" s="133">
        <f t="shared" si="11"/>
        <v>85762.7678</v>
      </c>
      <c r="E26" s="133">
        <f t="shared" si="11"/>
        <v>88443.0322</v>
      </c>
      <c r="F26" s="133">
        <f t="shared" si="11"/>
        <v>91123.2966</v>
      </c>
      <c r="G26" s="133">
        <f t="shared" si="11"/>
        <v>93803.561</v>
      </c>
      <c r="H26" s="133">
        <f t="shared" si="11"/>
        <v>96483.8254</v>
      </c>
      <c r="I26" s="133">
        <f t="shared" si="11"/>
        <v>99164.0898</v>
      </c>
      <c r="J26" s="133">
        <f t="shared" si="11"/>
        <v>101844.3542</v>
      </c>
      <c r="K26" s="133">
        <f t="shared" si="11"/>
        <v>104524.6186</v>
      </c>
      <c r="L26" s="223"/>
    </row>
    <row r="27" spans="1:12" ht="15" thickTop="1">
      <c r="A27" s="127" t="s">
        <v>89</v>
      </c>
      <c r="B27" s="135">
        <v>83445</v>
      </c>
      <c r="C27" s="136">
        <v>86227</v>
      </c>
      <c r="D27" s="135">
        <v>89009</v>
      </c>
      <c r="E27" s="136">
        <v>91791</v>
      </c>
      <c r="F27" s="135">
        <v>94573</v>
      </c>
      <c r="G27" s="136">
        <v>97355</v>
      </c>
      <c r="H27" s="135">
        <v>100137</v>
      </c>
      <c r="I27" s="136">
        <v>102919</v>
      </c>
      <c r="J27" s="135">
        <v>105701</v>
      </c>
      <c r="K27" s="136">
        <v>108483</v>
      </c>
      <c r="L27" s="124">
        <v>2782</v>
      </c>
    </row>
    <row r="28" spans="1:12" ht="14.25">
      <c r="A28" s="128" t="s">
        <v>23</v>
      </c>
      <c r="B28" s="132">
        <f>SUM(B27*0.1386)</f>
        <v>11565.477</v>
      </c>
      <c r="C28" s="132">
        <f aca="true" t="shared" si="12" ref="C28:K28">SUM(C27*0.1386)</f>
        <v>11951.0622</v>
      </c>
      <c r="D28" s="132">
        <f t="shared" si="12"/>
        <v>12336.6474</v>
      </c>
      <c r="E28" s="132">
        <f t="shared" si="12"/>
        <v>12722.2326</v>
      </c>
      <c r="F28" s="132">
        <f t="shared" si="12"/>
        <v>13107.8178</v>
      </c>
      <c r="G28" s="132">
        <f t="shared" si="12"/>
        <v>13493.403</v>
      </c>
      <c r="H28" s="132">
        <f t="shared" si="12"/>
        <v>13878.9882</v>
      </c>
      <c r="I28" s="132">
        <f t="shared" si="12"/>
        <v>14264.5734</v>
      </c>
      <c r="J28" s="132">
        <f t="shared" si="12"/>
        <v>14650.1586</v>
      </c>
      <c r="K28" s="132">
        <f t="shared" si="12"/>
        <v>15035.7438</v>
      </c>
      <c r="L28" s="126"/>
    </row>
    <row r="29" spans="1:12" ht="15" thickBot="1">
      <c r="A29" s="129" t="s">
        <v>81</v>
      </c>
      <c r="B29" s="133">
        <f>SUM(B27:B28)</f>
        <v>95010.477</v>
      </c>
      <c r="C29" s="133">
        <f aca="true" t="shared" si="13" ref="C29:K29">SUM(C27:C28)</f>
        <v>98178.0622</v>
      </c>
      <c r="D29" s="133">
        <f t="shared" si="13"/>
        <v>101345.6474</v>
      </c>
      <c r="E29" s="133">
        <f t="shared" si="13"/>
        <v>104513.2326</v>
      </c>
      <c r="F29" s="133">
        <f t="shared" si="13"/>
        <v>107680.8178</v>
      </c>
      <c r="G29" s="133">
        <f t="shared" si="13"/>
        <v>110848.403</v>
      </c>
      <c r="H29" s="133">
        <f t="shared" si="13"/>
        <v>114015.98819999999</v>
      </c>
      <c r="I29" s="133">
        <f t="shared" si="13"/>
        <v>117183.5734</v>
      </c>
      <c r="J29" s="133">
        <f t="shared" si="13"/>
        <v>120351.1586</v>
      </c>
      <c r="K29" s="133">
        <f t="shared" si="13"/>
        <v>123518.7438</v>
      </c>
      <c r="L29" s="223"/>
    </row>
    <row r="30" spans="1:12" ht="15" thickTop="1">
      <c r="A30" s="127" t="s">
        <v>90</v>
      </c>
      <c r="B30" s="135">
        <v>98156</v>
      </c>
      <c r="C30" s="136">
        <v>101428</v>
      </c>
      <c r="D30" s="135">
        <v>104700</v>
      </c>
      <c r="E30" s="136">
        <v>107972</v>
      </c>
      <c r="F30" s="135">
        <v>111244</v>
      </c>
      <c r="G30" s="136">
        <v>114516</v>
      </c>
      <c r="H30" s="135">
        <v>117788</v>
      </c>
      <c r="I30" s="136">
        <v>121060</v>
      </c>
      <c r="J30" s="135">
        <v>124332</v>
      </c>
      <c r="K30" s="136">
        <v>127604</v>
      </c>
      <c r="L30" s="124">
        <v>3272</v>
      </c>
    </row>
    <row r="31" spans="1:12" ht="14.25">
      <c r="A31" s="128" t="s">
        <v>23</v>
      </c>
      <c r="B31" s="132">
        <f>SUM(B30*0.1386)</f>
        <v>13604.4216</v>
      </c>
      <c r="C31" s="132">
        <f aca="true" t="shared" si="14" ref="C31:K31">SUM(C30*0.1386)</f>
        <v>14057.9208</v>
      </c>
      <c r="D31" s="132">
        <f t="shared" si="14"/>
        <v>14511.42</v>
      </c>
      <c r="E31" s="132">
        <f t="shared" si="14"/>
        <v>14964.9192</v>
      </c>
      <c r="F31" s="132">
        <f t="shared" si="14"/>
        <v>15418.4184</v>
      </c>
      <c r="G31" s="132">
        <f t="shared" si="14"/>
        <v>15871.9176</v>
      </c>
      <c r="H31" s="132">
        <f t="shared" si="14"/>
        <v>16325.4168</v>
      </c>
      <c r="I31" s="132">
        <f t="shared" si="14"/>
        <v>16778.916</v>
      </c>
      <c r="J31" s="132">
        <f t="shared" si="14"/>
        <v>17232.4152</v>
      </c>
      <c r="K31" s="132">
        <f t="shared" si="14"/>
        <v>17685.9144</v>
      </c>
      <c r="L31" s="126"/>
    </row>
    <row r="32" spans="1:12" ht="15" thickBot="1">
      <c r="A32" s="129" t="s">
        <v>81</v>
      </c>
      <c r="B32" s="133">
        <f>SUM(B30:B31)</f>
        <v>111760.4216</v>
      </c>
      <c r="C32" s="133">
        <f aca="true" t="shared" si="15" ref="C32:K32">SUM(C30:C31)</f>
        <v>115485.92079999999</v>
      </c>
      <c r="D32" s="133">
        <f t="shared" si="15"/>
        <v>119211.42</v>
      </c>
      <c r="E32" s="133">
        <f t="shared" si="15"/>
        <v>122936.9192</v>
      </c>
      <c r="F32" s="133">
        <f t="shared" si="15"/>
        <v>126662.4184</v>
      </c>
      <c r="G32" s="133">
        <f t="shared" si="15"/>
        <v>130387.9176</v>
      </c>
      <c r="H32" s="133">
        <f t="shared" si="15"/>
        <v>134113.4168</v>
      </c>
      <c r="I32" s="133">
        <f t="shared" si="15"/>
        <v>137838.916</v>
      </c>
      <c r="J32" s="133">
        <f t="shared" si="15"/>
        <v>141564.4152</v>
      </c>
      <c r="K32" s="133">
        <f t="shared" si="15"/>
        <v>145289.9144</v>
      </c>
      <c r="L32" s="223"/>
    </row>
    <row r="33" ht="2.25" customHeight="1" thickTop="1"/>
    <row r="34" ht="12.75">
      <c r="A34" t="s">
        <v>110</v>
      </c>
    </row>
    <row r="35" ht="12.75">
      <c r="A35" t="s">
        <v>111</v>
      </c>
    </row>
    <row r="36" ht="12.75">
      <c r="A36" t="s">
        <v>6</v>
      </c>
    </row>
    <row r="38" ht="12.75">
      <c r="A38" s="231" t="s">
        <v>112</v>
      </c>
    </row>
  </sheetData>
  <printOptions/>
  <pageMargins left="0.5" right="0.5" top="0.25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11"/>
  <sheetViews>
    <sheetView workbookViewId="0" topLeftCell="A1">
      <selection activeCell="H41" sqref="H41"/>
    </sheetView>
  </sheetViews>
  <sheetFormatPr defaultColWidth="9.140625" defaultRowHeight="12.75"/>
  <cols>
    <col min="1" max="1" width="8.421875" style="0" customWidth="1"/>
    <col min="2" max="13" width="10.421875" style="324" customWidth="1"/>
  </cols>
  <sheetData>
    <row r="1" spans="1:13" ht="15.75" thickTop="1">
      <c r="A1" s="66"/>
      <c r="B1" s="312"/>
      <c r="C1" s="313"/>
      <c r="D1" s="312" t="s">
        <v>152</v>
      </c>
      <c r="E1" s="313"/>
      <c r="F1" s="313"/>
      <c r="G1" s="313"/>
      <c r="H1" s="313"/>
      <c r="I1" s="313"/>
      <c r="J1" s="313"/>
      <c r="K1" s="313"/>
      <c r="L1" s="313"/>
      <c r="M1" s="314"/>
    </row>
    <row r="2" spans="1:13" ht="15">
      <c r="A2" s="56"/>
      <c r="B2" s="315"/>
      <c r="C2" s="315"/>
      <c r="D2" s="315"/>
      <c r="E2" s="316" t="s">
        <v>175</v>
      </c>
      <c r="F2" s="315"/>
      <c r="G2" s="315"/>
      <c r="H2" s="315"/>
      <c r="I2" s="315"/>
      <c r="J2" s="315"/>
      <c r="K2" s="315"/>
      <c r="L2" s="315"/>
      <c r="M2" s="317"/>
    </row>
    <row r="3" spans="1:13" ht="23.25">
      <c r="A3" s="60"/>
      <c r="B3" s="315"/>
      <c r="C3" s="315"/>
      <c r="D3" s="315"/>
      <c r="E3" s="315" t="s">
        <v>68</v>
      </c>
      <c r="F3" s="315"/>
      <c r="G3" s="315"/>
      <c r="H3" s="315"/>
      <c r="I3" s="315"/>
      <c r="J3" s="315"/>
      <c r="K3" s="315"/>
      <c r="L3" s="315"/>
      <c r="M3" s="317"/>
    </row>
    <row r="4" spans="1:13" ht="23.25">
      <c r="A4" s="60"/>
      <c r="B4" s="315"/>
      <c r="C4" s="315"/>
      <c r="D4" s="315"/>
      <c r="E4" s="315" t="s">
        <v>67</v>
      </c>
      <c r="F4" s="315"/>
      <c r="G4" s="315"/>
      <c r="H4" s="315"/>
      <c r="I4" s="315"/>
      <c r="J4" s="315"/>
      <c r="K4" s="315"/>
      <c r="L4" s="315"/>
      <c r="M4" s="317"/>
    </row>
    <row r="5" spans="1:13" ht="15" thickBot="1">
      <c r="A5" s="61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7.25" thickBot="1" thickTop="1">
      <c r="A6" s="167" t="s">
        <v>12</v>
      </c>
      <c r="B6" s="320">
        <v>1</v>
      </c>
      <c r="C6" s="321">
        <v>2</v>
      </c>
      <c r="D6" s="321">
        <v>3</v>
      </c>
      <c r="E6" s="321">
        <v>4</v>
      </c>
      <c r="F6" s="321">
        <v>5</v>
      </c>
      <c r="G6" s="321">
        <v>6</v>
      </c>
      <c r="H6" s="321">
        <v>7</v>
      </c>
      <c r="I6" s="321">
        <v>8</v>
      </c>
      <c r="J6" s="321">
        <v>9</v>
      </c>
      <c r="K6" s="321">
        <v>10</v>
      </c>
      <c r="L6" s="322">
        <v>11</v>
      </c>
      <c r="M6" s="323">
        <v>12</v>
      </c>
    </row>
    <row r="7" spans="1:13" ht="13.5" thickTop="1">
      <c r="A7" s="168">
        <v>1</v>
      </c>
      <c r="B7" s="325">
        <v>94859</v>
      </c>
      <c r="C7" s="326">
        <v>97704</v>
      </c>
      <c r="D7" s="326">
        <v>100549</v>
      </c>
      <c r="E7" s="326">
        <v>103394</v>
      </c>
      <c r="F7" s="326">
        <v>106239</v>
      </c>
      <c r="G7" s="326">
        <v>109084</v>
      </c>
      <c r="H7" s="326">
        <v>111929</v>
      </c>
      <c r="I7" s="326">
        <v>114774</v>
      </c>
      <c r="J7" s="326">
        <v>117619</v>
      </c>
      <c r="K7" s="326">
        <v>120464</v>
      </c>
      <c r="L7" s="326">
        <v>123309</v>
      </c>
      <c r="M7" s="327">
        <v>126154</v>
      </c>
    </row>
    <row r="8" spans="1:13" ht="12.75">
      <c r="A8" s="169">
        <v>2</v>
      </c>
      <c r="B8" s="328">
        <v>103807</v>
      </c>
      <c r="C8" s="329">
        <v>106921</v>
      </c>
      <c r="D8" s="329">
        <v>110035</v>
      </c>
      <c r="E8" s="329">
        <v>113149</v>
      </c>
      <c r="F8" s="329">
        <v>116263</v>
      </c>
      <c r="G8" s="329">
        <v>119377</v>
      </c>
      <c r="H8" s="329">
        <v>122491</v>
      </c>
      <c r="I8" s="329">
        <v>125605</v>
      </c>
      <c r="J8" s="329">
        <v>128719</v>
      </c>
      <c r="K8" s="329">
        <v>131833</v>
      </c>
      <c r="L8" s="330">
        <v>137947</v>
      </c>
      <c r="M8" s="331">
        <v>138061</v>
      </c>
    </row>
    <row r="9" spans="1:13" ht="12.75">
      <c r="A9" s="170">
        <v>3</v>
      </c>
      <c r="B9" s="325">
        <v>113151</v>
      </c>
      <c r="C9" s="326">
        <v>116545</v>
      </c>
      <c r="D9" s="326">
        <v>119939</v>
      </c>
      <c r="E9" s="326">
        <v>123333</v>
      </c>
      <c r="F9" s="326">
        <v>126727</v>
      </c>
      <c r="G9" s="326">
        <v>130121</v>
      </c>
      <c r="H9" s="326">
        <v>133515</v>
      </c>
      <c r="I9" s="326">
        <v>136909</v>
      </c>
      <c r="J9" s="326">
        <v>140303</v>
      </c>
      <c r="K9" s="326">
        <v>143500</v>
      </c>
      <c r="L9" s="326">
        <v>143500</v>
      </c>
      <c r="M9" s="327">
        <v>143500</v>
      </c>
    </row>
    <row r="10" spans="1:13" ht="12.75">
      <c r="A10" s="169">
        <v>4</v>
      </c>
      <c r="B10" s="328">
        <v>123333</v>
      </c>
      <c r="C10" s="329">
        <v>127032</v>
      </c>
      <c r="D10" s="329">
        <v>130731</v>
      </c>
      <c r="E10" s="329">
        <v>134430</v>
      </c>
      <c r="F10" s="329">
        <v>138129</v>
      </c>
      <c r="G10" s="329">
        <v>141828</v>
      </c>
      <c r="H10" s="329">
        <v>143500</v>
      </c>
      <c r="I10" s="329">
        <v>143500</v>
      </c>
      <c r="J10" s="329">
        <v>143500</v>
      </c>
      <c r="K10" s="329">
        <v>143500</v>
      </c>
      <c r="L10" s="330">
        <v>143500</v>
      </c>
      <c r="M10" s="331">
        <v>143500</v>
      </c>
    </row>
    <row r="11" spans="1:13" ht="13.5" thickBot="1">
      <c r="A11" s="171">
        <v>5</v>
      </c>
      <c r="B11" s="332">
        <v>134433</v>
      </c>
      <c r="C11" s="333">
        <v>138465</v>
      </c>
      <c r="D11" s="333">
        <v>142497</v>
      </c>
      <c r="E11" s="333">
        <v>143500</v>
      </c>
      <c r="F11" s="333">
        <v>143500</v>
      </c>
      <c r="G11" s="333">
        <v>143500</v>
      </c>
      <c r="H11" s="333">
        <v>143500</v>
      </c>
      <c r="I11" s="333">
        <v>143500</v>
      </c>
      <c r="J11" s="333">
        <v>143500</v>
      </c>
      <c r="K11" s="333">
        <v>143500</v>
      </c>
      <c r="L11" s="333">
        <v>143500</v>
      </c>
      <c r="M11" s="333">
        <v>143500</v>
      </c>
    </row>
    <row r="12" ht="15" thickTop="1"/>
  </sheetData>
  <printOptions horizontalCentered="1"/>
  <pageMargins left="0.2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12"/>
  <sheetViews>
    <sheetView workbookViewId="0" topLeftCell="A1">
      <selection activeCell="J29" sqref="J29"/>
    </sheetView>
  </sheetViews>
  <sheetFormatPr defaultColWidth="9.140625" defaultRowHeight="12.75"/>
  <cols>
    <col min="1" max="1" width="9.28125" style="0" bestFit="1" customWidth="1"/>
    <col min="2" max="11" width="10.8515625" style="0" bestFit="1" customWidth="1"/>
  </cols>
  <sheetData>
    <row r="1" spans="1:11" ht="28.5" thickTop="1">
      <c r="A1" s="66"/>
      <c r="B1" s="54"/>
      <c r="C1" s="54"/>
      <c r="D1" s="88" t="s">
        <v>71</v>
      </c>
      <c r="E1" s="54"/>
      <c r="F1" s="54"/>
      <c r="G1" s="54"/>
      <c r="H1" s="54"/>
      <c r="I1" s="54"/>
      <c r="J1" s="54"/>
      <c r="K1" s="55"/>
    </row>
    <row r="2" spans="1:11" ht="23.25">
      <c r="A2" s="56"/>
      <c r="B2" s="67"/>
      <c r="C2" s="58"/>
      <c r="D2" s="67" t="s">
        <v>70</v>
      </c>
      <c r="E2" s="58"/>
      <c r="F2" s="58"/>
      <c r="G2" s="58"/>
      <c r="H2" s="58"/>
      <c r="I2" s="58"/>
      <c r="J2" s="58"/>
      <c r="K2" s="59"/>
    </row>
    <row r="3" spans="1:11" ht="23.25">
      <c r="A3" s="56"/>
      <c r="B3" s="58"/>
      <c r="C3" s="58"/>
      <c r="D3" s="67" t="s">
        <v>169</v>
      </c>
      <c r="E3" s="58"/>
      <c r="F3" s="57"/>
      <c r="G3" s="57"/>
      <c r="H3" s="58"/>
      <c r="I3" s="58"/>
      <c r="J3" s="58"/>
      <c r="K3" s="59"/>
    </row>
    <row r="4" spans="1:11" ht="23.25">
      <c r="A4" s="60"/>
      <c r="B4" s="58"/>
      <c r="C4" s="58"/>
      <c r="D4" s="57" t="s">
        <v>69</v>
      </c>
      <c r="E4" s="58"/>
      <c r="F4" s="57"/>
      <c r="G4" s="57"/>
      <c r="H4" s="58"/>
      <c r="I4" s="58"/>
      <c r="J4" s="58"/>
      <c r="K4" s="59"/>
    </row>
    <row r="5" spans="1:11" ht="23.25">
      <c r="A5" s="60"/>
      <c r="B5" s="58"/>
      <c r="C5" s="58"/>
      <c r="D5" s="57" t="s">
        <v>66</v>
      </c>
      <c r="E5" s="58"/>
      <c r="F5" s="58"/>
      <c r="G5" s="57"/>
      <c r="H5" s="58"/>
      <c r="I5" s="58"/>
      <c r="J5" s="58"/>
      <c r="K5" s="59"/>
    </row>
    <row r="6" spans="1:11" ht="24" thickBot="1">
      <c r="A6" s="61"/>
      <c r="B6" s="63"/>
      <c r="C6" s="63"/>
      <c r="D6" s="62"/>
      <c r="E6" s="63"/>
      <c r="F6" s="63"/>
      <c r="G6" s="62"/>
      <c r="H6" s="63"/>
      <c r="I6" s="63"/>
      <c r="J6" s="63"/>
      <c r="K6" s="64"/>
    </row>
    <row r="7" spans="1:11" ht="17.25" thickBot="1" thickTop="1">
      <c r="A7" s="77" t="s">
        <v>27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9">
        <v>10</v>
      </c>
    </row>
    <row r="8" spans="1:11" ht="16.5" thickTop="1">
      <c r="A8" s="80">
        <v>10</v>
      </c>
      <c r="B8" s="42">
        <v>84173</v>
      </c>
      <c r="C8" s="42">
        <v>85676</v>
      </c>
      <c r="D8" s="42">
        <v>87179</v>
      </c>
      <c r="E8" s="42">
        <v>88682</v>
      </c>
      <c r="F8" s="42">
        <v>90185</v>
      </c>
      <c r="G8" s="42">
        <v>91688</v>
      </c>
      <c r="H8" s="42">
        <v>93191</v>
      </c>
      <c r="I8" s="42">
        <v>94694</v>
      </c>
      <c r="J8" s="42">
        <v>96197</v>
      </c>
      <c r="K8" s="254">
        <v>97700</v>
      </c>
    </row>
    <row r="9" spans="1:11" ht="15.75">
      <c r="A9" s="85">
        <v>11</v>
      </c>
      <c r="B9" s="172">
        <v>87517</v>
      </c>
      <c r="C9" s="172">
        <v>89168</v>
      </c>
      <c r="D9" s="172">
        <v>90819</v>
      </c>
      <c r="E9" s="172">
        <v>92470</v>
      </c>
      <c r="F9" s="172">
        <v>94121</v>
      </c>
      <c r="G9" s="172">
        <v>95772</v>
      </c>
      <c r="H9" s="172">
        <v>97423</v>
      </c>
      <c r="I9" s="172">
        <v>99074</v>
      </c>
      <c r="J9" s="172">
        <v>100725</v>
      </c>
      <c r="K9" s="173">
        <v>102376</v>
      </c>
    </row>
    <row r="10" spans="1:11" ht="15.75">
      <c r="A10" s="80">
        <v>12</v>
      </c>
      <c r="B10" s="42">
        <v>91047</v>
      </c>
      <c r="C10" s="42">
        <v>93026</v>
      </c>
      <c r="D10" s="42">
        <v>95005</v>
      </c>
      <c r="E10" s="42">
        <v>96984</v>
      </c>
      <c r="F10" s="42">
        <v>98963</v>
      </c>
      <c r="G10" s="42">
        <v>100942</v>
      </c>
      <c r="H10" s="42">
        <v>102921</v>
      </c>
      <c r="I10" s="42">
        <v>104900</v>
      </c>
      <c r="J10" s="42">
        <v>106879</v>
      </c>
      <c r="K10" s="254">
        <v>108858</v>
      </c>
    </row>
    <row r="11" spans="1:11" ht="15.75">
      <c r="A11" s="85">
        <v>13</v>
      </c>
      <c r="B11" s="172">
        <v>98863</v>
      </c>
      <c r="C11" s="172">
        <v>101217</v>
      </c>
      <c r="D11" s="172">
        <v>103571</v>
      </c>
      <c r="E11" s="172">
        <v>105925</v>
      </c>
      <c r="F11" s="172">
        <v>108279</v>
      </c>
      <c r="G11" s="172">
        <v>110633</v>
      </c>
      <c r="H11" s="172">
        <v>112987</v>
      </c>
      <c r="I11" s="172">
        <v>115341</v>
      </c>
      <c r="J11" s="172">
        <v>117695</v>
      </c>
      <c r="K11" s="173">
        <v>120049</v>
      </c>
    </row>
    <row r="12" spans="1:11" ht="16.5" thickBot="1">
      <c r="A12" s="81">
        <v>14</v>
      </c>
      <c r="B12" s="255">
        <v>105701</v>
      </c>
      <c r="C12" s="255">
        <v>108483</v>
      </c>
      <c r="D12" s="255">
        <v>111265</v>
      </c>
      <c r="E12" s="255">
        <v>114047</v>
      </c>
      <c r="F12" s="255">
        <v>116829</v>
      </c>
      <c r="G12" s="255">
        <v>119611</v>
      </c>
      <c r="H12" s="255">
        <v>122393</v>
      </c>
      <c r="I12" s="255">
        <v>125175</v>
      </c>
      <c r="J12" s="255">
        <v>127957</v>
      </c>
      <c r="K12" s="256">
        <v>130739</v>
      </c>
    </row>
    <row r="13" ht="13.5" thickTop="1"/>
  </sheetData>
  <printOptions/>
  <pageMargins left="1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- Sioux Falls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VAMC</dc:creator>
  <cp:keywords/>
  <dc:description/>
  <cp:lastModifiedBy>VAMC - Sioux Falls</cp:lastModifiedBy>
  <cp:lastPrinted>2009-01-27T15:57:11Z</cp:lastPrinted>
  <dcterms:created xsi:type="dcterms:W3CDTF">2004-03-23T15:54:02Z</dcterms:created>
  <dcterms:modified xsi:type="dcterms:W3CDTF">2009-02-09T17:38:47Z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694299079</vt:i4>
  </property>
  <property fmtid="{D5CDD505-2E9C-101B-9397-08002B2CF9AE}" pid="3" name="_NewReviewCycle">
    <vt:lpwstr/>
  </property>
  <property fmtid="{D5CDD505-2E9C-101B-9397-08002B2CF9AE}" pid="4" name="_EmailSubject">
    <vt:lpwstr>2006 Pay Scales.xls</vt:lpwstr>
  </property>
  <property fmtid="{D5CDD505-2E9C-101B-9397-08002B2CF9AE}" pid="5" name="_AuthorEmail">
    <vt:lpwstr>Angyla.Lewis@va.gov</vt:lpwstr>
  </property>
  <property fmtid="{D5CDD505-2E9C-101B-9397-08002B2CF9AE}" pid="6" name="_AuthorEmailDisplayName">
    <vt:lpwstr>Lewis, Angyla</vt:lpwstr>
  </property>
  <property fmtid="{D5CDD505-2E9C-101B-9397-08002B2CF9AE}" pid="7" name="_ReviewingToolsShownOnce">
    <vt:lpwstr/>
  </property>
</Properties>
</file>