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worksheets/sheet6.xml" ContentType="application/vnd.openxmlformats-officedocument.spreadsheetml.worksheet+xml"/>
  <Override PartName="/xl/chartsheets/sheet3.xml" ContentType="application/vnd.openxmlformats-officedocument.spreadsheetml.chartsheet+xml"/>
  <Override PartName="/xl/drawings/drawing5.xml" ContentType="application/vnd.openxmlformats-officedocument.drawing+xml"/>
  <Override PartName="/xl/chartsheets/sheet4.xml" ContentType="application/vnd.openxmlformats-officedocument.spreadsheetml.chart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tabRatio="802" activeTab="5"/>
  </bookViews>
  <sheets>
    <sheet name="File Doc Rev" sheetId="1" r:id="rId1"/>
    <sheet name="Report Checklist" sheetId="2" r:id="rId2"/>
    <sheet name="Reference Values" sheetId="3" r:id="rId3"/>
    <sheet name="Lab &amp; Date" sheetId="4" r:id="rId4"/>
    <sheet name="Data Entry" sheetId="5" r:id="rId5"/>
    <sheet name="Data Graph" sheetId="6" r:id="rId6"/>
    <sheet name="E(n)&amp;P(n)" sheetId="7" r:id="rId7"/>
    <sheet name="Data Entry (2)" sheetId="8" r:id="rId8"/>
    <sheet name="Data Graph (2)" sheetId="9" r:id="rId9"/>
    <sheet name="E(n)&amp;P(n) (2)" sheetId="10" r:id="rId10"/>
  </sheets>
  <definedNames>
    <definedName name="Check1" localSheetId="1">'Report Checklist'!$G$50</definedName>
    <definedName name="_xlnm.Print_Area" localSheetId="4">'Data Entry'!$A$1:$I$43</definedName>
    <definedName name="_xlnm.Print_Area" localSheetId="7">'Data Entry (2)'!$A$1:$I$43</definedName>
    <definedName name="_xlnm.Print_Area" localSheetId="3">'Lab &amp; Date'!$A$3:$C$62</definedName>
  </definedNames>
  <calcPr fullCalcOnLoad="1"/>
</workbook>
</file>

<file path=xl/sharedStrings.xml><?xml version="1.0" encoding="utf-8"?>
<sst xmlns="http://schemas.openxmlformats.org/spreadsheetml/2006/main" count="322" uniqueCount="228">
  <si>
    <t>Reported Value</t>
  </si>
  <si>
    <t>Uncertainty</t>
  </si>
  <si>
    <t>Region:</t>
  </si>
  <si>
    <t>Mean:</t>
  </si>
  <si>
    <t>Median:</t>
  </si>
  <si>
    <t>Max:</t>
  </si>
  <si>
    <t>Min:</t>
  </si>
  <si>
    <t>Range:</t>
  </si>
  <si>
    <t>Std Deviation:</t>
  </si>
  <si>
    <t>Round Robin:</t>
  </si>
  <si>
    <t>Artifact ID:</t>
  </si>
  <si>
    <t>SOP:</t>
  </si>
  <si>
    <t>Accepted Value:</t>
  </si>
  <si>
    <t>Bias from Accepted</t>
  </si>
  <si>
    <t>Unc of Accepted Value:</t>
  </si>
  <si>
    <t>Tolerance:</t>
  </si>
  <si>
    <t>Adjusted Values</t>
  </si>
  <si>
    <t>P(n)</t>
  </si>
  <si>
    <t>Selecting a Reference Value for ILCs</t>
  </si>
  <si>
    <t>Guidance Provided in 2000</t>
  </si>
  <si>
    <t>Choosing an Accepted Reference Value and Accepted Reference Uncertainty</t>
  </si>
  <si>
    <t>Objectives:</t>
  </si>
  <si>
    <r>
      <t>·</t>
    </r>
    <r>
      <rPr>
        <sz val="7"/>
        <rFont val="Times New Roman"/>
        <family val="1"/>
      </rPr>
      <t xml:space="preserve">        </t>
    </r>
    <r>
      <rPr>
        <sz val="12"/>
        <rFont val="Times New Roman"/>
        <family val="1"/>
      </rPr>
      <t>Best value:  most accurate and traceable value</t>
    </r>
  </si>
  <si>
    <r>
      <t>·</t>
    </r>
    <r>
      <rPr>
        <sz val="7"/>
        <rFont val="Times New Roman"/>
        <family val="1"/>
      </rPr>
      <t xml:space="preserve">        </t>
    </r>
    <r>
      <rPr>
        <sz val="12"/>
        <rFont val="Times New Roman"/>
        <family val="1"/>
      </rPr>
      <t>Ensure "traceability" is satisfied</t>
    </r>
  </si>
  <si>
    <r>
      <t>·</t>
    </r>
    <r>
      <rPr>
        <sz val="7"/>
        <rFont val="Times New Roman"/>
        <family val="1"/>
      </rPr>
      <t xml:space="preserve">        </t>
    </r>
    <r>
      <rPr>
        <sz val="12"/>
        <rFont val="Times New Roman"/>
        <family val="1"/>
      </rPr>
      <t>Determine if needed for accreditation proficiency tests</t>
    </r>
  </si>
  <si>
    <r>
      <t>2.</t>
    </r>
    <r>
      <rPr>
        <sz val="7"/>
        <rFont val="Times New Roman"/>
        <family val="1"/>
      </rPr>
      <t xml:space="preserve">      </t>
    </r>
    <r>
      <rPr>
        <sz val="12"/>
        <rFont val="Times New Roman"/>
        <family val="1"/>
      </rPr>
      <t>Mean, adjusted mean, or median - one point from each laboratory preferred, all ok.</t>
    </r>
  </si>
  <si>
    <r>
      <t>3.</t>
    </r>
    <r>
      <rPr>
        <sz val="7"/>
        <rFont val="Times New Roman"/>
        <family val="1"/>
      </rPr>
      <t xml:space="preserve">      </t>
    </r>
    <r>
      <rPr>
        <sz val="12"/>
        <rFont val="Times New Roman"/>
        <family val="1"/>
      </rPr>
      <t xml:space="preserve">Mean or median of </t>
    </r>
    <r>
      <rPr>
        <i/>
        <sz val="12"/>
        <rFont val="Times New Roman"/>
        <family val="1"/>
      </rPr>
      <t xml:space="preserve">some </t>
    </r>
    <r>
      <rPr>
        <sz val="12"/>
        <rFont val="Times New Roman"/>
        <family val="1"/>
      </rPr>
      <t>laboratory values: 1) labs working at the lowest uncertainty capability levels; 2) accredited labs; 3) labs who all have recent calibrations of standards when they all agree well.</t>
    </r>
  </si>
  <si>
    <r>
      <t>4.</t>
    </r>
    <r>
      <rPr>
        <sz val="7"/>
        <rFont val="Times New Roman"/>
        <family val="1"/>
      </rPr>
      <t xml:space="preserve">      </t>
    </r>
    <r>
      <rPr>
        <sz val="12"/>
        <rFont val="Times New Roman"/>
        <family val="1"/>
      </rPr>
      <t>Pivot Lab Value(s).</t>
    </r>
  </si>
  <si>
    <r>
      <t>5.</t>
    </r>
    <r>
      <rPr>
        <sz val="7"/>
        <rFont val="Times New Roman"/>
        <family val="1"/>
      </rPr>
      <t xml:space="preserve">      </t>
    </r>
    <r>
      <rPr>
        <sz val="12"/>
        <rFont val="Times New Roman"/>
        <family val="1"/>
      </rPr>
      <t>Value provided by someone else…</t>
    </r>
  </si>
  <si>
    <t>*The NIST Mass Group has requested that we do not use "official calibration values" in ILC analyses and is why we are working on the national Key Comparisons program in mass now.</t>
  </si>
  <si>
    <r>
      <t xml:space="preserve">Options for the Accepted Reference Uncertainty </t>
    </r>
    <r>
      <rPr>
        <sz val="12"/>
        <rFont val="Times New Roman"/>
        <family val="1"/>
      </rPr>
      <t>(matching number above)</t>
    </r>
    <r>
      <rPr>
        <i/>
        <sz val="12"/>
        <rFont val="Times New Roman"/>
        <family val="1"/>
      </rPr>
      <t>:</t>
    </r>
  </si>
  <si>
    <r>
      <t>1.</t>
    </r>
    <r>
      <rPr>
        <sz val="7"/>
        <rFont val="Times New Roman"/>
        <family val="1"/>
      </rPr>
      <t xml:space="preserve">      </t>
    </r>
    <r>
      <rPr>
        <sz val="12"/>
        <rFont val="Times New Roman"/>
        <family val="1"/>
      </rPr>
      <t>NIST Reported Uncertainty (k=2).</t>
    </r>
  </si>
  <si>
    <r>
      <t>2.</t>
    </r>
    <r>
      <rPr>
        <sz val="7"/>
        <rFont val="Times New Roman"/>
        <family val="1"/>
      </rPr>
      <t xml:space="preserve">      </t>
    </r>
    <r>
      <rPr>
        <sz val="12"/>
        <rFont val="Times New Roman"/>
        <family val="1"/>
      </rPr>
      <t>Standard deviation or adjusted standard deviation of those points used to determine the reference (mean, adjusted mean, or median) times two (k=2).</t>
    </r>
  </si>
  <si>
    <r>
      <t>3.</t>
    </r>
    <r>
      <rPr>
        <sz val="7"/>
        <rFont val="Times New Roman"/>
        <family val="1"/>
      </rPr>
      <t xml:space="preserve">      </t>
    </r>
    <r>
      <rPr>
        <sz val="12"/>
        <rFont val="Times New Roman"/>
        <family val="1"/>
      </rPr>
      <t>Standard deviation or adjusted standard deviation of those points used to determine the reference times two (k=2).</t>
    </r>
  </si>
  <si>
    <r>
      <t>4.</t>
    </r>
    <r>
      <rPr>
        <sz val="7"/>
        <rFont val="Times New Roman"/>
        <family val="1"/>
      </rPr>
      <t xml:space="preserve">      </t>
    </r>
    <r>
      <rPr>
        <sz val="12"/>
        <rFont val="Times New Roman"/>
        <family val="1"/>
      </rPr>
      <t>Pivot Lab Reported Uncertainty.</t>
    </r>
  </si>
  <si>
    <r>
      <t>5.</t>
    </r>
    <r>
      <rPr>
        <sz val="7"/>
        <rFont val="Times New Roman"/>
        <family val="1"/>
      </rPr>
      <t xml:space="preserve">      </t>
    </r>
    <r>
      <rPr>
        <sz val="12"/>
        <rFont val="Times New Roman"/>
        <family val="1"/>
      </rPr>
      <t>Uncertainty reported by someone else.</t>
    </r>
  </si>
  <si>
    <t>Additional Guidance in 2003</t>
  </si>
  <si>
    <t>Additional Objectives:</t>
  </si>
  <si>
    <r>
      <t>·</t>
    </r>
    <r>
      <rPr>
        <sz val="7"/>
        <rFont val="Times New Roman"/>
        <family val="1"/>
      </rPr>
      <t xml:space="preserve">        </t>
    </r>
    <r>
      <rPr>
        <sz val="12"/>
        <rFont val="Times New Roman"/>
        <family val="1"/>
      </rPr>
      <t>Evaluate the stability of the artifact (see the Cal Lab paper by Jeff Gust which may have been presented in Tampa).</t>
    </r>
  </si>
  <si>
    <t>Options for the Accepted Reference Value- Additional Considerations</t>
  </si>
  <si>
    <r>
      <t>·</t>
    </r>
    <r>
      <rPr>
        <sz val="7"/>
        <rFont val="Times New Roman"/>
        <family val="1"/>
      </rPr>
      <t xml:space="preserve">        </t>
    </r>
    <r>
      <rPr>
        <sz val="12"/>
        <rFont val="Times New Roman"/>
        <family val="1"/>
      </rPr>
      <t xml:space="preserve">Look at the data and see what the data tell you instinctively. </t>
    </r>
  </si>
  <si>
    <r>
      <t>·</t>
    </r>
    <r>
      <rPr>
        <sz val="7"/>
        <rFont val="Times New Roman"/>
        <family val="1"/>
      </rPr>
      <t xml:space="preserve">        </t>
    </r>
    <r>
      <rPr>
        <sz val="12"/>
        <rFont val="Times New Roman"/>
        <family val="1"/>
      </rPr>
      <t>Use statistical tests and tools to evaluate shifts/drifts/instability where appropriate.</t>
    </r>
  </si>
  <si>
    <r>
      <t>·</t>
    </r>
    <r>
      <rPr>
        <sz val="7"/>
        <rFont val="Times New Roman"/>
        <family val="1"/>
      </rPr>
      <t xml:space="preserve">        </t>
    </r>
    <r>
      <rPr>
        <sz val="12"/>
        <rFont val="Times New Roman"/>
        <family val="1"/>
      </rPr>
      <t>Determine how well all of the options for selecting a reference value agree with each other (if the median agrees with the mean, the mean of accredited labs, the mean of pivot labs, the mean of labs with smaller uncertainties, it may not matter much which is selected.</t>
    </r>
  </si>
  <si>
    <r>
      <t>·</t>
    </r>
    <r>
      <rPr>
        <sz val="7"/>
        <rFont val="Times New Roman"/>
        <family val="1"/>
      </rPr>
      <t xml:space="preserve">        </t>
    </r>
    <r>
      <rPr>
        <sz val="12"/>
        <rFont val="Times New Roman"/>
        <family val="1"/>
      </rPr>
      <t>Determine when a “shift” change occurred and if the suspected “change” exceeds the standard deviation.</t>
    </r>
  </si>
  <si>
    <r>
      <t>·</t>
    </r>
    <r>
      <rPr>
        <sz val="7"/>
        <rFont val="Times New Roman"/>
        <family val="1"/>
      </rPr>
      <t xml:space="preserve">        </t>
    </r>
    <r>
      <rPr>
        <sz val="12"/>
        <rFont val="Times New Roman"/>
        <family val="1"/>
      </rPr>
      <t>Determine if “drift” is occurring and if the suspected “drift” on a trend line exceeds the standard deviation among the laboratories.</t>
    </r>
  </si>
  <si>
    <r>
      <t xml:space="preserve">Options for the Accepted Reference Value </t>
    </r>
    <r>
      <rPr>
        <sz val="12"/>
        <rFont val="Times New Roman"/>
        <family val="1"/>
      </rPr>
      <t>(generally in order of preference; consider analysis of all)</t>
    </r>
    <r>
      <rPr>
        <i/>
        <sz val="12"/>
        <rFont val="Times New Roman"/>
        <family val="1"/>
      </rPr>
      <t>:</t>
    </r>
  </si>
  <si>
    <r>
      <t>1.</t>
    </r>
    <r>
      <rPr>
        <sz val="7"/>
        <rFont val="Times New Roman"/>
        <family val="1"/>
      </rPr>
      <t xml:space="preserve">      </t>
    </r>
    <r>
      <rPr>
        <sz val="12"/>
        <rFont val="Times New Roman"/>
        <family val="1"/>
      </rPr>
      <t>NIST Value (depends on measurement area, level, and date of calibration), needs to be compared to mean/adjusted mean and median.*</t>
    </r>
  </si>
  <si>
    <t>Reporting Year:</t>
  </si>
  <si>
    <t>Date of Test</t>
  </si>
  <si>
    <t>#</t>
  </si>
  <si>
    <t>Description:</t>
  </si>
  <si>
    <t>Accepted Value</t>
  </si>
  <si>
    <t>Accepted Value + 2 Adj SD</t>
  </si>
  <si>
    <t>Accepted Value -2 Adj SD</t>
  </si>
  <si>
    <t>Lab ID</t>
  </si>
  <si>
    <t>Initial Values</t>
  </si>
  <si>
    <t>For initial analysis in selecting reference values.</t>
  </si>
  <si>
    <t>For graphing data.</t>
  </si>
  <si>
    <t>Accepted Value + 1/3 tol</t>
  </si>
  <si>
    <t>Accepted value - 1/3 tol</t>
  </si>
  <si>
    <t>These cells are referenced in the other worksheets to minimize data entry.</t>
  </si>
  <si>
    <t>Use two-digit state code and short abbreviations for industry/government labs.</t>
  </si>
  <si>
    <t>Lab Codes for WMD Round Robins</t>
  </si>
  <si>
    <t>Lab Codes</t>
  </si>
  <si>
    <t>Name</t>
  </si>
  <si>
    <t>Region</t>
  </si>
  <si>
    <t>MC</t>
  </si>
  <si>
    <t>Measurements Canada</t>
  </si>
  <si>
    <t>NEMAP</t>
  </si>
  <si>
    <t>SLBS</t>
  </si>
  <si>
    <t>St Lucia Bureau of Standards</t>
  </si>
  <si>
    <t>CaMAP</t>
  </si>
  <si>
    <t>DR</t>
  </si>
  <si>
    <t>Dominican Republic</t>
  </si>
  <si>
    <t>JBS</t>
  </si>
  <si>
    <t>Jamaica Bureau of Standards</t>
  </si>
  <si>
    <t>INEN</t>
  </si>
  <si>
    <t>Ecuador</t>
  </si>
  <si>
    <t>AB</t>
  </si>
  <si>
    <t>Abbott Laboratories</t>
  </si>
  <si>
    <t>EL</t>
  </si>
  <si>
    <t>Eli Lilly</t>
  </si>
  <si>
    <t>HN</t>
  </si>
  <si>
    <t>Huesser Neweigh</t>
  </si>
  <si>
    <t>WRAP</t>
  </si>
  <si>
    <t>SEMAP</t>
  </si>
  <si>
    <t>CP</t>
  </si>
  <si>
    <t>Consumer Power/Energy</t>
  </si>
  <si>
    <t>RLWS</t>
  </si>
  <si>
    <t>Rice Lake Weighing Systems</t>
  </si>
  <si>
    <t>MidMAP</t>
  </si>
  <si>
    <t>TR</t>
  </si>
  <si>
    <t>Troemner</t>
  </si>
  <si>
    <t>DI</t>
  </si>
  <si>
    <t>Denver Instruments</t>
  </si>
  <si>
    <t>SWAP</t>
  </si>
  <si>
    <t>LANL</t>
  </si>
  <si>
    <t>Los Alamos National Laboratory</t>
  </si>
  <si>
    <t>3M</t>
  </si>
  <si>
    <t>Minnesota Mining &amp; Manufacturing</t>
  </si>
  <si>
    <t>NB</t>
  </si>
  <si>
    <t>Northern Balance and Scales</t>
  </si>
  <si>
    <t>ACS Aldinger</t>
  </si>
  <si>
    <t>EG&amp;G</t>
  </si>
  <si>
    <t>EG&amp;G Mound</t>
  </si>
  <si>
    <t>FGIS</t>
  </si>
  <si>
    <t>USDA, Grain Inspection</t>
  </si>
  <si>
    <t>LM</t>
  </si>
  <si>
    <t>Lockheed Martin</t>
  </si>
  <si>
    <t>WSR</t>
  </si>
  <si>
    <t>Westinghouse, Savannah River</t>
  </si>
  <si>
    <t>HT</t>
  </si>
  <si>
    <t>Hi-Tech</t>
  </si>
  <si>
    <t>MT</t>
  </si>
  <si>
    <t>Mettler Toledo</t>
  </si>
  <si>
    <t>OHA</t>
  </si>
  <si>
    <t>Ohaus</t>
  </si>
  <si>
    <t>WY-A</t>
  </si>
  <si>
    <t>Wyeth Ayerst</t>
  </si>
  <si>
    <t>NYC</t>
  </si>
  <si>
    <t>New York City</t>
  </si>
  <si>
    <t>GAF</t>
  </si>
  <si>
    <t>TI</t>
  </si>
  <si>
    <t>Texas Instruments</t>
  </si>
  <si>
    <t>SER</t>
  </si>
  <si>
    <t>Seraphin/Pemberton Industries</t>
  </si>
  <si>
    <t>GRS</t>
  </si>
  <si>
    <t>Grand Rapid Scale</t>
  </si>
  <si>
    <t>ANT</t>
  </si>
  <si>
    <t>Antibus Scales and Systems</t>
  </si>
  <si>
    <t>WMD</t>
  </si>
  <si>
    <t>NIST Weights &amp; Measures Division</t>
  </si>
  <si>
    <t>National</t>
  </si>
  <si>
    <t>Duke</t>
  </si>
  <si>
    <t>ORMC</t>
  </si>
  <si>
    <t>Oak Ridge Metrology Center</t>
  </si>
  <si>
    <t>DIT</t>
  </si>
  <si>
    <t>Davis Inotek</t>
  </si>
  <si>
    <t>PM</t>
  </si>
  <si>
    <t>Phillip Morris</t>
  </si>
  <si>
    <t>ALD</t>
  </si>
  <si>
    <t>Duke Energy, Duke Power</t>
  </si>
  <si>
    <t>Georgia (State) Fuel Oil Lab</t>
  </si>
  <si>
    <t>APSL</t>
  </si>
  <si>
    <t>FileName:</t>
  </si>
  <si>
    <t>Redstone - Army Primary Stds Lab</t>
  </si>
  <si>
    <t>Revision Date</t>
  </si>
  <si>
    <t>By</t>
  </si>
  <si>
    <t>Template_Round_Robin_File_Dec04.xls</t>
  </si>
  <si>
    <t>Comments</t>
  </si>
  <si>
    <t>Many cells are password protected.  The password is "metrology".</t>
  </si>
  <si>
    <t>The tabs will automatically be named by adding a number and the graphs will reference the correct data entry pages.</t>
  </si>
  <si>
    <t>Instructions:</t>
  </si>
  <si>
    <t>If you find errors or have suggestions on improvements, send an email to georgia.harris@nist.gov or val.miller@nist.gov.</t>
  </si>
  <si>
    <t>PT/ILC Reporting Checklist – Form 2</t>
  </si>
  <si>
    <t>PT/ILC Identification</t>
  </si>
  <si>
    <t>Coordinator:</t>
  </si>
  <si>
    <t>Date of Completion:</t>
  </si>
  <si>
    <t>Ensure that Final Report Contains the Following</t>
  </si>
  <si>
    <t>Title Page or Introduction</t>
  </si>
  <si>
    <t>General Description and title of the ILC</t>
  </si>
  <si>
    <t>Names and affiliations of persons involved in design and conduct of PT/ILC</t>
  </si>
  <si>
    <t>Date of issue of the report</t>
  </si>
  <si>
    <t>Report number and clear identification of the PT/ILC</t>
  </si>
  <si>
    <t>Dates (Time period of conduct of test from beginning to end)</t>
  </si>
  <si>
    <t>RMAP group</t>
  </si>
  <si>
    <t>Who</t>
  </si>
  <si>
    <t>Reference Laboratory</t>
  </si>
  <si>
    <t>Pivot Laboratory</t>
  </si>
  <si>
    <t>Participants (include address as appropriate)</t>
  </si>
  <si>
    <t>What and Why</t>
  </si>
  <si>
    <t>Objectives</t>
  </si>
  <si>
    <t>Parameter, Range, Uncertainty (e.g., mass, 1kg, best calibration)</t>
  </si>
  <si>
    <t>Clear description of the items or materials used, including, where appropriate, details of sample preparation and homogeneity testing</t>
  </si>
  <si>
    <t>Details of the traceability and uncertainty of assigned values</t>
  </si>
  <si>
    <t>How</t>
  </si>
  <si>
    <t>Summary of procedures used to design and implement the scheme (which may include reference to a scheme protocol)</t>
  </si>
  <si>
    <t>Procedures Used</t>
  </si>
  <si>
    <t>Laboratory Equipment Identification (e.g., which balance, which standards, for each lab</t>
  </si>
  <si>
    <t>Analysis</t>
  </si>
  <si>
    <t>Summary of procedure used to establish any assigned value</t>
  </si>
  <si>
    <t>Summary of procedures used to statistically analyze the data</t>
  </si>
  <si>
    <t>Tables &amp; Graphs</t>
  </si>
  <si>
    <t>Laboratory test results</t>
  </si>
  <si>
    <t>Statistical data and summaries, including assigned values of artifact(s), and range of acceptable results</t>
  </si>
  <si>
    <t>Assigned values and summary statistics for test methods/procedures used by other participants (if different methods are used by different participants)</t>
  </si>
  <si>
    <t>Tables of Data, precision tests, and evaluation data</t>
  </si>
  <si>
    <t>Graphs of data, standard value/uncertainty charges, Youden plots, misc. graphs</t>
  </si>
  <si>
    <t>Conclusions</t>
  </si>
  <si>
    <t>Comments on participants' performance by the provider and technical advisers</t>
  </si>
  <si>
    <t>Summarization of Results</t>
  </si>
  <si>
    <t>Recommended Follow-up and corrective action (by analyst/by NIST)</t>
  </si>
  <si>
    <t>Comments on any technical difficulties raised by participants</t>
  </si>
  <si>
    <t>Advice, where appropriate, on the interpretation of the statistical analysis</t>
  </si>
  <si>
    <t>Instructions</t>
  </si>
  <si>
    <t>Schedules</t>
  </si>
  <si>
    <t>Datasheets</t>
  </si>
  <si>
    <t>Submitted Data</t>
  </si>
  <si>
    <t>Analysis and electronic Documents/spreadsheets</t>
  </si>
  <si>
    <t>Return to NIST WMD For Archival – Copies and/or originals (electronic preferred) of:</t>
  </si>
  <si>
    <t>Included? Y/N</t>
  </si>
  <si>
    <t>Analyst:</t>
  </si>
  <si>
    <t>Use the "Report Checklist" tab to make sure the final report is complete.</t>
  </si>
  <si>
    <t>To add additional points for analysis, select the set of 3 worksheets (Data Entry, Data Graph, and E(n)).</t>
  </si>
  <si>
    <t>The "Reference Values" tab contains the current instructions on selecting the "best" reference values (as of 12/04).</t>
  </si>
  <si>
    <t>Enter all calibration dates and lab IDs on the tab "Lab &amp; Date" and the information will automatically be entered on other sheets.</t>
  </si>
  <si>
    <t>G. Harris</t>
  </si>
  <si>
    <t>Then, select Edit, Move or Copy Sheet, check the box to "create a copy" and select (move to end).</t>
  </si>
  <si>
    <t>Added P(n) to E(n) chart, &amp; P(n) column in calculations.  Edited formatting on "Bias from Accepted" column to generate --- when no lab data is present.</t>
  </si>
  <si>
    <t>Modified the Bias column to reference the cell on that page rather than lab &amp; date page.  No entry on that page keeps "---".</t>
  </si>
  <si>
    <t xml:space="preserve">E(n)  </t>
  </si>
  <si>
    <t>Pass &lt; 1</t>
  </si>
  <si>
    <t>E(n) &amp; P(n)</t>
  </si>
  <si>
    <t xml:space="preserve"> Limit</t>
  </si>
  <si>
    <t>&lt; median + 2 s.d.</t>
  </si>
  <si>
    <t>&gt; median - 2 s.d.</t>
  </si>
  <si>
    <t xml:space="preserve"> E(n): Normalized Error; evaluates bias vs uncertainties.</t>
  </si>
  <si>
    <t>Calculated</t>
  </si>
  <si>
    <t xml:space="preserve"> P(n): Normalized Uncertainty; evaluates uncertainty vs tolerance.</t>
  </si>
  <si>
    <t xml:space="preserve"> Do not change the initial values.  Initial Values are used to assess the group distribution and evaluate initial choices for reference values.  </t>
  </si>
  <si>
    <t>NIST Contact:</t>
  </si>
  <si>
    <t>Artifact Owner:</t>
  </si>
  <si>
    <t>Evaluation of the responses of participants performing poorily (if feedback is required)</t>
  </si>
  <si>
    <t>V. Miller</t>
  </si>
  <si>
    <t>Modified the calculated P(n) column in calculations to indicate "---" if there is no reported value.  This causes the En/Pn chart to not have a bogus value displayed on the chart.  Password protected the Report checklist, reference value pages as well as made formatting changes to enable filling in the lists in the spreadsheet.</t>
  </si>
  <si>
    <t>Units</t>
  </si>
  <si>
    <t xml:space="preserve">Do not include any values that FAIL E(n), P(n), or are outside 2 std dev from the initial median value.  Use for assessing and selecting a reference value.  </t>
  </si>
  <si>
    <t>Fixed column K in data entry for - 2 s.d..; colored cells for data entry. Added protections.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</si>
</sst>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m\-yyyy"/>
    <numFmt numFmtId="170" formatCode="0.000"/>
  </numFmts>
  <fonts count="16">
    <font>
      <sz val="10"/>
      <name val="Arial"/>
      <family val="0"/>
    </font>
    <font>
      <b/>
      <sz val="10"/>
      <name val="Arial"/>
      <family val="2"/>
    </font>
    <font>
      <u val="single"/>
      <sz val="10"/>
      <color indexed="12"/>
      <name val="Arial"/>
      <family val="0"/>
    </font>
    <font>
      <u val="single"/>
      <sz val="10"/>
      <color indexed="36"/>
      <name val="Arial"/>
      <family val="0"/>
    </font>
    <font>
      <b/>
      <sz val="12"/>
      <name val="Times New Roman"/>
      <family val="1"/>
    </font>
    <font>
      <i/>
      <sz val="12"/>
      <name val="Times New Roman"/>
      <family val="1"/>
    </font>
    <font>
      <sz val="12"/>
      <name val="Symbol"/>
      <family val="1"/>
    </font>
    <font>
      <sz val="7"/>
      <name val="Times New Roman"/>
      <family val="1"/>
    </font>
    <font>
      <sz val="12"/>
      <name val="Times New Roman"/>
      <family val="1"/>
    </font>
    <font>
      <sz val="8"/>
      <name val="Arial"/>
      <family val="0"/>
    </font>
    <font>
      <b/>
      <sz val="10"/>
      <color indexed="10"/>
      <name val="Arial"/>
      <family val="2"/>
    </font>
    <font>
      <i/>
      <sz val="10"/>
      <name val="Arial"/>
      <family val="2"/>
    </font>
    <font>
      <b/>
      <sz val="12"/>
      <name val="Arial"/>
      <family val="0"/>
    </font>
    <font>
      <i/>
      <sz val="12"/>
      <name val="Arial"/>
      <family val="2"/>
    </font>
    <font>
      <sz val="12"/>
      <name val="Arial"/>
      <family val="2"/>
    </font>
    <font>
      <b/>
      <sz val="12"/>
      <color indexed="10"/>
      <name val="Arial"/>
      <family val="2"/>
    </font>
  </fonts>
  <fills count="4">
    <fill>
      <patternFill/>
    </fill>
    <fill>
      <patternFill patternType="gray125"/>
    </fill>
    <fill>
      <patternFill patternType="solid">
        <fgColor indexed="26"/>
        <bgColor indexed="64"/>
      </patternFill>
    </fill>
    <fill>
      <patternFill patternType="solid">
        <fgColor indexed="22"/>
        <bgColor indexed="64"/>
      </patternFill>
    </fill>
  </fills>
  <borders count="37">
    <border>
      <left/>
      <right/>
      <top/>
      <bottom/>
      <diagonal/>
    </border>
    <border>
      <left>
        <color indexed="63"/>
      </left>
      <right>
        <color indexed="63"/>
      </right>
      <top style="double"/>
      <bottom>
        <color indexed="63"/>
      </bottom>
    </border>
    <border>
      <left>
        <color indexed="63"/>
      </left>
      <right style="double"/>
      <top>
        <color indexed="63"/>
      </top>
      <bottom>
        <color indexed="63"/>
      </bottom>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hair"/>
      <top style="hair"/>
      <bottom style="hair"/>
    </border>
    <border>
      <left style="hair"/>
      <right style="hair"/>
      <top style="hair"/>
      <bottom style="hair"/>
    </border>
    <border>
      <left style="hair"/>
      <right style="double"/>
      <top style="hair"/>
      <bottom style="hair"/>
    </border>
    <border>
      <left style="double"/>
      <right style="hair"/>
      <top style="hair"/>
      <bottom style="double"/>
    </border>
    <border>
      <left style="hair"/>
      <right style="hair"/>
      <top style="hair"/>
      <bottom style="double"/>
    </border>
    <border>
      <left style="hair"/>
      <right style="double"/>
      <top style="hair"/>
      <bottom style="double"/>
    </border>
    <border>
      <left>
        <color indexed="63"/>
      </left>
      <right style="double"/>
      <top style="double"/>
      <bottom>
        <color indexed="63"/>
      </bottom>
    </border>
    <border>
      <left style="double"/>
      <right>
        <color indexed="63"/>
      </right>
      <top style="double"/>
      <bottom style="hair"/>
    </border>
    <border>
      <left>
        <color indexed="63"/>
      </left>
      <right style="hair"/>
      <top style="double"/>
      <bottom style="hair"/>
    </border>
    <border>
      <left style="double"/>
      <right>
        <color indexed="63"/>
      </right>
      <top style="hair"/>
      <bottom style="hair"/>
    </border>
    <border>
      <left>
        <color indexed="63"/>
      </left>
      <right style="hair"/>
      <top style="hair"/>
      <bottom style="hair"/>
    </border>
    <border>
      <left style="double"/>
      <right>
        <color indexed="63"/>
      </right>
      <top style="hair"/>
      <bottom style="double"/>
    </border>
    <border>
      <left>
        <color indexed="63"/>
      </left>
      <right style="hair"/>
      <top style="hair"/>
      <bottom style="double"/>
    </border>
    <border>
      <left style="medium"/>
      <right style="medium"/>
      <top style="medium"/>
      <bottom style="medium"/>
    </border>
    <border>
      <left style="medium"/>
      <right style="medium"/>
      <top>
        <color indexed="63"/>
      </top>
      <bottom style="medium"/>
    </border>
    <border>
      <left style="double"/>
      <right>
        <color indexed="63"/>
      </right>
      <top>
        <color indexed="63"/>
      </top>
      <bottom>
        <color indexed="63"/>
      </bottom>
    </border>
    <border>
      <left style="hair"/>
      <right style="hair"/>
      <top>
        <color indexed="63"/>
      </top>
      <bottom style="hair"/>
    </border>
    <border>
      <left>
        <color indexed="63"/>
      </left>
      <right>
        <color indexed="63"/>
      </right>
      <top style="medium"/>
      <bottom style="medium"/>
    </border>
    <border>
      <left>
        <color indexed="63"/>
      </left>
      <right style="medium"/>
      <top>
        <color indexed="63"/>
      </top>
      <bottom style="medium"/>
    </border>
    <border>
      <left style="hair"/>
      <right>
        <color indexed="63"/>
      </right>
      <top style="hair"/>
      <bottom style="hair"/>
    </border>
    <border>
      <left style="hair"/>
      <right>
        <color indexed="63"/>
      </right>
      <top style="double"/>
      <bottom style="hair"/>
    </border>
    <border>
      <left>
        <color indexed="63"/>
      </left>
      <right style="medium"/>
      <top style="medium"/>
      <bottom style="medium"/>
    </border>
    <border>
      <left style="medium"/>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style="double"/>
      <right style="hair"/>
      <top style="double"/>
      <bottom>
        <color indexed="63"/>
      </bottom>
    </border>
    <border>
      <left style="double"/>
      <right style="hair"/>
      <top>
        <color indexed="63"/>
      </top>
      <bottom style="hair"/>
    </border>
    <border>
      <left style="hair"/>
      <right style="hair"/>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59">
    <xf numFmtId="0" fontId="0" fillId="0" borderId="0" xfId="0" applyAlignment="1">
      <alignment/>
    </xf>
    <xf numFmtId="0" fontId="1" fillId="0" borderId="0" xfId="0" applyFont="1" applyAlignment="1">
      <alignment horizontal="center"/>
    </xf>
    <xf numFmtId="0" fontId="0" fillId="0" borderId="0" xfId="0" applyFont="1" applyAlignment="1" quotePrefix="1">
      <alignment horizontal="center" wrapText="1"/>
    </xf>
    <xf numFmtId="0" fontId="0" fillId="0" borderId="0" xfId="0" applyFont="1" applyAlignment="1">
      <alignment horizontal="center" wrapText="1"/>
    </xf>
    <xf numFmtId="0" fontId="1" fillId="0" borderId="0" xfId="0" applyFont="1" applyAlignment="1">
      <alignment horizontal="center" wrapText="1"/>
    </xf>
    <xf numFmtId="0" fontId="0" fillId="0" borderId="0" xfId="0" applyFont="1" applyAlignment="1">
      <alignment horizontal="center"/>
    </xf>
    <xf numFmtId="0" fontId="0" fillId="0" borderId="0" xfId="0" applyFont="1" applyAlignment="1">
      <alignment/>
    </xf>
    <xf numFmtId="2" fontId="0" fillId="0" borderId="0" xfId="0" applyNumberFormat="1" applyFont="1" applyAlignment="1">
      <alignment horizontal="center"/>
    </xf>
    <xf numFmtId="0" fontId="0" fillId="0" borderId="0" xfId="0" applyFont="1" applyAlignment="1">
      <alignment horizontal="centerContinuous" wrapText="1"/>
    </xf>
    <xf numFmtId="0" fontId="1" fillId="0" borderId="0" xfId="0" applyFont="1" applyAlignment="1">
      <alignment horizontal="centerContinuous" wrapText="1"/>
    </xf>
    <xf numFmtId="0" fontId="0" fillId="0" borderId="1" xfId="0" applyFont="1" applyBorder="1" applyAlignment="1">
      <alignment/>
    </xf>
    <xf numFmtId="0" fontId="0" fillId="0" borderId="0" xfId="0" applyFont="1" applyBorder="1" applyAlignment="1">
      <alignment/>
    </xf>
    <xf numFmtId="0" fontId="0" fillId="0" borderId="2" xfId="0" applyFont="1" applyBorder="1" applyAlignment="1">
      <alignment/>
    </xf>
    <xf numFmtId="0" fontId="0" fillId="0" borderId="3" xfId="0" applyFont="1" applyBorder="1" applyAlignment="1">
      <alignment/>
    </xf>
    <xf numFmtId="0" fontId="1" fillId="0" borderId="4" xfId="0" applyFont="1" applyBorder="1" applyAlignment="1">
      <alignment horizontal="right"/>
    </xf>
    <xf numFmtId="0" fontId="0" fillId="0" borderId="5" xfId="0" applyFont="1" applyBorder="1" applyAlignment="1">
      <alignment/>
    </xf>
    <xf numFmtId="0" fontId="0" fillId="0" borderId="6" xfId="0" applyFont="1" applyBorder="1" applyAlignment="1">
      <alignment/>
    </xf>
    <xf numFmtId="0" fontId="1" fillId="0" borderId="7" xfId="0" applyFont="1" applyBorder="1" applyAlignment="1">
      <alignment horizontal="right"/>
    </xf>
    <xf numFmtId="0" fontId="0" fillId="0" borderId="7" xfId="0" applyFont="1" applyBorder="1" applyAlignment="1">
      <alignment/>
    </xf>
    <xf numFmtId="0" fontId="0" fillId="0" borderId="8" xfId="0" applyFont="1" applyBorder="1" applyAlignment="1">
      <alignment/>
    </xf>
    <xf numFmtId="0" fontId="0" fillId="0" borderId="9" xfId="0" applyFont="1" applyBorder="1" applyAlignment="1">
      <alignment/>
    </xf>
    <xf numFmtId="0" fontId="1" fillId="0" borderId="10" xfId="0" applyFont="1" applyBorder="1" applyAlignment="1" quotePrefix="1">
      <alignment horizontal="right"/>
    </xf>
    <xf numFmtId="0" fontId="0" fillId="0" borderId="10" xfId="0" applyFont="1" applyBorder="1" applyAlignment="1">
      <alignment/>
    </xf>
    <xf numFmtId="0" fontId="0" fillId="0" borderId="11" xfId="0" applyFont="1" applyBorder="1" applyAlignment="1">
      <alignment/>
    </xf>
    <xf numFmtId="0" fontId="0" fillId="0" borderId="0" xfId="0" applyFont="1" applyAlignment="1">
      <alignment horizontal="centerContinuous"/>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2" fontId="0" fillId="0" borderId="7" xfId="0" applyNumberFormat="1" applyFont="1" applyBorder="1" applyAlignment="1">
      <alignment horizontal="center"/>
    </xf>
    <xf numFmtId="0" fontId="0" fillId="0" borderId="8" xfId="0" applyFont="1" applyBorder="1" applyAlignment="1">
      <alignment horizontal="center"/>
    </xf>
    <xf numFmtId="2" fontId="0" fillId="0" borderId="10" xfId="0" applyNumberFormat="1" applyFont="1" applyBorder="1" applyAlignment="1">
      <alignment horizontal="center"/>
    </xf>
    <xf numFmtId="0" fontId="0" fillId="0" borderId="11" xfId="0" applyFont="1" applyBorder="1" applyAlignment="1">
      <alignment horizontal="center"/>
    </xf>
    <xf numFmtId="0" fontId="1" fillId="0" borderId="1" xfId="0" applyFont="1" applyBorder="1" applyAlignment="1">
      <alignment horizontal="center" wrapText="1"/>
    </xf>
    <xf numFmtId="0" fontId="1" fillId="0" borderId="12" xfId="0" applyFont="1" applyBorder="1" applyAlignment="1">
      <alignment horizontal="center" wrapText="1"/>
    </xf>
    <xf numFmtId="0" fontId="10" fillId="0" borderId="0" xfId="0" applyFont="1" applyBorder="1" applyAlignment="1">
      <alignment/>
    </xf>
    <xf numFmtId="0" fontId="0" fillId="0" borderId="13" xfId="0" applyFont="1" applyBorder="1" applyAlignment="1">
      <alignment/>
    </xf>
    <xf numFmtId="0" fontId="1" fillId="0" borderId="14" xfId="0" applyFont="1" applyBorder="1" applyAlignment="1">
      <alignment horizontal="right"/>
    </xf>
    <xf numFmtId="0" fontId="0" fillId="0" borderId="15" xfId="0" applyFont="1" applyBorder="1" applyAlignment="1">
      <alignment/>
    </xf>
    <xf numFmtId="0" fontId="0" fillId="0" borderId="16" xfId="0" applyFont="1" applyBorder="1" applyAlignment="1" quotePrefix="1">
      <alignment horizontal="right"/>
    </xf>
    <xf numFmtId="0" fontId="0" fillId="0" borderId="16" xfId="0" applyFont="1" applyBorder="1" applyAlignment="1">
      <alignment/>
    </xf>
    <xf numFmtId="0" fontId="1" fillId="0" borderId="16" xfId="0" applyFont="1" applyBorder="1" applyAlignment="1">
      <alignment horizontal="right"/>
    </xf>
    <xf numFmtId="0" fontId="0" fillId="0" borderId="17" xfId="0" applyFont="1" applyBorder="1" applyAlignment="1">
      <alignment/>
    </xf>
    <xf numFmtId="0" fontId="0" fillId="0" borderId="18" xfId="0" applyFont="1" applyBorder="1" applyAlignment="1" quotePrefix="1">
      <alignment horizontal="right"/>
    </xf>
    <xf numFmtId="0" fontId="1" fillId="0" borderId="5" xfId="0" applyFont="1" applyBorder="1" applyAlignment="1" quotePrefix="1">
      <alignment horizontal="center"/>
    </xf>
    <xf numFmtId="0" fontId="0" fillId="0" borderId="7" xfId="0" applyFont="1" applyBorder="1" applyAlignment="1" applyProtection="1">
      <alignment horizontal="center"/>
      <protection/>
    </xf>
    <xf numFmtId="0" fontId="0" fillId="0" borderId="10" xfId="0" applyFont="1" applyBorder="1" applyAlignment="1" applyProtection="1">
      <alignment horizontal="center"/>
      <protection/>
    </xf>
    <xf numFmtId="14" fontId="0" fillId="0" borderId="6" xfId="0" applyNumberFormat="1" applyFont="1" applyBorder="1" applyAlignment="1" applyProtection="1">
      <alignment horizontal="center"/>
      <protection/>
    </xf>
    <xf numFmtId="14" fontId="0" fillId="0" borderId="9" xfId="0" applyNumberFormat="1" applyFont="1" applyBorder="1" applyAlignment="1" applyProtection="1">
      <alignment horizontal="center"/>
      <protection/>
    </xf>
    <xf numFmtId="0" fontId="4" fillId="0" borderId="0" xfId="0" applyFont="1" applyAlignment="1">
      <alignment horizontal="left" wrapText="1"/>
    </xf>
    <xf numFmtId="0" fontId="0" fillId="0" borderId="0" xfId="0" applyAlignment="1">
      <alignment wrapText="1"/>
    </xf>
    <xf numFmtId="0" fontId="5" fillId="0" borderId="0" xfId="0" applyFont="1" applyAlignment="1">
      <alignment horizontal="left" wrapText="1"/>
    </xf>
    <xf numFmtId="0" fontId="6" fillId="0" borderId="0" xfId="0" applyFont="1" applyAlignment="1">
      <alignment horizontal="left" wrapText="1"/>
    </xf>
    <xf numFmtId="0" fontId="8" fillId="0" borderId="0" xfId="0" applyFont="1" applyAlignment="1">
      <alignment horizontal="left" wrapText="1"/>
    </xf>
    <xf numFmtId="0" fontId="0" fillId="0" borderId="0" xfId="0" applyAlignment="1">
      <alignment horizontal="left" wrapText="1"/>
    </xf>
    <xf numFmtId="14" fontId="0" fillId="0" borderId="0" xfId="0" applyNumberFormat="1" applyAlignment="1">
      <alignment/>
    </xf>
    <xf numFmtId="14" fontId="1" fillId="0" borderId="0" xfId="0" applyNumberFormat="1" applyFont="1" applyAlignment="1">
      <alignment horizontal="center"/>
    </xf>
    <xf numFmtId="0" fontId="1" fillId="0" borderId="0" xfId="0" applyFont="1" applyAlignment="1">
      <alignment horizontal="right"/>
    </xf>
    <xf numFmtId="0" fontId="8" fillId="0" borderId="0" xfId="0" applyFont="1" applyAlignment="1">
      <alignment/>
    </xf>
    <xf numFmtId="0" fontId="8" fillId="0" borderId="19" xfId="0" applyFont="1" applyBorder="1" applyAlignment="1">
      <alignment vertical="top" wrapText="1"/>
    </xf>
    <xf numFmtId="0" fontId="8" fillId="0" borderId="20" xfId="0" applyFont="1" applyBorder="1" applyAlignment="1">
      <alignment vertical="top" wrapText="1"/>
    </xf>
    <xf numFmtId="0" fontId="0" fillId="0" borderId="0" xfId="0" applyAlignment="1">
      <alignment horizontal="left"/>
    </xf>
    <xf numFmtId="0" fontId="8" fillId="0" borderId="0" xfId="0" applyFont="1" applyAlignment="1">
      <alignment horizontal="left"/>
    </xf>
    <xf numFmtId="0" fontId="1" fillId="0" borderId="0" xfId="0" applyFont="1" applyAlignment="1">
      <alignment horizontal="right" vertical="center"/>
    </xf>
    <xf numFmtId="0" fontId="0" fillId="0" borderId="0" xfId="0" applyFont="1" applyAlignment="1">
      <alignment horizontal="left" wrapText="1"/>
    </xf>
    <xf numFmtId="0" fontId="1" fillId="0" borderId="0" xfId="0" applyFont="1" applyAlignment="1">
      <alignment horizontal="left" wrapText="1"/>
    </xf>
    <xf numFmtId="0" fontId="0" fillId="0" borderId="0" xfId="0" applyFont="1" applyAlignment="1">
      <alignment horizontal="left" wrapText="1"/>
    </xf>
    <xf numFmtId="0" fontId="0" fillId="0" borderId="7" xfId="0" applyFont="1" applyBorder="1" applyAlignment="1">
      <alignment horizontal="center"/>
    </xf>
    <xf numFmtId="0" fontId="0" fillId="0" borderId="10" xfId="0" applyFont="1" applyBorder="1" applyAlignment="1">
      <alignment horizontal="center"/>
    </xf>
    <xf numFmtId="0" fontId="1" fillId="0" borderId="4" xfId="0" applyFont="1" applyBorder="1" applyAlignment="1">
      <alignment horizontal="center" wrapText="1"/>
    </xf>
    <xf numFmtId="0" fontId="13" fillId="0" borderId="0" xfId="0" applyFont="1" applyAlignment="1">
      <alignment/>
    </xf>
    <xf numFmtId="0" fontId="13" fillId="0" borderId="0" xfId="0" applyFont="1" applyBorder="1" applyAlignment="1">
      <alignment/>
    </xf>
    <xf numFmtId="0" fontId="14" fillId="0" borderId="21" xfId="0" applyFont="1" applyBorder="1" applyAlignment="1">
      <alignment vertical="top" wrapText="1"/>
    </xf>
    <xf numFmtId="0" fontId="0" fillId="0" borderId="0" xfId="0" applyAlignment="1">
      <alignment vertical="top" wrapText="1"/>
    </xf>
    <xf numFmtId="0" fontId="10" fillId="0" borderId="21" xfId="0" applyFont="1" applyBorder="1" applyAlignment="1">
      <alignment vertical="top" wrapText="1"/>
    </xf>
    <xf numFmtId="0" fontId="0" fillId="0" borderId="2" xfId="0" applyBorder="1" applyAlignment="1">
      <alignment vertical="top" wrapText="1"/>
    </xf>
    <xf numFmtId="0" fontId="0" fillId="0" borderId="21" xfId="0" applyFont="1" applyBorder="1" applyAlignment="1">
      <alignment/>
    </xf>
    <xf numFmtId="0" fontId="1" fillId="0" borderId="5" xfId="0" applyFont="1" applyBorder="1" applyAlignment="1">
      <alignment horizontal="center" wrapText="1"/>
    </xf>
    <xf numFmtId="0" fontId="1" fillId="0" borderId="22" xfId="0" applyFont="1" applyBorder="1" applyAlignment="1">
      <alignment horizontal="center" wrapText="1"/>
    </xf>
    <xf numFmtId="0" fontId="1" fillId="0" borderId="8" xfId="0" applyFont="1" applyBorder="1" applyAlignment="1">
      <alignment horizontal="center" wrapText="1"/>
    </xf>
    <xf numFmtId="0" fontId="0" fillId="0" borderId="0" xfId="0" applyBorder="1" applyAlignment="1">
      <alignment vertical="top" wrapText="1"/>
    </xf>
    <xf numFmtId="170" fontId="0" fillId="0" borderId="0" xfId="0" applyNumberFormat="1" applyFont="1" applyAlignment="1">
      <alignment horizontal="center"/>
    </xf>
    <xf numFmtId="0" fontId="0" fillId="0" borderId="23" xfId="0" applyBorder="1" applyAlignment="1">
      <alignment wrapText="1"/>
    </xf>
    <xf numFmtId="0" fontId="4" fillId="0" borderId="0" xfId="0" applyFont="1" applyAlignment="1">
      <alignment horizontal="left"/>
    </xf>
    <xf numFmtId="0" fontId="8" fillId="0" borderId="23" xfId="0" applyFont="1" applyBorder="1" applyAlignment="1">
      <alignment vertical="top" wrapText="1"/>
    </xf>
    <xf numFmtId="0" fontId="8" fillId="0" borderId="24" xfId="0" applyFont="1" applyBorder="1" applyAlignment="1" applyProtection="1">
      <alignment vertical="top" wrapText="1"/>
      <protection locked="0"/>
    </xf>
    <xf numFmtId="0" fontId="8" fillId="0" borderId="19" xfId="0" applyFont="1" applyBorder="1" applyAlignment="1" applyProtection="1">
      <alignment vertical="top" wrapText="1"/>
      <protection locked="0"/>
    </xf>
    <xf numFmtId="0" fontId="11" fillId="0" borderId="0" xfId="0" applyFont="1" applyAlignment="1">
      <alignment horizontal="left"/>
    </xf>
    <xf numFmtId="0" fontId="1" fillId="0" borderId="0" xfId="0" applyFont="1" applyAlignment="1">
      <alignment horizontal="left"/>
    </xf>
    <xf numFmtId="0" fontId="0" fillId="0" borderId="0" xfId="0"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7" xfId="0" applyBorder="1" applyAlignment="1">
      <alignment horizontal="left"/>
    </xf>
    <xf numFmtId="0" fontId="0" fillId="0" borderId="10" xfId="0" applyBorder="1" applyAlignment="1">
      <alignment horizontal="left"/>
    </xf>
    <xf numFmtId="0" fontId="1" fillId="0" borderId="4" xfId="0" applyFont="1" applyBorder="1" applyAlignment="1">
      <alignment horizontal="left"/>
    </xf>
    <xf numFmtId="0" fontId="0" fillId="0" borderId="6" xfId="0" applyBorder="1" applyAlignment="1">
      <alignment horizontal="center"/>
    </xf>
    <xf numFmtId="0" fontId="0" fillId="0" borderId="9" xfId="0" applyBorder="1" applyAlignment="1">
      <alignment horizontal="center"/>
    </xf>
    <xf numFmtId="0" fontId="1" fillId="0" borderId="25" xfId="0" applyFont="1" applyBorder="1" applyAlignment="1">
      <alignment horizontal="right"/>
    </xf>
    <xf numFmtId="0" fontId="1" fillId="0" borderId="26" xfId="0" applyFont="1" applyBorder="1" applyAlignment="1" quotePrefix="1">
      <alignment horizontal="right"/>
    </xf>
    <xf numFmtId="0" fontId="1" fillId="0" borderId="10" xfId="0" applyFont="1" applyBorder="1" applyAlignment="1">
      <alignment horizontal="right"/>
    </xf>
    <xf numFmtId="0" fontId="0" fillId="0" borderId="0" xfId="0" applyFont="1" applyAlignment="1" applyProtection="1">
      <alignment/>
      <protection locked="0"/>
    </xf>
    <xf numFmtId="0" fontId="0" fillId="0" borderId="0" xfId="0" applyFont="1" applyAlignment="1" applyProtection="1">
      <alignment/>
      <protection/>
    </xf>
    <xf numFmtId="0" fontId="0" fillId="0" borderId="8" xfId="0" applyFont="1" applyBorder="1" applyAlignment="1" applyProtection="1">
      <alignment/>
      <protection/>
    </xf>
    <xf numFmtId="0" fontId="0" fillId="0" borderId="23" xfId="0" applyBorder="1" applyAlignment="1" applyProtection="1">
      <alignment/>
      <protection locked="0"/>
    </xf>
    <xf numFmtId="0" fontId="0" fillId="0" borderId="27" xfId="0" applyBorder="1" applyAlignment="1" applyProtection="1">
      <alignment/>
      <protection locked="0"/>
    </xf>
    <xf numFmtId="0" fontId="4" fillId="0" borderId="0" xfId="0" applyFont="1" applyAlignment="1">
      <alignment horizontal="center"/>
    </xf>
    <xf numFmtId="14" fontId="0" fillId="2" borderId="6" xfId="0" applyNumberFormat="1" applyFont="1" applyFill="1" applyBorder="1" applyAlignment="1" applyProtection="1">
      <alignment horizontal="center"/>
      <protection locked="0"/>
    </xf>
    <xf numFmtId="14" fontId="0" fillId="2" borderId="9" xfId="0" applyNumberFormat="1" applyFont="1" applyFill="1" applyBorder="1" applyAlignment="1" applyProtection="1">
      <alignment horizontal="center"/>
      <protection locked="0"/>
    </xf>
    <xf numFmtId="0" fontId="0" fillId="2" borderId="8" xfId="0" applyFont="1" applyFill="1" applyBorder="1" applyAlignment="1" applyProtection="1">
      <alignment horizontal="center"/>
      <protection locked="0"/>
    </xf>
    <xf numFmtId="0" fontId="0" fillId="2" borderId="11" xfId="0" applyFont="1" applyFill="1" applyBorder="1" applyAlignment="1" applyProtection="1">
      <alignment horizontal="center"/>
      <protection locked="0"/>
    </xf>
    <xf numFmtId="0" fontId="0" fillId="2" borderId="4" xfId="0" applyFont="1" applyFill="1" applyBorder="1" applyAlignment="1" applyProtection="1">
      <alignment horizontal="left"/>
      <protection locked="0"/>
    </xf>
    <xf numFmtId="0" fontId="0" fillId="2" borderId="7" xfId="0" applyFont="1" applyFill="1" applyBorder="1" applyAlignment="1" applyProtection="1">
      <alignment horizontal="left"/>
      <protection locked="0"/>
    </xf>
    <xf numFmtId="0" fontId="0" fillId="2" borderId="10" xfId="0" applyFont="1" applyFill="1" applyBorder="1" applyAlignment="1" applyProtection="1">
      <alignment horizontal="left"/>
      <protection locked="0"/>
    </xf>
    <xf numFmtId="0" fontId="0" fillId="2" borderId="10" xfId="0" applyFont="1" applyFill="1" applyBorder="1" applyAlignment="1" applyProtection="1">
      <alignment/>
      <protection locked="0"/>
    </xf>
    <xf numFmtId="0" fontId="0" fillId="2" borderId="4" xfId="0" applyFont="1" applyFill="1" applyBorder="1" applyAlignment="1" applyProtection="1">
      <alignment horizontal="left"/>
      <protection/>
    </xf>
    <xf numFmtId="0" fontId="0" fillId="2" borderId="8" xfId="0" applyFont="1" applyFill="1" applyBorder="1" applyAlignment="1" applyProtection="1">
      <alignment horizontal="left"/>
      <protection locked="0"/>
    </xf>
    <xf numFmtId="0" fontId="0" fillId="2" borderId="7" xfId="0" applyFont="1" applyFill="1" applyBorder="1" applyAlignment="1" applyProtection="1">
      <alignment horizontal="center"/>
      <protection locked="0"/>
    </xf>
    <xf numFmtId="0" fontId="0" fillId="2" borderId="10" xfId="0" applyFont="1" applyFill="1" applyBorder="1" applyAlignment="1" applyProtection="1">
      <alignment horizontal="center"/>
      <protection locked="0"/>
    </xf>
    <xf numFmtId="0" fontId="0" fillId="2" borderId="8" xfId="0" applyFont="1" applyFill="1" applyBorder="1" applyAlignment="1" applyProtection="1">
      <alignment/>
      <protection locked="0"/>
    </xf>
    <xf numFmtId="0" fontId="0" fillId="2" borderId="11" xfId="0" applyFont="1" applyFill="1" applyBorder="1" applyAlignment="1" applyProtection="1">
      <alignment/>
      <protection locked="0"/>
    </xf>
    <xf numFmtId="0" fontId="8" fillId="0" borderId="28" xfId="0" applyFont="1" applyBorder="1" applyAlignment="1">
      <alignment vertical="top" wrapText="1"/>
    </xf>
    <xf numFmtId="0" fontId="0" fillId="0" borderId="23" xfId="0" applyBorder="1" applyAlignment="1">
      <alignment/>
    </xf>
    <xf numFmtId="0" fontId="0" fillId="0" borderId="27" xfId="0" applyBorder="1" applyAlignment="1">
      <alignment/>
    </xf>
    <xf numFmtId="0" fontId="8" fillId="3" borderId="28" xfId="0" applyFont="1" applyFill="1" applyBorder="1" applyAlignment="1">
      <alignment horizontal="center" vertical="top" wrapText="1"/>
    </xf>
    <xf numFmtId="0" fontId="8" fillId="3" borderId="23" xfId="0" applyFont="1" applyFill="1" applyBorder="1" applyAlignment="1">
      <alignment horizontal="center" vertical="top" wrapText="1"/>
    </xf>
    <xf numFmtId="0" fontId="8" fillId="3" borderId="28" xfId="0" applyFont="1" applyFill="1" applyBorder="1" applyAlignment="1">
      <alignment horizontal="left" vertical="top" wrapText="1"/>
    </xf>
    <xf numFmtId="0" fontId="8" fillId="3" borderId="23" xfId="0" applyFont="1" applyFill="1" applyBorder="1" applyAlignment="1">
      <alignment horizontal="left" vertical="top" wrapText="1"/>
    </xf>
    <xf numFmtId="0" fontId="0" fillId="0" borderId="23" xfId="0" applyBorder="1" applyAlignment="1">
      <alignment horizontal="left"/>
    </xf>
    <xf numFmtId="0" fontId="0" fillId="0" borderId="27" xfId="0" applyBorder="1" applyAlignment="1">
      <alignment horizontal="left"/>
    </xf>
    <xf numFmtId="0" fontId="8" fillId="0" borderId="19" xfId="0" applyFont="1" applyBorder="1" applyAlignment="1">
      <alignment vertical="top" wrapText="1"/>
    </xf>
    <xf numFmtId="0" fontId="0" fillId="0" borderId="19" xfId="0" applyBorder="1" applyAlignment="1">
      <alignment/>
    </xf>
    <xf numFmtId="0" fontId="0" fillId="0" borderId="23" xfId="0" applyBorder="1" applyAlignment="1">
      <alignment wrapText="1"/>
    </xf>
    <xf numFmtId="0" fontId="0" fillId="0" borderId="27" xfId="0" applyBorder="1" applyAlignment="1">
      <alignment wrapText="1"/>
    </xf>
    <xf numFmtId="0" fontId="8" fillId="0" borderId="28" xfId="0" applyFont="1" applyBorder="1" applyAlignment="1" applyProtection="1">
      <alignment vertical="top" wrapText="1"/>
      <protection locked="0"/>
    </xf>
    <xf numFmtId="0" fontId="0" fillId="0" borderId="0" xfId="0" applyAlignment="1">
      <alignment/>
    </xf>
    <xf numFmtId="0" fontId="8" fillId="0" borderId="29" xfId="0" applyFont="1" applyBorder="1" applyAlignment="1">
      <alignment vertical="top" wrapText="1"/>
    </xf>
    <xf numFmtId="0" fontId="0" fillId="0" borderId="30" xfId="0" applyBorder="1" applyAlignment="1">
      <alignment wrapText="1"/>
    </xf>
    <xf numFmtId="0" fontId="0" fillId="0" borderId="24" xfId="0" applyBorder="1" applyAlignment="1">
      <alignment wrapText="1"/>
    </xf>
    <xf numFmtId="0" fontId="1" fillId="0" borderId="0" xfId="0" applyFont="1" applyAlignment="1">
      <alignment horizontal="center" wrapText="1"/>
    </xf>
    <xf numFmtId="0" fontId="1" fillId="0" borderId="0" xfId="0" applyFont="1" applyAlignment="1">
      <alignment horizontal="left" wrapText="1"/>
    </xf>
    <xf numFmtId="0" fontId="0" fillId="0" borderId="0" xfId="0" applyAlignment="1">
      <alignment horizontal="left"/>
    </xf>
    <xf numFmtId="0" fontId="1" fillId="0" borderId="0" xfId="0" applyFont="1" applyAlignment="1" quotePrefix="1">
      <alignment horizontal="center" wrapText="1"/>
    </xf>
    <xf numFmtId="0" fontId="1" fillId="0" borderId="31" xfId="0" applyFont="1" applyBorder="1" applyAlignment="1">
      <alignment horizontal="center"/>
    </xf>
    <xf numFmtId="0" fontId="0" fillId="0" borderId="32" xfId="0" applyBorder="1" applyAlignment="1">
      <alignment horizontal="center"/>
    </xf>
    <xf numFmtId="0" fontId="0" fillId="0" borderId="33" xfId="0" applyFont="1" applyBorder="1" applyAlignment="1">
      <alignment horizontal="center"/>
    </xf>
    <xf numFmtId="0" fontId="0" fillId="0" borderId="22" xfId="0" applyBorder="1" applyAlignment="1">
      <alignment horizontal="center"/>
    </xf>
    <xf numFmtId="0" fontId="1" fillId="0" borderId="33" xfId="0" applyFont="1" applyBorder="1" applyAlignment="1" quotePrefix="1">
      <alignment horizontal="center"/>
    </xf>
    <xf numFmtId="0" fontId="1" fillId="0" borderId="33" xfId="0" applyFont="1" applyBorder="1" applyAlignment="1">
      <alignment horizontal="center" wrapText="1"/>
    </xf>
    <xf numFmtId="0" fontId="0" fillId="0" borderId="22" xfId="0" applyBorder="1" applyAlignment="1">
      <alignment horizontal="center" wrapText="1"/>
    </xf>
    <xf numFmtId="0" fontId="1" fillId="0" borderId="33" xfId="0" applyFont="1" applyBorder="1" applyAlignment="1">
      <alignment horizontal="center"/>
    </xf>
    <xf numFmtId="0" fontId="0" fillId="0" borderId="21" xfId="0" applyFont="1" applyBorder="1" applyAlignment="1">
      <alignment vertical="top" wrapText="1"/>
    </xf>
    <xf numFmtId="0" fontId="0" fillId="0" borderId="0" xfId="0" applyAlignment="1">
      <alignment vertical="top" wrapText="1"/>
    </xf>
    <xf numFmtId="0" fontId="0" fillId="0" borderId="2" xfId="0" applyBorder="1" applyAlignment="1">
      <alignment vertical="top" wrapText="1"/>
    </xf>
    <xf numFmtId="0" fontId="0" fillId="0" borderId="21" xfId="0" applyBorder="1" applyAlignment="1">
      <alignment vertical="top" wrapText="1"/>
    </xf>
    <xf numFmtId="0" fontId="15" fillId="0" borderId="21" xfId="0" applyFont="1" applyBorder="1" applyAlignment="1">
      <alignment vertical="top" wrapText="1"/>
    </xf>
    <xf numFmtId="0" fontId="0" fillId="0" borderId="34" xfId="0" applyBorder="1" applyAlignment="1">
      <alignment vertical="top" wrapText="1"/>
    </xf>
    <xf numFmtId="0" fontId="0" fillId="0" borderId="35" xfId="0" applyBorder="1" applyAlignment="1">
      <alignment vertical="top" wrapText="1"/>
    </xf>
    <xf numFmtId="0" fontId="0" fillId="0" borderId="36" xfId="0" applyBorder="1" applyAlignment="1">
      <alignment vertical="top" wrapText="1"/>
    </xf>
    <xf numFmtId="0" fontId="0" fillId="0" borderId="21" xfId="0" applyBorder="1" applyAlignment="1">
      <alignment/>
    </xf>
    <xf numFmtId="0" fontId="0" fillId="0" borderId="2"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ill>
        <patternFill patternType="none">
          <bgColor indexed="65"/>
        </patternFill>
      </fill>
      <border/>
    </dxf>
    <dxf>
      <fill>
        <patternFill>
          <bgColor rgb="FFFFFF00"/>
        </patternFill>
      </fill>
      <border/>
    </dxf>
    <dxf>
      <fill>
        <patternFill>
          <bgColor rgb="FFFF0000"/>
        </patternFill>
      </fill>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chartsheet" Target="chartsheets/sheet3.xml" /><Relationship Id="rId10" Type="http://schemas.openxmlformats.org/officeDocument/2006/relationships/chartsheet" Target="chartsheets/sheet4.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Region, Parameter, Nominal, ID</a:t>
            </a:r>
          </a:p>
        </c:rich>
      </c:tx>
      <c:layout/>
      <c:spPr>
        <a:noFill/>
        <a:ln>
          <a:noFill/>
        </a:ln>
      </c:spPr>
    </c:title>
    <c:plotArea>
      <c:layout/>
      <c:lineChart>
        <c:grouping val="standard"/>
        <c:varyColors val="0"/>
        <c:ser>
          <c:idx val="1"/>
          <c:order val="0"/>
          <c:tx>
            <c:strRef>
              <c:f>'Data Entry'!$D$6</c:f>
              <c:strCache>
                <c:ptCount val="1"/>
                <c:pt idx="0">
                  <c:v>Reported Value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6"/>
            <c:spPr>
              <a:noFill/>
              <a:ln>
                <a:solidFill>
                  <a:srgbClr val="000000"/>
                </a:solidFill>
              </a:ln>
            </c:spPr>
          </c:marker>
          <c:errBars>
            <c:errDir val="y"/>
            <c:errBarType val="both"/>
            <c:errValType val="cust"/>
            <c:plus>
              <c:numRef>
                <c:f>'Data Entry'!$E$8:$E$27</c:f>
                <c:numCache>
                  <c:ptCount val="20"/>
                  <c:pt idx="0">
                    <c:v>NaN</c:v>
                  </c:pt>
                  <c:pt idx="1">
                    <c:v>NaN</c:v>
                  </c:pt>
                  <c:pt idx="2">
                    <c:v>NaN</c:v>
                  </c:pt>
                  <c:pt idx="3">
                    <c:v>NaN</c:v>
                  </c:pt>
                  <c:pt idx="4">
                    <c:v>NaN</c:v>
                  </c:pt>
                  <c:pt idx="5">
                    <c:v>NaN</c:v>
                  </c:pt>
                  <c:pt idx="6">
                    <c:v>NaN</c:v>
                  </c:pt>
                  <c:pt idx="7">
                    <c:v>NaN</c:v>
                  </c:pt>
                  <c:pt idx="8">
                    <c:v>NaN</c:v>
                  </c:pt>
                  <c:pt idx="9">
                    <c:v>NaN</c:v>
                  </c:pt>
                  <c:pt idx="10">
                    <c:v>NaN</c:v>
                  </c:pt>
                  <c:pt idx="11">
                    <c:v>NaN</c:v>
                  </c:pt>
                  <c:pt idx="12">
                    <c:v>NaN</c:v>
                  </c:pt>
                  <c:pt idx="13">
                    <c:v>NaN</c:v>
                  </c:pt>
                  <c:pt idx="14">
                    <c:v>NaN</c:v>
                  </c:pt>
                  <c:pt idx="15">
                    <c:v>NaN</c:v>
                  </c:pt>
                  <c:pt idx="16">
                    <c:v>NaN</c:v>
                  </c:pt>
                  <c:pt idx="17">
                    <c:v>NaN</c:v>
                  </c:pt>
                  <c:pt idx="18">
                    <c:v>NaN</c:v>
                  </c:pt>
                  <c:pt idx="19">
                    <c:v>NaN</c:v>
                  </c:pt>
                </c:numCache>
              </c:numRef>
            </c:plus>
            <c:minus>
              <c:numRef>
                <c:f>'Data Entry'!$E$8:$E$27</c:f>
                <c:numCache>
                  <c:ptCount val="20"/>
                  <c:pt idx="0">
                    <c:v>NaN</c:v>
                  </c:pt>
                  <c:pt idx="1">
                    <c:v>NaN</c:v>
                  </c:pt>
                  <c:pt idx="2">
                    <c:v>NaN</c:v>
                  </c:pt>
                  <c:pt idx="3">
                    <c:v>NaN</c:v>
                  </c:pt>
                  <c:pt idx="4">
                    <c:v>NaN</c:v>
                  </c:pt>
                  <c:pt idx="5">
                    <c:v>NaN</c:v>
                  </c:pt>
                  <c:pt idx="6">
                    <c:v>NaN</c:v>
                  </c:pt>
                  <c:pt idx="7">
                    <c:v>NaN</c:v>
                  </c:pt>
                  <c:pt idx="8">
                    <c:v>NaN</c:v>
                  </c:pt>
                  <c:pt idx="9">
                    <c:v>NaN</c:v>
                  </c:pt>
                  <c:pt idx="10">
                    <c:v>NaN</c:v>
                  </c:pt>
                  <c:pt idx="11">
                    <c:v>NaN</c:v>
                  </c:pt>
                  <c:pt idx="12">
                    <c:v>NaN</c:v>
                  </c:pt>
                  <c:pt idx="13">
                    <c:v>NaN</c:v>
                  </c:pt>
                  <c:pt idx="14">
                    <c:v>NaN</c:v>
                  </c:pt>
                  <c:pt idx="15">
                    <c:v>NaN</c:v>
                  </c:pt>
                  <c:pt idx="16">
                    <c:v>NaN</c:v>
                  </c:pt>
                  <c:pt idx="17">
                    <c:v>NaN</c:v>
                  </c:pt>
                  <c:pt idx="18">
                    <c:v>NaN</c:v>
                  </c:pt>
                  <c:pt idx="19">
                    <c:v>NaN</c:v>
                  </c:pt>
                </c:numCache>
              </c:numRef>
            </c:minus>
            <c:noEndCap val="0"/>
            <c:spPr>
              <a:ln w="12700">
                <a:solidFill>
                  <a:srgbClr val="000080"/>
                </a:solidFill>
              </a:ln>
            </c:spPr>
          </c:errBars>
          <c:cat>
            <c:strRef>
              <c:f>'Data Entry'!$C$8:$C$27</c:f>
              <c:strCache>
                <c:ptCount val="20"/>
                <c:pt idx="0">
                  <c:v>---</c:v>
                </c:pt>
                <c:pt idx="1">
                  <c:v>---</c:v>
                </c:pt>
                <c:pt idx="2">
                  <c:v>---</c:v>
                </c:pt>
                <c:pt idx="3">
                  <c:v>---</c:v>
                </c:pt>
                <c:pt idx="4">
                  <c:v>---</c:v>
                </c:pt>
                <c:pt idx="5">
                  <c:v>---</c:v>
                </c:pt>
                <c:pt idx="6">
                  <c:v>---</c:v>
                </c:pt>
                <c:pt idx="7">
                  <c:v>---</c:v>
                </c:pt>
                <c:pt idx="8">
                  <c:v>---</c:v>
                </c:pt>
                <c:pt idx="9">
                  <c:v>---</c:v>
                </c:pt>
                <c:pt idx="10">
                  <c:v>---</c:v>
                </c:pt>
                <c:pt idx="11">
                  <c:v>---</c:v>
                </c:pt>
                <c:pt idx="12">
                  <c:v>---</c:v>
                </c:pt>
                <c:pt idx="13">
                  <c:v>---</c:v>
                </c:pt>
                <c:pt idx="14">
                  <c:v>---</c:v>
                </c:pt>
                <c:pt idx="15">
                  <c:v>---</c:v>
                </c:pt>
                <c:pt idx="16">
                  <c:v>---</c:v>
                </c:pt>
                <c:pt idx="17">
                  <c:v>---</c:v>
                </c:pt>
                <c:pt idx="18">
                  <c:v>---</c:v>
                </c:pt>
                <c:pt idx="19">
                  <c:v>---</c:v>
                </c:pt>
              </c:strCache>
            </c:strRef>
          </c:cat>
          <c:val>
            <c:numRef>
              <c:f>'Data Entry'!$D$8:$D$27</c:f>
              <c:numCache>
                <c:ptCount val="20"/>
              </c:numCache>
            </c:numRef>
          </c:val>
          <c:smooth val="0"/>
        </c:ser>
        <c:ser>
          <c:idx val="0"/>
          <c:order val="1"/>
          <c:tx>
            <c:strRef>
              <c:f>'Data Entry'!$D$2:$F$2</c:f>
              <c:strCache>
                <c:ptCount val="1"/>
                <c:pt idx="0">
                  <c:v>Accepted Value: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'Data Entry'!$L$8:$L$27</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
          <c:order val="2"/>
          <c:tx>
            <c:strRef>
              <c:f>'Data Entry'!$M$6</c:f>
              <c:strCache>
                <c:ptCount val="1"/>
                <c:pt idx="0">
                  <c:v>Accepted Value + 2 Adj SD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Entry'!$M$8:$M$27</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3"/>
          <c:order val="3"/>
          <c:tx>
            <c:strRef>
              <c:f>'Data Entry'!$N$6</c:f>
              <c:strCache>
                <c:ptCount val="1"/>
                <c:pt idx="0">
                  <c:v>Accepted Value -2 Adj SD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Entry'!$N$8:$N$27</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4"/>
          <c:order val="4"/>
          <c:tx>
            <c:strRef>
              <c:f>'Data Entry'!$O$6</c:f>
              <c:strCache>
                <c:ptCount val="1"/>
                <c:pt idx="0">
                  <c:v>Accepted Value + 1/3 tol</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Entry'!$O$8:$O$27</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5"/>
          <c:order val="5"/>
          <c:tx>
            <c:strRef>
              <c:f>'Data Entry'!$P$6</c:f>
              <c:strCache>
                <c:ptCount val="1"/>
                <c:pt idx="0">
                  <c:v>Accepted value - 1/3 tol</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noFill/>
              </a:ln>
            </c:spPr>
          </c:marker>
          <c:val>
            <c:numRef>
              <c:f>'Data Entry'!$P$8:$P$27</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marker val="1"/>
        <c:axId val="7755966"/>
        <c:axId val="2694831"/>
      </c:lineChart>
      <c:catAx>
        <c:axId val="7755966"/>
        <c:scaling>
          <c:orientation val="minMax"/>
        </c:scaling>
        <c:axPos val="b"/>
        <c:title>
          <c:tx>
            <c:rich>
              <a:bodyPr vert="horz" rot="0" anchor="ctr"/>
              <a:lstStyle/>
              <a:p>
                <a:pPr algn="ctr">
                  <a:defRPr/>
                </a:pPr>
                <a:r>
                  <a:rPr lang="en-US" cap="none" sz="1000" b="1" i="0" u="none" baseline="0">
                    <a:latin typeface="Arial"/>
                    <a:ea typeface="Arial"/>
                    <a:cs typeface="Arial"/>
                  </a:rPr>
                  <a:t>Laboratory ID</a:t>
                </a:r>
              </a:p>
            </c:rich>
          </c:tx>
          <c:layout/>
          <c:overlay val="0"/>
          <c:spPr>
            <a:noFill/>
            <a:ln>
              <a:noFill/>
            </a:ln>
          </c:spPr>
        </c:title>
        <c:delete val="0"/>
        <c:numFmt formatCode="General" sourceLinked="1"/>
        <c:majorTickMark val="out"/>
        <c:minorTickMark val="none"/>
        <c:tickLblPos val="nextTo"/>
        <c:crossAx val="2694831"/>
        <c:crossesAt val="-100"/>
        <c:auto val="1"/>
        <c:lblOffset val="100"/>
        <c:noMultiLvlLbl val="0"/>
      </c:catAx>
      <c:valAx>
        <c:axId val="2694831"/>
        <c:scaling>
          <c:orientation val="minMax"/>
        </c:scaling>
        <c:axPos val="l"/>
        <c:title>
          <c:tx>
            <c:rich>
              <a:bodyPr vert="horz" rot="-5400000" anchor="ctr"/>
              <a:lstStyle/>
              <a:p>
                <a:pPr algn="ctr">
                  <a:defRPr/>
                </a:pPr>
                <a:r>
                  <a:rPr lang="en-US" cap="none" sz="1000" b="1" i="0" u="none" baseline="0">
                    <a:latin typeface="Arial"/>
                    <a:ea typeface="Arial"/>
                    <a:cs typeface="Arial"/>
                  </a:rPr>
                  <a:t>Units</a:t>
                </a:r>
              </a:p>
            </c:rich>
          </c:tx>
          <c:layout/>
          <c:overlay val="0"/>
          <c:spPr>
            <a:noFill/>
            <a:ln>
              <a:noFill/>
            </a:ln>
          </c:spPr>
        </c:title>
        <c:majorGridlines/>
        <c:delete val="0"/>
        <c:numFmt formatCode="General" sourceLinked="1"/>
        <c:majorTickMark val="out"/>
        <c:minorTickMark val="none"/>
        <c:tickLblPos val="nextTo"/>
        <c:crossAx val="7755966"/>
        <c:crossesAt val="1"/>
        <c:crossBetween val="between"/>
        <c:dispUnits/>
      </c:valAx>
      <c:spPr>
        <a:solidFill>
          <a:srgbClr val="FFFFFF"/>
        </a:solid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Region, Parameter, Nominal, 
E(n), P(n)</a:t>
            </a:r>
          </a:p>
        </c:rich>
      </c:tx>
      <c:layout/>
      <c:spPr>
        <a:noFill/>
        <a:ln>
          <a:noFill/>
        </a:ln>
      </c:spPr>
    </c:title>
    <c:plotArea>
      <c:layout>
        <c:manualLayout>
          <c:xMode val="edge"/>
          <c:yMode val="edge"/>
          <c:x val="0.05725"/>
          <c:y val="0.104"/>
          <c:w val="0.90975"/>
          <c:h val="0.817"/>
        </c:manualLayout>
      </c:layout>
      <c:barChart>
        <c:barDir val="col"/>
        <c:grouping val="clustered"/>
        <c:varyColors val="0"/>
        <c:ser>
          <c:idx val="1"/>
          <c:order val="0"/>
          <c:tx>
            <c:strRef>
              <c:f>'Data Entry'!$G$6</c:f>
              <c:strCache>
                <c:ptCount val="1"/>
                <c:pt idx="0">
                  <c:v>E(n)  </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Entry'!$C$8:$C$27</c:f>
              <c:strCache>
                <c:ptCount val="20"/>
                <c:pt idx="0">
                  <c:v>---</c:v>
                </c:pt>
                <c:pt idx="1">
                  <c:v>---</c:v>
                </c:pt>
                <c:pt idx="2">
                  <c:v>---</c:v>
                </c:pt>
                <c:pt idx="3">
                  <c:v>---</c:v>
                </c:pt>
                <c:pt idx="4">
                  <c:v>---</c:v>
                </c:pt>
                <c:pt idx="5">
                  <c:v>---</c:v>
                </c:pt>
                <c:pt idx="6">
                  <c:v>---</c:v>
                </c:pt>
                <c:pt idx="7">
                  <c:v>---</c:v>
                </c:pt>
                <c:pt idx="8">
                  <c:v>---</c:v>
                </c:pt>
                <c:pt idx="9">
                  <c:v>---</c:v>
                </c:pt>
                <c:pt idx="10">
                  <c:v>---</c:v>
                </c:pt>
                <c:pt idx="11">
                  <c:v>---</c:v>
                </c:pt>
                <c:pt idx="12">
                  <c:v>---</c:v>
                </c:pt>
                <c:pt idx="13">
                  <c:v>---</c:v>
                </c:pt>
                <c:pt idx="14">
                  <c:v>---</c:v>
                </c:pt>
                <c:pt idx="15">
                  <c:v>---</c:v>
                </c:pt>
                <c:pt idx="16">
                  <c:v>---</c:v>
                </c:pt>
                <c:pt idx="17">
                  <c:v>---</c:v>
                </c:pt>
                <c:pt idx="18">
                  <c:v>---</c:v>
                </c:pt>
                <c:pt idx="19">
                  <c:v>---</c:v>
                </c:pt>
              </c:strCache>
            </c:strRef>
          </c:cat>
          <c:val>
            <c:numRef>
              <c:f>'Data Entry'!$G$8:$G$27</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0"/>
          <c:order val="1"/>
          <c:tx>
            <c:strRef>
              <c:f>'Data Entry'!$H$6</c:f>
              <c:strCache>
                <c:ptCount val="1"/>
                <c:pt idx="0">
                  <c:v>P(n)</c:v>
                </c:pt>
              </c:strCache>
            </c:strRef>
          </c:tx>
          <c:spPr>
            <a:pattFill prst="pct50">
              <a:fgClr>
                <a:srgbClr val="99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'Data Entry'!$R$8:$R$27</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axId val="24253480"/>
        <c:axId val="16954729"/>
      </c:barChart>
      <c:lineChart>
        <c:grouping val="standard"/>
        <c:varyColors val="0"/>
        <c:ser>
          <c:idx val="2"/>
          <c:order val="2"/>
          <c:tx>
            <c:v>Limit</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Entry'!$Q$8:$Q$27</c:f>
              <c:numCach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smooth val="0"/>
        </c:ser>
        <c:axId val="24253480"/>
        <c:axId val="16954729"/>
      </c:lineChart>
      <c:catAx>
        <c:axId val="24253480"/>
        <c:scaling>
          <c:orientation val="minMax"/>
        </c:scaling>
        <c:axPos val="b"/>
        <c:title>
          <c:tx>
            <c:rich>
              <a:bodyPr vert="horz" rot="0" anchor="ctr"/>
              <a:lstStyle/>
              <a:p>
                <a:pPr algn="ctr">
                  <a:defRPr/>
                </a:pPr>
                <a:r>
                  <a:rPr lang="en-US" cap="none" sz="1000" b="1" i="0" u="none" baseline="0">
                    <a:latin typeface="Arial"/>
                    <a:ea typeface="Arial"/>
                    <a:cs typeface="Arial"/>
                  </a:rPr>
                  <a:t>Lab ID</a:t>
                </a:r>
              </a:p>
            </c:rich>
          </c:tx>
          <c:layout/>
          <c:overlay val="0"/>
          <c:spPr>
            <a:noFill/>
            <a:ln>
              <a:noFill/>
            </a:ln>
          </c:spPr>
        </c:title>
        <c:delete val="0"/>
        <c:numFmt formatCode="General" sourceLinked="1"/>
        <c:majorTickMark val="in"/>
        <c:minorTickMark val="none"/>
        <c:tickLblPos val="nextTo"/>
        <c:crossAx val="16954729"/>
        <c:crosses val="autoZero"/>
        <c:auto val="0"/>
        <c:lblOffset val="100"/>
        <c:tickLblSkip val="1"/>
        <c:noMultiLvlLbl val="0"/>
      </c:catAx>
      <c:valAx>
        <c:axId val="16954729"/>
        <c:scaling>
          <c:orientation val="minMax"/>
        </c:scaling>
        <c:axPos val="l"/>
        <c:title>
          <c:tx>
            <c:rich>
              <a:bodyPr vert="horz" rot="-5400000" anchor="ctr"/>
              <a:lstStyle/>
              <a:p>
                <a:pPr algn="ctr">
                  <a:defRPr/>
                </a:pPr>
                <a:r>
                  <a:rPr lang="en-US" cap="none" sz="1000" b="1" i="0" u="none" baseline="0">
                    <a:latin typeface="Arial"/>
                    <a:ea typeface="Arial"/>
                    <a:cs typeface="Arial"/>
                  </a:rPr>
                  <a:t>E(n), P(n) 
Pass if &lt; 1</a:t>
                </a:r>
              </a:p>
            </c:rich>
          </c:tx>
          <c:layout/>
          <c:overlay val="0"/>
          <c:spPr>
            <a:noFill/>
            <a:ln>
              <a:noFill/>
            </a:ln>
          </c:spPr>
        </c:title>
        <c:delete val="0"/>
        <c:numFmt formatCode="General" sourceLinked="1"/>
        <c:majorTickMark val="in"/>
        <c:minorTickMark val="none"/>
        <c:tickLblPos val="nextTo"/>
        <c:crossAx val="24253480"/>
        <c:crossesAt val="1"/>
        <c:crossBetween val="between"/>
        <c:dispUnits/>
      </c:valAx>
      <c:spPr>
        <a:noFill/>
        <a:ln w="12700">
          <a:solidFill/>
        </a:ln>
      </c:spPr>
    </c:plotArea>
    <c:legend>
      <c:legendPos val="b"/>
      <c:layout>
        <c:manualLayout>
          <c:xMode val="edge"/>
          <c:yMode val="edge"/>
          <c:x val="0.4065"/>
          <c:y val="0.957"/>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Region, Parameter, Nominal, ID</a:t>
            </a:r>
          </a:p>
        </c:rich>
      </c:tx>
      <c:layout/>
      <c:spPr>
        <a:noFill/>
        <a:ln>
          <a:noFill/>
        </a:ln>
      </c:spPr>
    </c:title>
    <c:plotArea>
      <c:layout/>
      <c:lineChart>
        <c:grouping val="standard"/>
        <c:varyColors val="0"/>
        <c:ser>
          <c:idx val="1"/>
          <c:order val="0"/>
          <c:tx>
            <c:strRef>
              <c:f>'Data Entry (2)'!$D$6</c:f>
              <c:strCache>
                <c:ptCount val="1"/>
                <c:pt idx="0">
                  <c:v>Reported Value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6"/>
            <c:spPr>
              <a:noFill/>
              <a:ln>
                <a:solidFill>
                  <a:srgbClr val="000000"/>
                </a:solidFill>
              </a:ln>
            </c:spPr>
          </c:marker>
          <c:errBars>
            <c:errDir val="y"/>
            <c:errBarType val="both"/>
            <c:errValType val="cust"/>
            <c:plus>
              <c:numRef>
                <c:f>'Data Entry (2)'!$E$8:$E$27</c:f>
                <c:numCache>
                  <c:ptCount val="20"/>
                  <c:pt idx="0">
                    <c:v>NaN</c:v>
                  </c:pt>
                  <c:pt idx="1">
                    <c:v>NaN</c:v>
                  </c:pt>
                  <c:pt idx="2">
                    <c:v>NaN</c:v>
                  </c:pt>
                  <c:pt idx="3">
                    <c:v>NaN</c:v>
                  </c:pt>
                  <c:pt idx="4">
                    <c:v>NaN</c:v>
                  </c:pt>
                  <c:pt idx="5">
                    <c:v>NaN</c:v>
                  </c:pt>
                  <c:pt idx="6">
                    <c:v>NaN</c:v>
                  </c:pt>
                  <c:pt idx="7">
                    <c:v>NaN</c:v>
                  </c:pt>
                  <c:pt idx="8">
                    <c:v>NaN</c:v>
                  </c:pt>
                  <c:pt idx="9">
                    <c:v>NaN</c:v>
                  </c:pt>
                  <c:pt idx="10">
                    <c:v>NaN</c:v>
                  </c:pt>
                  <c:pt idx="11">
                    <c:v>NaN</c:v>
                  </c:pt>
                  <c:pt idx="12">
                    <c:v>NaN</c:v>
                  </c:pt>
                  <c:pt idx="13">
                    <c:v>NaN</c:v>
                  </c:pt>
                  <c:pt idx="14">
                    <c:v>NaN</c:v>
                  </c:pt>
                  <c:pt idx="15">
                    <c:v>NaN</c:v>
                  </c:pt>
                  <c:pt idx="16">
                    <c:v>NaN</c:v>
                  </c:pt>
                  <c:pt idx="17">
                    <c:v>NaN</c:v>
                  </c:pt>
                  <c:pt idx="18">
                    <c:v>NaN</c:v>
                  </c:pt>
                  <c:pt idx="19">
                    <c:v>NaN</c:v>
                  </c:pt>
                </c:numCache>
              </c:numRef>
            </c:plus>
            <c:minus>
              <c:numRef>
                <c:f>'Data Entry (2)'!$E$8:$E$27</c:f>
                <c:numCache>
                  <c:ptCount val="20"/>
                  <c:pt idx="0">
                    <c:v>NaN</c:v>
                  </c:pt>
                  <c:pt idx="1">
                    <c:v>NaN</c:v>
                  </c:pt>
                  <c:pt idx="2">
                    <c:v>NaN</c:v>
                  </c:pt>
                  <c:pt idx="3">
                    <c:v>NaN</c:v>
                  </c:pt>
                  <c:pt idx="4">
                    <c:v>NaN</c:v>
                  </c:pt>
                  <c:pt idx="5">
                    <c:v>NaN</c:v>
                  </c:pt>
                  <c:pt idx="6">
                    <c:v>NaN</c:v>
                  </c:pt>
                  <c:pt idx="7">
                    <c:v>NaN</c:v>
                  </c:pt>
                  <c:pt idx="8">
                    <c:v>NaN</c:v>
                  </c:pt>
                  <c:pt idx="9">
                    <c:v>NaN</c:v>
                  </c:pt>
                  <c:pt idx="10">
                    <c:v>NaN</c:v>
                  </c:pt>
                  <c:pt idx="11">
                    <c:v>NaN</c:v>
                  </c:pt>
                  <c:pt idx="12">
                    <c:v>NaN</c:v>
                  </c:pt>
                  <c:pt idx="13">
                    <c:v>NaN</c:v>
                  </c:pt>
                  <c:pt idx="14">
                    <c:v>NaN</c:v>
                  </c:pt>
                  <c:pt idx="15">
                    <c:v>NaN</c:v>
                  </c:pt>
                  <c:pt idx="16">
                    <c:v>NaN</c:v>
                  </c:pt>
                  <c:pt idx="17">
                    <c:v>NaN</c:v>
                  </c:pt>
                  <c:pt idx="18">
                    <c:v>NaN</c:v>
                  </c:pt>
                  <c:pt idx="19">
                    <c:v>NaN</c:v>
                  </c:pt>
                </c:numCache>
              </c:numRef>
            </c:minus>
            <c:noEndCap val="0"/>
            <c:spPr>
              <a:ln w="12700">
                <a:solidFill>
                  <a:srgbClr val="000080"/>
                </a:solidFill>
              </a:ln>
            </c:spPr>
          </c:errBars>
          <c:cat>
            <c:strRef>
              <c:f>'Data Entry (2)'!$C$8:$C$27</c:f>
              <c:strCache>
                <c:ptCount val="20"/>
                <c:pt idx="0">
                  <c:v>---</c:v>
                </c:pt>
                <c:pt idx="1">
                  <c:v>---</c:v>
                </c:pt>
                <c:pt idx="2">
                  <c:v>---</c:v>
                </c:pt>
                <c:pt idx="3">
                  <c:v>---</c:v>
                </c:pt>
                <c:pt idx="4">
                  <c:v>---</c:v>
                </c:pt>
                <c:pt idx="5">
                  <c:v>---</c:v>
                </c:pt>
                <c:pt idx="6">
                  <c:v>---</c:v>
                </c:pt>
                <c:pt idx="7">
                  <c:v>---</c:v>
                </c:pt>
                <c:pt idx="8">
                  <c:v>---</c:v>
                </c:pt>
                <c:pt idx="9">
                  <c:v>---</c:v>
                </c:pt>
                <c:pt idx="10">
                  <c:v>---</c:v>
                </c:pt>
                <c:pt idx="11">
                  <c:v>---</c:v>
                </c:pt>
                <c:pt idx="12">
                  <c:v>---</c:v>
                </c:pt>
                <c:pt idx="13">
                  <c:v>---</c:v>
                </c:pt>
                <c:pt idx="14">
                  <c:v>---</c:v>
                </c:pt>
                <c:pt idx="15">
                  <c:v>---</c:v>
                </c:pt>
                <c:pt idx="16">
                  <c:v>---</c:v>
                </c:pt>
                <c:pt idx="17">
                  <c:v>---</c:v>
                </c:pt>
                <c:pt idx="18">
                  <c:v>---</c:v>
                </c:pt>
                <c:pt idx="19">
                  <c:v>---</c:v>
                </c:pt>
              </c:strCache>
            </c:strRef>
          </c:cat>
          <c:val>
            <c:numRef>
              <c:f>'Data Entry (2)'!$D$8:$D$27</c:f>
              <c:numCache>
                <c:ptCount val="20"/>
              </c:numCache>
            </c:numRef>
          </c:val>
          <c:smooth val="0"/>
        </c:ser>
        <c:ser>
          <c:idx val="0"/>
          <c:order val="1"/>
          <c:tx>
            <c:strRef>
              <c:f>'Data Entry (2)'!$D$2:$F$2</c:f>
              <c:strCache>
                <c:ptCount val="1"/>
                <c:pt idx="0">
                  <c:v>Accepted Value: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'Data Entry (2)'!$L$8:$L$27</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
          <c:order val="2"/>
          <c:tx>
            <c:strRef>
              <c:f>'Data Entry (2)'!$M$6</c:f>
              <c:strCache>
                <c:ptCount val="1"/>
                <c:pt idx="0">
                  <c:v>Accepted Value + 2 Adj SD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Entry (2)'!$M$8:$M$27</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3"/>
          <c:order val="3"/>
          <c:tx>
            <c:strRef>
              <c:f>'Data Entry (2)'!$N$6</c:f>
              <c:strCache>
                <c:ptCount val="1"/>
                <c:pt idx="0">
                  <c:v>Accepted Value -2 Adj SD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Entry (2)'!$N$8:$N$27</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4"/>
          <c:order val="4"/>
          <c:tx>
            <c:strRef>
              <c:f>'Data Entry (2)'!$O$6</c:f>
              <c:strCache>
                <c:ptCount val="1"/>
                <c:pt idx="0">
                  <c:v>Accepted Value + 1/3 tol</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Entry (2)'!$O$8:$O$27</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5"/>
          <c:order val="5"/>
          <c:tx>
            <c:strRef>
              <c:f>'Data Entry (2)'!$P$6</c:f>
              <c:strCache>
                <c:ptCount val="1"/>
                <c:pt idx="0">
                  <c:v>Accepted value - 1/3 tol</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noFill/>
              </a:ln>
            </c:spPr>
          </c:marker>
          <c:val>
            <c:numRef>
              <c:f>'Data Entry (2)'!$P$8:$P$27</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marker val="1"/>
        <c:axId val="18374834"/>
        <c:axId val="31155779"/>
      </c:lineChart>
      <c:catAx>
        <c:axId val="18374834"/>
        <c:scaling>
          <c:orientation val="minMax"/>
        </c:scaling>
        <c:axPos val="b"/>
        <c:title>
          <c:tx>
            <c:rich>
              <a:bodyPr vert="horz" rot="0" anchor="ctr"/>
              <a:lstStyle/>
              <a:p>
                <a:pPr algn="ctr">
                  <a:defRPr/>
                </a:pPr>
                <a:r>
                  <a:rPr lang="en-US" cap="none" sz="1000" b="1" i="0" u="none" baseline="0">
                    <a:latin typeface="Arial"/>
                    <a:ea typeface="Arial"/>
                    <a:cs typeface="Arial"/>
                  </a:rPr>
                  <a:t>Laboratory ID</a:t>
                </a:r>
              </a:p>
            </c:rich>
          </c:tx>
          <c:layout/>
          <c:overlay val="0"/>
          <c:spPr>
            <a:noFill/>
            <a:ln>
              <a:noFill/>
            </a:ln>
          </c:spPr>
        </c:title>
        <c:delete val="0"/>
        <c:numFmt formatCode="General" sourceLinked="1"/>
        <c:majorTickMark val="out"/>
        <c:minorTickMark val="none"/>
        <c:tickLblPos val="nextTo"/>
        <c:crossAx val="31155779"/>
        <c:crossesAt val="-100"/>
        <c:auto val="1"/>
        <c:lblOffset val="100"/>
        <c:noMultiLvlLbl val="0"/>
      </c:catAx>
      <c:valAx>
        <c:axId val="31155779"/>
        <c:scaling>
          <c:orientation val="minMax"/>
        </c:scaling>
        <c:axPos val="l"/>
        <c:title>
          <c:tx>
            <c:rich>
              <a:bodyPr vert="horz" rot="-5400000" anchor="ctr"/>
              <a:lstStyle/>
              <a:p>
                <a:pPr algn="ctr">
                  <a:defRPr/>
                </a:pPr>
                <a:r>
                  <a:rPr lang="en-US" cap="none" sz="1000" b="1" i="0" u="none" baseline="0">
                    <a:latin typeface="Arial"/>
                    <a:ea typeface="Arial"/>
                    <a:cs typeface="Arial"/>
                  </a:rPr>
                  <a:t>Units</a:t>
                </a:r>
              </a:p>
            </c:rich>
          </c:tx>
          <c:layout/>
          <c:overlay val="0"/>
          <c:spPr>
            <a:noFill/>
            <a:ln>
              <a:noFill/>
            </a:ln>
          </c:spPr>
        </c:title>
        <c:majorGridlines/>
        <c:delete val="0"/>
        <c:numFmt formatCode="General" sourceLinked="1"/>
        <c:majorTickMark val="out"/>
        <c:minorTickMark val="none"/>
        <c:tickLblPos val="nextTo"/>
        <c:crossAx val="18374834"/>
        <c:crossesAt val="1"/>
        <c:crossBetween val="between"/>
        <c:dispUnits/>
      </c:valAx>
      <c:spPr>
        <a:solidFill>
          <a:srgbClr val="FFFFFF"/>
        </a:solid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Region, Parameter, Nominal, 
E(n), P(n)</a:t>
            </a:r>
          </a:p>
        </c:rich>
      </c:tx>
      <c:layout/>
      <c:spPr>
        <a:noFill/>
        <a:ln>
          <a:noFill/>
        </a:ln>
      </c:spPr>
    </c:title>
    <c:plotArea>
      <c:layout>
        <c:manualLayout>
          <c:xMode val="edge"/>
          <c:yMode val="edge"/>
          <c:x val="0.05725"/>
          <c:y val="0.104"/>
          <c:w val="0.90975"/>
          <c:h val="0.817"/>
        </c:manualLayout>
      </c:layout>
      <c:barChart>
        <c:barDir val="col"/>
        <c:grouping val="clustered"/>
        <c:varyColors val="0"/>
        <c:ser>
          <c:idx val="1"/>
          <c:order val="0"/>
          <c:tx>
            <c:strRef>
              <c:f>'Data Entry (2)'!$G$6</c:f>
              <c:strCache>
                <c:ptCount val="1"/>
                <c:pt idx="0">
                  <c:v>E(n)  </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Entry (2)'!$C$8:$C$27</c:f>
              <c:strCache>
                <c:ptCount val="20"/>
                <c:pt idx="0">
                  <c:v>---</c:v>
                </c:pt>
                <c:pt idx="1">
                  <c:v>---</c:v>
                </c:pt>
                <c:pt idx="2">
                  <c:v>---</c:v>
                </c:pt>
                <c:pt idx="3">
                  <c:v>---</c:v>
                </c:pt>
                <c:pt idx="4">
                  <c:v>---</c:v>
                </c:pt>
                <c:pt idx="5">
                  <c:v>---</c:v>
                </c:pt>
                <c:pt idx="6">
                  <c:v>---</c:v>
                </c:pt>
                <c:pt idx="7">
                  <c:v>---</c:v>
                </c:pt>
                <c:pt idx="8">
                  <c:v>---</c:v>
                </c:pt>
                <c:pt idx="9">
                  <c:v>---</c:v>
                </c:pt>
                <c:pt idx="10">
                  <c:v>---</c:v>
                </c:pt>
                <c:pt idx="11">
                  <c:v>---</c:v>
                </c:pt>
                <c:pt idx="12">
                  <c:v>---</c:v>
                </c:pt>
                <c:pt idx="13">
                  <c:v>---</c:v>
                </c:pt>
                <c:pt idx="14">
                  <c:v>---</c:v>
                </c:pt>
                <c:pt idx="15">
                  <c:v>---</c:v>
                </c:pt>
                <c:pt idx="16">
                  <c:v>---</c:v>
                </c:pt>
                <c:pt idx="17">
                  <c:v>---</c:v>
                </c:pt>
                <c:pt idx="18">
                  <c:v>---</c:v>
                </c:pt>
                <c:pt idx="19">
                  <c:v>---</c:v>
                </c:pt>
              </c:strCache>
            </c:strRef>
          </c:cat>
          <c:val>
            <c:numRef>
              <c:f>'Data Entry (2)'!$G$8:$G$27</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0"/>
          <c:order val="1"/>
          <c:tx>
            <c:strRef>
              <c:f>'Data Entry (2)'!$H$6</c:f>
              <c:strCache>
                <c:ptCount val="1"/>
                <c:pt idx="0">
                  <c:v>P(n)</c:v>
                </c:pt>
              </c:strCache>
            </c:strRef>
          </c:tx>
          <c:spPr>
            <a:pattFill prst="pct50">
              <a:fgClr>
                <a:srgbClr val="99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'Data Entry (2)'!$R$8:$R$27</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axId val="11966556"/>
        <c:axId val="40590141"/>
      </c:barChart>
      <c:lineChart>
        <c:grouping val="standard"/>
        <c:varyColors val="0"/>
        <c:ser>
          <c:idx val="2"/>
          <c:order val="2"/>
          <c:tx>
            <c:v>Limit</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Entry (2)'!$Q$8:$Q$27</c:f>
              <c:numCach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smooth val="0"/>
        </c:ser>
        <c:axId val="11966556"/>
        <c:axId val="40590141"/>
      </c:lineChart>
      <c:catAx>
        <c:axId val="11966556"/>
        <c:scaling>
          <c:orientation val="minMax"/>
        </c:scaling>
        <c:axPos val="b"/>
        <c:title>
          <c:tx>
            <c:rich>
              <a:bodyPr vert="horz" rot="0" anchor="ctr"/>
              <a:lstStyle/>
              <a:p>
                <a:pPr algn="ctr">
                  <a:defRPr/>
                </a:pPr>
                <a:r>
                  <a:rPr lang="en-US" cap="none" sz="1000" b="1" i="0" u="none" baseline="0">
                    <a:latin typeface="Arial"/>
                    <a:ea typeface="Arial"/>
                    <a:cs typeface="Arial"/>
                  </a:rPr>
                  <a:t>Lab ID</a:t>
                </a:r>
              </a:p>
            </c:rich>
          </c:tx>
          <c:layout/>
          <c:overlay val="0"/>
          <c:spPr>
            <a:noFill/>
            <a:ln>
              <a:noFill/>
            </a:ln>
          </c:spPr>
        </c:title>
        <c:delete val="0"/>
        <c:numFmt formatCode="General" sourceLinked="1"/>
        <c:majorTickMark val="in"/>
        <c:minorTickMark val="none"/>
        <c:tickLblPos val="nextTo"/>
        <c:crossAx val="40590141"/>
        <c:crosses val="autoZero"/>
        <c:auto val="0"/>
        <c:lblOffset val="100"/>
        <c:tickLblSkip val="1"/>
        <c:noMultiLvlLbl val="0"/>
      </c:catAx>
      <c:valAx>
        <c:axId val="40590141"/>
        <c:scaling>
          <c:orientation val="minMax"/>
        </c:scaling>
        <c:axPos val="l"/>
        <c:title>
          <c:tx>
            <c:rich>
              <a:bodyPr vert="horz" rot="-5400000" anchor="ctr"/>
              <a:lstStyle/>
              <a:p>
                <a:pPr algn="ctr">
                  <a:defRPr/>
                </a:pPr>
                <a:r>
                  <a:rPr lang="en-US" cap="none" sz="1000" b="1" i="0" u="none" baseline="0">
                    <a:latin typeface="Arial"/>
                    <a:ea typeface="Arial"/>
                    <a:cs typeface="Arial"/>
                  </a:rPr>
                  <a:t>E(n), P(n) 
Pass if &lt; 1</a:t>
                </a:r>
              </a:p>
            </c:rich>
          </c:tx>
          <c:layout/>
          <c:overlay val="0"/>
          <c:spPr>
            <a:noFill/>
            <a:ln>
              <a:noFill/>
            </a:ln>
          </c:spPr>
        </c:title>
        <c:delete val="0"/>
        <c:numFmt formatCode="General" sourceLinked="1"/>
        <c:majorTickMark val="in"/>
        <c:minorTickMark val="none"/>
        <c:tickLblPos val="nextTo"/>
        <c:crossAx val="11966556"/>
        <c:crossesAt val="1"/>
        <c:crossBetween val="between"/>
        <c:dispUnits/>
      </c:valAx>
      <c:spPr>
        <a:noFill/>
        <a:ln w="12700">
          <a:solidFill/>
        </a:ln>
      </c:spPr>
    </c:plotArea>
    <c:legend>
      <c:legendPos val="b"/>
      <c:layout>
        <c:manualLayout>
          <c:xMode val="edge"/>
          <c:yMode val="edge"/>
          <c:x val="0.4065"/>
          <c:y val="0.957"/>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tabSelected="1" workbookViewId="0" zoomScale="118"/>
  </sheetViews>
  <pageMargins left="0.75" right="0.75" top="1" bottom="1" header="0.5" footer="0.5"/>
  <pageSetup horizontalDpi="600" verticalDpi="600" orientation="landscape"/>
  <headerFooter>
    <oddFooter>&amp;L&amp;8&amp;F&amp;C&amp;8&amp;A&amp;        &amp;P of &amp;N&amp;R&amp;8&amp;D</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118"/>
  </sheetViews>
  <pageMargins left="0.75" right="0.75" top="1" bottom="1" header="0.5" footer="0.5"/>
  <pageSetup horizontalDpi="1200" verticalDpi="1200" orientation="landscape"/>
  <headerFooter>
    <oddFooter>&amp;L&amp;8&amp;F&amp;C&amp;A&amp;        &amp;P of &amp;N&amp;R&amp;D</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118"/>
  </sheetViews>
  <pageMargins left="0.75" right="0.75" top="1" bottom="1" header="0.5" footer="0.5"/>
  <pageSetup horizontalDpi="600" verticalDpi="600" orientation="landscape"/>
  <headerFooter>
    <oddFooter>&amp;L&amp;8&amp;F&amp;C&amp;8&amp;A&amp;        &amp;P of &amp;N&amp;R&amp;8&amp;D</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118"/>
  </sheetViews>
  <pageMargins left="0.75" right="0.75" top="1" bottom="1" header="0.5" footer="0.5"/>
  <pageSetup horizontalDpi="1200" verticalDpi="1200" orientation="landscape"/>
  <headerFooter>
    <oddFooter>&amp;L&amp;8&amp;F&amp;C&amp;A&amp;        &amp;P of &amp;N&amp;R&amp;D</oddFoot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0.02125</cdr:x>
      <cdr:y>0.02225</cdr:y>
    </cdr:from>
    <cdr:to>
      <cdr:x>0.3415</cdr:x>
      <cdr:y>0.10275</cdr:y>
    </cdr:to>
    <cdr:sp>
      <cdr:nvSpPr>
        <cdr:cNvPr id="1" name="TextBox 1"/>
        <cdr:cNvSpPr txBox="1">
          <a:spLocks noChangeArrowheads="1"/>
        </cdr:cNvSpPr>
      </cdr:nvSpPr>
      <cdr:spPr>
        <a:xfrm>
          <a:off x="180975" y="123825"/>
          <a:ext cx="2781300" cy="4762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Accepted Reference Value:
Accepted Reference Uncertainty: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0.02125</cdr:x>
      <cdr:y>0.02225</cdr:y>
    </cdr:from>
    <cdr:to>
      <cdr:x>0.3415</cdr:x>
      <cdr:y>0.10275</cdr:y>
    </cdr:to>
    <cdr:sp>
      <cdr:nvSpPr>
        <cdr:cNvPr id="1" name="TextBox 1"/>
        <cdr:cNvSpPr txBox="1">
          <a:spLocks noChangeArrowheads="1"/>
        </cdr:cNvSpPr>
      </cdr:nvSpPr>
      <cdr:spPr>
        <a:xfrm>
          <a:off x="180975" y="123825"/>
          <a:ext cx="2781300" cy="4762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Accepted Reference Value:
Accepted Reference Uncertainty:</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D22"/>
  <sheetViews>
    <sheetView workbookViewId="0" topLeftCell="A1">
      <selection activeCell="C23" sqref="C23"/>
    </sheetView>
  </sheetViews>
  <sheetFormatPr defaultColWidth="9.140625" defaultRowHeight="12.75"/>
  <cols>
    <col min="1" max="1" width="13.57421875" style="0" bestFit="1" customWidth="1"/>
    <col min="2" max="2" width="8.421875" style="0" bestFit="1" customWidth="1"/>
    <col min="3" max="3" width="72.8515625" style="65" customWidth="1"/>
    <col min="4" max="4" width="56.7109375" style="0" customWidth="1"/>
  </cols>
  <sheetData>
    <row r="2" spans="1:3" ht="12.75">
      <c r="A2" s="56" t="s">
        <v>144</v>
      </c>
      <c r="C2" s="63" t="s">
        <v>148</v>
      </c>
    </row>
    <row r="3" spans="1:3" ht="12.75">
      <c r="A3" s="56"/>
      <c r="C3" s="63"/>
    </row>
    <row r="4" spans="1:3" ht="25.5">
      <c r="A4" s="62" t="s">
        <v>152</v>
      </c>
      <c r="C4" s="63" t="s">
        <v>203</v>
      </c>
    </row>
    <row r="5" spans="1:3" ht="25.5">
      <c r="A5" s="56"/>
      <c r="C5" s="63" t="s">
        <v>207</v>
      </c>
    </row>
    <row r="6" spans="1:3" ht="25.5">
      <c r="A6" s="56"/>
      <c r="C6" s="63" t="s">
        <v>151</v>
      </c>
    </row>
    <row r="7" spans="1:3" ht="13.5" customHeight="1">
      <c r="A7" s="56"/>
      <c r="C7" s="63"/>
    </row>
    <row r="8" spans="1:3" ht="12.75">
      <c r="A8" s="56"/>
      <c r="C8" s="63" t="s">
        <v>202</v>
      </c>
    </row>
    <row r="9" spans="1:3" ht="25.5">
      <c r="A9" s="56"/>
      <c r="C9" s="63" t="s">
        <v>204</v>
      </c>
    </row>
    <row r="10" spans="1:3" ht="25.5">
      <c r="A10" s="56"/>
      <c r="C10" s="63" t="s">
        <v>205</v>
      </c>
    </row>
    <row r="11" spans="1:3" ht="12.75">
      <c r="A11" s="56"/>
      <c r="C11" s="63"/>
    </row>
    <row r="12" spans="1:3" ht="25.5">
      <c r="A12" s="56"/>
      <c r="C12" s="63" t="s">
        <v>153</v>
      </c>
    </row>
    <row r="13" spans="1:3" ht="12.75">
      <c r="A13" s="56"/>
      <c r="C13" s="63"/>
    </row>
    <row r="14" spans="1:3" ht="12.75">
      <c r="A14" s="56"/>
      <c r="C14" s="63"/>
    </row>
    <row r="15" spans="1:3" ht="12.75">
      <c r="A15" s="56"/>
      <c r="C15" s="63"/>
    </row>
    <row r="17" spans="1:4" ht="12.75">
      <c r="A17" s="55" t="s">
        <v>146</v>
      </c>
      <c r="B17" s="1" t="s">
        <v>147</v>
      </c>
      <c r="C17" s="64" t="s">
        <v>149</v>
      </c>
      <c r="D17" s="1"/>
    </row>
    <row r="18" spans="1:3" ht="12.75">
      <c r="A18" s="54">
        <v>38343</v>
      </c>
      <c r="B18" t="s">
        <v>206</v>
      </c>
      <c r="C18" s="65" t="s">
        <v>150</v>
      </c>
    </row>
    <row r="19" spans="1:3" ht="25.5">
      <c r="A19" s="54">
        <v>38355</v>
      </c>
      <c r="B19" t="s">
        <v>223</v>
      </c>
      <c r="C19" s="65" t="s">
        <v>208</v>
      </c>
    </row>
    <row r="20" spans="1:3" ht="25.5">
      <c r="A20" s="54">
        <v>38355</v>
      </c>
      <c r="B20" t="s">
        <v>206</v>
      </c>
      <c r="C20" s="65" t="s">
        <v>209</v>
      </c>
    </row>
    <row r="21" spans="1:3" ht="51">
      <c r="A21" s="54">
        <v>38356</v>
      </c>
      <c r="B21" t="s">
        <v>223</v>
      </c>
      <c r="C21" s="65" t="s">
        <v>224</v>
      </c>
    </row>
    <row r="22" spans="1:3" ht="25.5">
      <c r="A22" s="54">
        <v>38419</v>
      </c>
      <c r="B22" t="s">
        <v>206</v>
      </c>
      <c r="C22" s="65" t="s">
        <v>227</v>
      </c>
    </row>
  </sheetData>
  <printOptions/>
  <pageMargins left="0.62" right="0.17" top="1" bottom="1" header="0.5" footer="0.5"/>
  <pageSetup horizontalDpi="600" verticalDpi="600" orientation="portrait" r:id="rId1"/>
  <headerFooter alignWithMargins="0">
    <oddFooter>&amp;L&amp;F&amp;C&amp;A&amp;    &amp;P&amp; of &amp;N&amp;R&amp;D</oddFooter>
  </headerFooter>
</worksheet>
</file>

<file path=xl/worksheets/sheet2.xml><?xml version="1.0" encoding="utf-8"?>
<worksheet xmlns="http://schemas.openxmlformats.org/spreadsheetml/2006/main" xmlns:r="http://schemas.openxmlformats.org/officeDocument/2006/relationships">
  <dimension ref="A1:G61"/>
  <sheetViews>
    <sheetView workbookViewId="0" topLeftCell="A1">
      <selection activeCell="A16" sqref="A16:F16"/>
    </sheetView>
  </sheetViews>
  <sheetFormatPr defaultColWidth="9.140625" defaultRowHeight="12.75"/>
  <cols>
    <col min="1" max="1" width="19.8515625" style="0" customWidth="1"/>
    <col min="2" max="2" width="14.00390625" style="0" customWidth="1"/>
    <col min="7" max="7" width="10.421875" style="0" customWidth="1"/>
  </cols>
  <sheetData>
    <row r="1" spans="1:7" ht="15.75">
      <c r="A1" s="104" t="s">
        <v>154</v>
      </c>
      <c r="B1" s="133"/>
      <c r="C1" s="133"/>
      <c r="D1" s="133"/>
      <c r="E1" s="133"/>
      <c r="F1" s="133"/>
      <c r="G1" s="133"/>
    </row>
    <row r="2" ht="16.5" thickBot="1">
      <c r="A2" s="57"/>
    </row>
    <row r="3" spans="1:7" ht="16.5" thickBot="1">
      <c r="A3" s="58" t="s">
        <v>155</v>
      </c>
      <c r="B3" s="132"/>
      <c r="C3" s="102"/>
      <c r="D3" s="102"/>
      <c r="E3" s="102"/>
      <c r="F3" s="102"/>
      <c r="G3" s="103"/>
    </row>
    <row r="4" spans="1:7" ht="16.5" thickBot="1">
      <c r="A4" s="59" t="s">
        <v>156</v>
      </c>
      <c r="B4" s="132"/>
      <c r="C4" s="102"/>
      <c r="D4" s="102"/>
      <c r="E4" s="102"/>
      <c r="F4" s="102"/>
      <c r="G4" s="103"/>
    </row>
    <row r="5" spans="1:7" ht="16.5" thickBot="1">
      <c r="A5" s="59" t="s">
        <v>201</v>
      </c>
      <c r="B5" s="132"/>
      <c r="C5" s="102"/>
      <c r="D5" s="102"/>
      <c r="E5" s="102"/>
      <c r="F5" s="102"/>
      <c r="G5" s="103"/>
    </row>
    <row r="6" spans="1:7" ht="16.5" thickBot="1">
      <c r="A6" s="59" t="s">
        <v>157</v>
      </c>
      <c r="B6" s="132"/>
      <c r="C6" s="102"/>
      <c r="D6" s="102"/>
      <c r="E6" s="102"/>
      <c r="F6" s="102"/>
      <c r="G6" s="103"/>
    </row>
    <row r="7" spans="1:7" ht="16.5" thickBot="1">
      <c r="A7" s="59" t="s">
        <v>220</v>
      </c>
      <c r="B7" s="132"/>
      <c r="C7" s="102"/>
      <c r="D7" s="102"/>
      <c r="E7" s="102"/>
      <c r="F7" s="102"/>
      <c r="G7" s="103"/>
    </row>
    <row r="8" spans="1:7" ht="16.5" thickBot="1">
      <c r="A8" s="59" t="s">
        <v>221</v>
      </c>
      <c r="B8" s="132"/>
      <c r="C8" s="102"/>
      <c r="D8" s="102"/>
      <c r="E8" s="102"/>
      <c r="F8" s="102"/>
      <c r="G8" s="103"/>
    </row>
    <row r="9" ht="17.25" customHeight="1">
      <c r="A9" s="57"/>
    </row>
    <row r="10" spans="1:7" ht="16.5" thickBot="1">
      <c r="A10" s="82" t="s">
        <v>158</v>
      </c>
      <c r="C10" s="60"/>
      <c r="G10" s="1" t="s">
        <v>200</v>
      </c>
    </row>
    <row r="11" spans="1:7" ht="22.5" customHeight="1" thickBot="1">
      <c r="A11" s="122" t="s">
        <v>159</v>
      </c>
      <c r="B11" s="123"/>
      <c r="C11" s="120"/>
      <c r="D11" s="120"/>
      <c r="E11" s="120"/>
      <c r="F11" s="120"/>
      <c r="G11" s="121"/>
    </row>
    <row r="12" spans="1:7" ht="16.5" thickBot="1">
      <c r="A12" s="134" t="s">
        <v>160</v>
      </c>
      <c r="B12" s="135"/>
      <c r="C12" s="135"/>
      <c r="D12" s="135"/>
      <c r="E12" s="135"/>
      <c r="F12" s="136"/>
      <c r="G12" s="84"/>
    </row>
    <row r="13" spans="1:7" ht="16.5" thickBot="1">
      <c r="A13" s="119" t="s">
        <v>161</v>
      </c>
      <c r="B13" s="130"/>
      <c r="C13" s="130"/>
      <c r="D13" s="130"/>
      <c r="E13" s="130"/>
      <c r="F13" s="131"/>
      <c r="G13" s="84"/>
    </row>
    <row r="14" spans="1:7" ht="16.5" thickBot="1">
      <c r="A14" s="119" t="s">
        <v>162</v>
      </c>
      <c r="B14" s="130"/>
      <c r="C14" s="130"/>
      <c r="D14" s="130"/>
      <c r="E14" s="130"/>
      <c r="F14" s="131"/>
      <c r="G14" s="84"/>
    </row>
    <row r="15" spans="1:7" ht="16.5" thickBot="1">
      <c r="A15" s="119" t="s">
        <v>163</v>
      </c>
      <c r="B15" s="130"/>
      <c r="C15" s="130"/>
      <c r="D15" s="130"/>
      <c r="E15" s="130"/>
      <c r="F15" s="131"/>
      <c r="G15" s="84"/>
    </row>
    <row r="16" spans="1:7" ht="16.5" thickBot="1">
      <c r="A16" s="119" t="s">
        <v>164</v>
      </c>
      <c r="B16" s="130"/>
      <c r="C16" s="130"/>
      <c r="D16" s="130"/>
      <c r="E16" s="130"/>
      <c r="F16" s="131"/>
      <c r="G16" s="84"/>
    </row>
    <row r="17" spans="1:7" ht="16.5" thickBot="1">
      <c r="A17" s="119" t="s">
        <v>165</v>
      </c>
      <c r="B17" s="130"/>
      <c r="C17" s="130"/>
      <c r="D17" s="130"/>
      <c r="E17" s="130"/>
      <c r="F17" s="131"/>
      <c r="G17" s="84"/>
    </row>
    <row r="18" spans="1:7" ht="16.5" thickBot="1">
      <c r="A18" s="83"/>
      <c r="B18" s="81"/>
      <c r="C18" s="81"/>
      <c r="D18" s="81"/>
      <c r="E18" s="81"/>
      <c r="F18" s="81"/>
      <c r="G18" s="83"/>
    </row>
    <row r="19" spans="1:7" ht="22.5" customHeight="1" thickBot="1">
      <c r="A19" s="122" t="s">
        <v>166</v>
      </c>
      <c r="B19" s="123"/>
      <c r="C19" s="120"/>
      <c r="D19" s="120"/>
      <c r="E19" s="120"/>
      <c r="F19" s="120"/>
      <c r="G19" s="121"/>
    </row>
    <row r="20" spans="1:7" ht="16.5" thickBot="1">
      <c r="A20" s="119" t="s">
        <v>167</v>
      </c>
      <c r="B20" s="130"/>
      <c r="C20" s="130"/>
      <c r="D20" s="130"/>
      <c r="E20" s="130"/>
      <c r="F20" s="131"/>
      <c r="G20" s="84"/>
    </row>
    <row r="21" spans="1:7" ht="16.5" thickBot="1">
      <c r="A21" s="119" t="s">
        <v>168</v>
      </c>
      <c r="B21" s="130"/>
      <c r="C21" s="130"/>
      <c r="D21" s="130"/>
      <c r="E21" s="130"/>
      <c r="F21" s="131"/>
      <c r="G21" s="84"/>
    </row>
    <row r="22" spans="1:7" ht="16.5" thickBot="1">
      <c r="A22" s="119" t="s">
        <v>169</v>
      </c>
      <c r="B22" s="130"/>
      <c r="C22" s="130"/>
      <c r="D22" s="130"/>
      <c r="E22" s="130"/>
      <c r="F22" s="131"/>
      <c r="G22" s="84"/>
    </row>
    <row r="23" spans="1:7" ht="16.5" thickBot="1">
      <c r="A23" s="83"/>
      <c r="B23" s="81"/>
      <c r="C23" s="81"/>
      <c r="D23" s="81"/>
      <c r="E23" s="81"/>
      <c r="F23" s="81"/>
      <c r="G23" s="83"/>
    </row>
    <row r="24" spans="1:7" ht="22.5" customHeight="1" thickBot="1">
      <c r="A24" s="122" t="s">
        <v>170</v>
      </c>
      <c r="B24" s="123"/>
      <c r="C24" s="120"/>
      <c r="D24" s="120"/>
      <c r="E24" s="120"/>
      <c r="F24" s="120"/>
      <c r="G24" s="121"/>
    </row>
    <row r="25" spans="1:7" ht="16.5" thickBot="1">
      <c r="A25" s="119" t="s">
        <v>171</v>
      </c>
      <c r="B25" s="130"/>
      <c r="C25" s="130"/>
      <c r="D25" s="130"/>
      <c r="E25" s="130"/>
      <c r="F25" s="131"/>
      <c r="G25" s="84"/>
    </row>
    <row r="26" spans="1:7" ht="16.5" thickBot="1">
      <c r="A26" s="119" t="s">
        <v>172</v>
      </c>
      <c r="B26" s="130"/>
      <c r="C26" s="130"/>
      <c r="D26" s="130"/>
      <c r="E26" s="130"/>
      <c r="F26" s="131"/>
      <c r="G26" s="84"/>
    </row>
    <row r="27" spans="1:7" ht="16.5" thickBot="1">
      <c r="A27" s="119" t="s">
        <v>173</v>
      </c>
      <c r="B27" s="130"/>
      <c r="C27" s="130"/>
      <c r="D27" s="130"/>
      <c r="E27" s="130"/>
      <c r="F27" s="131"/>
      <c r="G27" s="84"/>
    </row>
    <row r="28" spans="1:7" ht="16.5" thickBot="1">
      <c r="A28" s="119" t="s">
        <v>174</v>
      </c>
      <c r="B28" s="130"/>
      <c r="C28" s="130"/>
      <c r="D28" s="130"/>
      <c r="E28" s="130"/>
      <c r="F28" s="131"/>
      <c r="G28" s="84"/>
    </row>
    <row r="29" spans="1:7" ht="16.5" thickBot="1">
      <c r="A29" s="83"/>
      <c r="B29" s="81"/>
      <c r="C29" s="81"/>
      <c r="D29" s="81"/>
      <c r="E29" s="81"/>
      <c r="F29" s="81"/>
      <c r="G29" s="83"/>
    </row>
    <row r="30" spans="1:7" ht="22.5" customHeight="1" thickBot="1">
      <c r="A30" s="122" t="s">
        <v>175</v>
      </c>
      <c r="B30" s="123"/>
      <c r="C30" s="120"/>
      <c r="D30" s="120"/>
      <c r="E30" s="120"/>
      <c r="F30" s="120"/>
      <c r="G30" s="121"/>
    </row>
    <row r="31" spans="1:7" ht="32.25" customHeight="1" thickBot="1">
      <c r="A31" s="128" t="s">
        <v>176</v>
      </c>
      <c r="B31" s="129"/>
      <c r="C31" s="129"/>
      <c r="D31" s="129"/>
      <c r="E31" s="129"/>
      <c r="F31" s="129"/>
      <c r="G31" s="85"/>
    </row>
    <row r="32" spans="1:7" ht="16.5" thickBot="1">
      <c r="A32" s="128" t="s">
        <v>177</v>
      </c>
      <c r="B32" s="129"/>
      <c r="C32" s="129"/>
      <c r="D32" s="129"/>
      <c r="E32" s="129"/>
      <c r="F32" s="129"/>
      <c r="G32" s="85"/>
    </row>
    <row r="33" spans="1:7" ht="32.25" customHeight="1" thickBot="1">
      <c r="A33" s="128" t="s">
        <v>178</v>
      </c>
      <c r="B33" s="129"/>
      <c r="C33" s="129"/>
      <c r="D33" s="129"/>
      <c r="E33" s="129"/>
      <c r="F33" s="129"/>
      <c r="G33" s="85"/>
    </row>
    <row r="34" spans="1:7" ht="16.5" customHeight="1" thickBot="1">
      <c r="A34" s="83"/>
      <c r="B34" s="81"/>
      <c r="C34" s="81"/>
      <c r="D34" s="81"/>
      <c r="E34" s="81"/>
      <c r="F34" s="81"/>
      <c r="G34" s="83"/>
    </row>
    <row r="35" spans="1:7" ht="23.25" customHeight="1" thickBot="1">
      <c r="A35" s="122" t="s">
        <v>179</v>
      </c>
      <c r="B35" s="123"/>
      <c r="C35" s="120"/>
      <c r="D35" s="120"/>
      <c r="E35" s="120"/>
      <c r="F35" s="120"/>
      <c r="G35" s="121"/>
    </row>
    <row r="36" spans="1:7" ht="21.75" customHeight="1" thickBot="1">
      <c r="A36" s="128" t="s">
        <v>180</v>
      </c>
      <c r="B36" s="129"/>
      <c r="C36" s="129"/>
      <c r="D36" s="129"/>
      <c r="E36" s="129"/>
      <c r="F36" s="129"/>
      <c r="G36" s="85"/>
    </row>
    <row r="37" spans="1:7" ht="24.75" customHeight="1" thickBot="1">
      <c r="A37" s="128" t="s">
        <v>181</v>
      </c>
      <c r="B37" s="129"/>
      <c r="C37" s="129"/>
      <c r="D37" s="129"/>
      <c r="E37" s="129"/>
      <c r="F37" s="129"/>
      <c r="G37" s="85"/>
    </row>
    <row r="38" spans="1:7" ht="16.5" customHeight="1" thickBot="1">
      <c r="A38" s="83"/>
      <c r="B38" s="81"/>
      <c r="C38" s="81"/>
      <c r="D38" s="81"/>
      <c r="E38" s="81"/>
      <c r="F38" s="81"/>
      <c r="G38" s="83"/>
    </row>
    <row r="39" spans="1:7" ht="22.5" customHeight="1" thickBot="1">
      <c r="A39" s="122" t="s">
        <v>182</v>
      </c>
      <c r="B39" s="123"/>
      <c r="C39" s="120"/>
      <c r="D39" s="120"/>
      <c r="E39" s="120"/>
      <c r="F39" s="120"/>
      <c r="G39" s="121"/>
    </row>
    <row r="40" spans="1:7" ht="16.5" thickBot="1">
      <c r="A40" s="128" t="s">
        <v>183</v>
      </c>
      <c r="B40" s="129"/>
      <c r="C40" s="129"/>
      <c r="D40" s="129"/>
      <c r="E40" s="129"/>
      <c r="F40" s="129"/>
      <c r="G40" s="85"/>
    </row>
    <row r="41" spans="1:7" ht="16.5" thickBot="1">
      <c r="A41" s="128" t="s">
        <v>184</v>
      </c>
      <c r="B41" s="129"/>
      <c r="C41" s="129"/>
      <c r="D41" s="129"/>
      <c r="E41" s="129"/>
      <c r="F41" s="129"/>
      <c r="G41" s="85"/>
    </row>
    <row r="42" spans="1:7" ht="16.5" thickBot="1">
      <c r="A42" s="128" t="s">
        <v>185</v>
      </c>
      <c r="B42" s="129"/>
      <c r="C42" s="129"/>
      <c r="D42" s="129"/>
      <c r="E42" s="129"/>
      <c r="F42" s="129"/>
      <c r="G42" s="85"/>
    </row>
    <row r="43" spans="1:7" ht="16.5" thickBot="1">
      <c r="A43" s="128" t="s">
        <v>186</v>
      </c>
      <c r="B43" s="129"/>
      <c r="C43" s="129"/>
      <c r="D43" s="129"/>
      <c r="E43" s="129"/>
      <c r="F43" s="129"/>
      <c r="G43" s="85"/>
    </row>
    <row r="44" spans="1:7" ht="16.5" thickBot="1">
      <c r="A44" s="128" t="s">
        <v>187</v>
      </c>
      <c r="B44" s="129"/>
      <c r="C44" s="129"/>
      <c r="D44" s="129"/>
      <c r="E44" s="129"/>
      <c r="F44" s="129"/>
      <c r="G44" s="85"/>
    </row>
    <row r="45" spans="1:7" ht="16.5" thickBot="1">
      <c r="A45" s="83"/>
      <c r="B45" s="81"/>
      <c r="C45" s="81"/>
      <c r="D45" s="81"/>
      <c r="E45" s="81"/>
      <c r="F45" s="81"/>
      <c r="G45" s="83"/>
    </row>
    <row r="46" spans="1:7" ht="16.5" thickBot="1">
      <c r="A46" s="122" t="s">
        <v>188</v>
      </c>
      <c r="B46" s="123"/>
      <c r="C46" s="120"/>
      <c r="D46" s="120"/>
      <c r="E46" s="120"/>
      <c r="F46" s="120"/>
      <c r="G46" s="121"/>
    </row>
    <row r="47" spans="1:7" ht="16.5" thickBot="1">
      <c r="A47" s="119" t="s">
        <v>189</v>
      </c>
      <c r="B47" s="120"/>
      <c r="C47" s="120"/>
      <c r="D47" s="120"/>
      <c r="E47" s="120"/>
      <c r="F47" s="121"/>
      <c r="G47" s="85"/>
    </row>
    <row r="48" spans="1:7" ht="16.5" thickBot="1">
      <c r="A48" s="119" t="s">
        <v>190</v>
      </c>
      <c r="B48" s="120"/>
      <c r="C48" s="120"/>
      <c r="D48" s="120"/>
      <c r="E48" s="120"/>
      <c r="F48" s="121"/>
      <c r="G48" s="85"/>
    </row>
    <row r="49" spans="1:7" ht="16.5" thickBot="1">
      <c r="A49" s="119" t="s">
        <v>191</v>
      </c>
      <c r="B49" s="120"/>
      <c r="C49" s="120"/>
      <c r="D49" s="120"/>
      <c r="E49" s="120"/>
      <c r="F49" s="121"/>
      <c r="G49" s="85"/>
    </row>
    <row r="50" spans="1:7" ht="16.5" thickBot="1">
      <c r="A50" s="119" t="s">
        <v>192</v>
      </c>
      <c r="B50" s="120"/>
      <c r="C50" s="120"/>
      <c r="D50" s="120"/>
      <c r="E50" s="120"/>
      <c r="F50" s="121"/>
      <c r="G50" s="85"/>
    </row>
    <row r="51" spans="1:7" ht="20.25" customHeight="1" thickBot="1">
      <c r="A51" s="119" t="s">
        <v>222</v>
      </c>
      <c r="B51" s="120"/>
      <c r="C51" s="120"/>
      <c r="D51" s="120"/>
      <c r="E51" s="120"/>
      <c r="F51" s="121"/>
      <c r="G51" s="85"/>
    </row>
    <row r="52" spans="1:7" ht="16.5" thickBot="1">
      <c r="A52" s="119" t="s">
        <v>193</v>
      </c>
      <c r="B52" s="120"/>
      <c r="C52" s="120"/>
      <c r="D52" s="120"/>
      <c r="E52" s="120"/>
      <c r="F52" s="121"/>
      <c r="G52" s="85"/>
    </row>
    <row r="53" spans="1:7" ht="16.5" thickBot="1">
      <c r="A53" s="83"/>
      <c r="B53" s="81"/>
      <c r="C53" s="81"/>
      <c r="D53" s="81"/>
      <c r="E53" s="81"/>
      <c r="F53" s="81"/>
      <c r="G53" s="83"/>
    </row>
    <row r="54" spans="1:7" ht="22.5" customHeight="1" thickBot="1">
      <c r="A54" s="124" t="s">
        <v>199</v>
      </c>
      <c r="B54" s="125"/>
      <c r="C54" s="126"/>
      <c r="D54" s="126"/>
      <c r="E54" s="126"/>
      <c r="F54" s="126"/>
      <c r="G54" s="127"/>
    </row>
    <row r="55" spans="1:7" ht="16.5" thickBot="1">
      <c r="A55" s="119" t="s">
        <v>194</v>
      </c>
      <c r="B55" s="120"/>
      <c r="C55" s="120"/>
      <c r="D55" s="120"/>
      <c r="E55" s="120"/>
      <c r="F55" s="120"/>
      <c r="G55" s="85"/>
    </row>
    <row r="56" spans="1:7" ht="16.5" thickBot="1">
      <c r="A56" s="119" t="s">
        <v>195</v>
      </c>
      <c r="B56" s="120"/>
      <c r="C56" s="120"/>
      <c r="D56" s="120"/>
      <c r="E56" s="120"/>
      <c r="F56" s="121"/>
      <c r="G56" s="84"/>
    </row>
    <row r="57" spans="1:7" ht="16.5" thickBot="1">
      <c r="A57" s="119" t="s">
        <v>196</v>
      </c>
      <c r="B57" s="120"/>
      <c r="C57" s="120"/>
      <c r="D57" s="120"/>
      <c r="E57" s="120"/>
      <c r="F57" s="121"/>
      <c r="G57" s="84"/>
    </row>
    <row r="58" spans="1:7" ht="16.5" thickBot="1">
      <c r="A58" s="119" t="s">
        <v>197</v>
      </c>
      <c r="B58" s="120"/>
      <c r="C58" s="120"/>
      <c r="D58" s="120"/>
      <c r="E58" s="120"/>
      <c r="F58" s="121"/>
      <c r="G58" s="84"/>
    </row>
    <row r="59" spans="1:7" ht="16.5" thickBot="1">
      <c r="A59" s="119" t="s">
        <v>198</v>
      </c>
      <c r="B59" s="120"/>
      <c r="C59" s="120"/>
      <c r="D59" s="120"/>
      <c r="E59" s="120"/>
      <c r="F59" s="121"/>
      <c r="G59" s="84"/>
    </row>
    <row r="60" spans="1:2" ht="15.75">
      <c r="A60" s="61"/>
      <c r="B60" s="60"/>
    </row>
    <row r="61" spans="1:2" ht="15.75">
      <c r="A61" s="61"/>
      <c r="B61" s="60"/>
    </row>
  </sheetData>
  <sheetProtection password="FFED" sheet="1" objects="1" scenarios="1"/>
  <mergeCells count="49">
    <mergeCell ref="A42:F42"/>
    <mergeCell ref="A43:F43"/>
    <mergeCell ref="A44:F44"/>
    <mergeCell ref="A47:F47"/>
    <mergeCell ref="A16:F16"/>
    <mergeCell ref="A32:F32"/>
    <mergeCell ref="A33:F33"/>
    <mergeCell ref="A35:G35"/>
    <mergeCell ref="A31:F31"/>
    <mergeCell ref="A17:F17"/>
    <mergeCell ref="A20:F20"/>
    <mergeCell ref="A21:F21"/>
    <mergeCell ref="A22:F22"/>
    <mergeCell ref="A19:G19"/>
    <mergeCell ref="A12:F12"/>
    <mergeCell ref="A13:F13"/>
    <mergeCell ref="A14:F14"/>
    <mergeCell ref="A15:F15"/>
    <mergeCell ref="B7:G7"/>
    <mergeCell ref="A1:G1"/>
    <mergeCell ref="B8:G8"/>
    <mergeCell ref="A11:G11"/>
    <mergeCell ref="B3:G3"/>
    <mergeCell ref="B4:G4"/>
    <mergeCell ref="B5:G5"/>
    <mergeCell ref="B6:G6"/>
    <mergeCell ref="A27:F27"/>
    <mergeCell ref="A28:F28"/>
    <mergeCell ref="A24:G24"/>
    <mergeCell ref="A25:F25"/>
    <mergeCell ref="A26:F26"/>
    <mergeCell ref="A36:F36"/>
    <mergeCell ref="A37:F37"/>
    <mergeCell ref="A40:F40"/>
    <mergeCell ref="A41:F41"/>
    <mergeCell ref="A48:F48"/>
    <mergeCell ref="A49:F49"/>
    <mergeCell ref="A50:F50"/>
    <mergeCell ref="A51:F51"/>
    <mergeCell ref="A57:F57"/>
    <mergeCell ref="A58:F58"/>
    <mergeCell ref="A59:F59"/>
    <mergeCell ref="A30:G30"/>
    <mergeCell ref="A39:G39"/>
    <mergeCell ref="A46:G46"/>
    <mergeCell ref="A54:G54"/>
    <mergeCell ref="A52:F52"/>
    <mergeCell ref="A55:F55"/>
    <mergeCell ref="A56:F56"/>
  </mergeCells>
  <printOptions/>
  <pageMargins left="0.75" right="0.75" top="1" bottom="1" header="0.5" footer="0.5"/>
  <pageSetup horizontalDpi="600" verticalDpi="600" orientation="portrait" r:id="rId1"/>
  <headerFooter alignWithMargins="0">
    <oddFooter>&amp;L&amp;F&amp;C&amp;A&amp;    &amp;P&amp; of &amp;N&amp;R&amp;D</oddFooter>
  </headerFooter>
</worksheet>
</file>

<file path=xl/worksheets/sheet3.xml><?xml version="1.0" encoding="utf-8"?>
<worksheet xmlns="http://schemas.openxmlformats.org/spreadsheetml/2006/main" xmlns:r="http://schemas.openxmlformats.org/officeDocument/2006/relationships">
  <dimension ref="A1:A34"/>
  <sheetViews>
    <sheetView workbookViewId="0" topLeftCell="A1">
      <selection activeCell="A19" sqref="A19"/>
    </sheetView>
  </sheetViews>
  <sheetFormatPr defaultColWidth="9.140625" defaultRowHeight="12.75"/>
  <cols>
    <col min="1" max="16384" width="101.421875" style="49" customWidth="1"/>
  </cols>
  <sheetData>
    <row r="1" ht="15.75">
      <c r="A1" s="48" t="s">
        <v>18</v>
      </c>
    </row>
    <row r="2" ht="15.75">
      <c r="A2" s="50" t="s">
        <v>19</v>
      </c>
    </row>
    <row r="3" ht="15.75">
      <c r="A3" s="48" t="s">
        <v>20</v>
      </c>
    </row>
    <row r="4" ht="15.75">
      <c r="A4" s="50" t="s">
        <v>21</v>
      </c>
    </row>
    <row r="5" ht="15.75">
      <c r="A5" s="51" t="s">
        <v>22</v>
      </c>
    </row>
    <row r="6" ht="15.75">
      <c r="A6" s="51" t="s">
        <v>23</v>
      </c>
    </row>
    <row r="7" ht="15.75">
      <c r="A7" s="51" t="s">
        <v>24</v>
      </c>
    </row>
    <row r="8" ht="15.75">
      <c r="A8" s="52"/>
    </row>
    <row r="9" ht="15.75">
      <c r="A9" s="50" t="s">
        <v>45</v>
      </c>
    </row>
    <row r="10" ht="31.5">
      <c r="A10" s="52" t="s">
        <v>46</v>
      </c>
    </row>
    <row r="11" ht="15.75">
      <c r="A11" s="52" t="s">
        <v>25</v>
      </c>
    </row>
    <row r="12" ht="31.5">
      <c r="A12" s="52" t="s">
        <v>26</v>
      </c>
    </row>
    <row r="13" ht="15.75">
      <c r="A13" s="52" t="s">
        <v>27</v>
      </c>
    </row>
    <row r="14" ht="15.75">
      <c r="A14" s="52" t="s">
        <v>28</v>
      </c>
    </row>
    <row r="15" ht="31.5">
      <c r="A15" s="52" t="s">
        <v>29</v>
      </c>
    </row>
    <row r="17" ht="15.75">
      <c r="A17" s="50" t="s">
        <v>30</v>
      </c>
    </row>
    <row r="18" ht="15.75">
      <c r="A18" s="52" t="s">
        <v>31</v>
      </c>
    </row>
    <row r="19" ht="31.5">
      <c r="A19" s="52" t="s">
        <v>32</v>
      </c>
    </row>
    <row r="20" ht="31.5">
      <c r="A20" s="52" t="s">
        <v>33</v>
      </c>
    </row>
    <row r="21" ht="15.75">
      <c r="A21" s="52" t="s">
        <v>34</v>
      </c>
    </row>
    <row r="22" ht="15.75">
      <c r="A22" s="52" t="s">
        <v>35</v>
      </c>
    </row>
    <row r="23" ht="12.75">
      <c r="A23" s="53"/>
    </row>
    <row r="24" ht="15.75">
      <c r="A24" s="50" t="s">
        <v>36</v>
      </c>
    </row>
    <row r="25" ht="15.75">
      <c r="A25" s="50" t="s">
        <v>37</v>
      </c>
    </row>
    <row r="26" ht="31.5">
      <c r="A26" s="51" t="s">
        <v>38</v>
      </c>
    </row>
    <row r="27" ht="15.75">
      <c r="A27" s="52"/>
    </row>
    <row r="28" ht="15.75">
      <c r="A28" s="50" t="s">
        <v>39</v>
      </c>
    </row>
    <row r="29" ht="15.75">
      <c r="A29" s="51" t="s">
        <v>40</v>
      </c>
    </row>
    <row r="30" ht="15.75">
      <c r="A30" s="51" t="s">
        <v>41</v>
      </c>
    </row>
    <row r="31" ht="47.25">
      <c r="A31" s="51" t="s">
        <v>42</v>
      </c>
    </row>
    <row r="32" ht="15.75">
      <c r="A32" s="51" t="s">
        <v>43</v>
      </c>
    </row>
    <row r="33" ht="31.5">
      <c r="A33" s="51" t="s">
        <v>44</v>
      </c>
    </row>
    <row r="34" ht="15.75">
      <c r="A34" s="52"/>
    </row>
  </sheetData>
  <sheetProtection password="FFED" sheet="1" objects="1" scenarios="1"/>
  <printOptions/>
  <pageMargins left="0.75" right="0.75" top="1" bottom="1" header="0.5" footer="0.5"/>
  <pageSetup horizontalDpi="600" verticalDpi="600" orientation="portrait" r:id="rId1"/>
  <headerFooter alignWithMargins="0">
    <oddFooter>&amp;L&amp;8&amp;F&amp;C&amp;A&amp;     &amp;P&amp; of &amp;N&amp;R&amp;8&amp;D</oddFooter>
  </headerFooter>
</worksheet>
</file>

<file path=xl/worksheets/sheet4.xml><?xml version="1.0" encoding="utf-8"?>
<worksheet xmlns="http://schemas.openxmlformats.org/spreadsheetml/2006/main" xmlns:r="http://schemas.openxmlformats.org/officeDocument/2006/relationships">
  <dimension ref="A1:C62"/>
  <sheetViews>
    <sheetView workbookViewId="0" topLeftCell="A1">
      <selection activeCell="A4" sqref="A4"/>
    </sheetView>
  </sheetViews>
  <sheetFormatPr defaultColWidth="9.140625" defaultRowHeight="12.75"/>
  <cols>
    <col min="1" max="1" width="15.28125" style="60" customWidth="1"/>
    <col min="2" max="2" width="32.28125" style="60" customWidth="1"/>
    <col min="3" max="3" width="14.140625" style="88" customWidth="1"/>
    <col min="7" max="7" width="12.140625" style="0" customWidth="1"/>
    <col min="8" max="8" width="32.7109375" style="0" bestFit="1" customWidth="1"/>
    <col min="9" max="9" width="8.140625" style="0" bestFit="1" customWidth="1"/>
  </cols>
  <sheetData>
    <row r="1" ht="12.75">
      <c r="A1" s="86" t="s">
        <v>60</v>
      </c>
    </row>
    <row r="2" ht="13.5" thickBot="1">
      <c r="A2" s="86" t="s">
        <v>61</v>
      </c>
    </row>
    <row r="3" spans="1:3" ht="13.5" thickTop="1">
      <c r="A3" s="25" t="s">
        <v>48</v>
      </c>
      <c r="B3" s="26" t="s">
        <v>49</v>
      </c>
      <c r="C3" s="43" t="s">
        <v>54</v>
      </c>
    </row>
    <row r="4" spans="1:3" ht="12.75">
      <c r="A4" s="105"/>
      <c r="B4" s="66">
        <v>1</v>
      </c>
      <c r="C4" s="107"/>
    </row>
    <row r="5" spans="1:3" ht="12.75">
      <c r="A5" s="105"/>
      <c r="B5" s="66">
        <v>2</v>
      </c>
      <c r="C5" s="107"/>
    </row>
    <row r="6" spans="1:3" ht="12.75">
      <c r="A6" s="105"/>
      <c r="B6" s="66">
        <v>3</v>
      </c>
      <c r="C6" s="107"/>
    </row>
    <row r="7" spans="1:3" ht="12.75">
      <c r="A7" s="105"/>
      <c r="B7" s="66">
        <v>4</v>
      </c>
      <c r="C7" s="107"/>
    </row>
    <row r="8" spans="1:3" ht="12.75">
      <c r="A8" s="105"/>
      <c r="B8" s="66">
        <v>5</v>
      </c>
      <c r="C8" s="107"/>
    </row>
    <row r="9" spans="1:3" ht="12.75">
      <c r="A9" s="105"/>
      <c r="B9" s="66">
        <v>6</v>
      </c>
      <c r="C9" s="107"/>
    </row>
    <row r="10" spans="1:3" ht="12.75">
      <c r="A10" s="105"/>
      <c r="B10" s="66">
        <v>7</v>
      </c>
      <c r="C10" s="107"/>
    </row>
    <row r="11" spans="1:3" ht="12.75">
      <c r="A11" s="105"/>
      <c r="B11" s="66">
        <v>8</v>
      </c>
      <c r="C11" s="107"/>
    </row>
    <row r="12" spans="1:3" ht="12.75">
      <c r="A12" s="105"/>
      <c r="B12" s="66">
        <v>9</v>
      </c>
      <c r="C12" s="107"/>
    </row>
    <row r="13" spans="1:3" ht="12.75">
      <c r="A13" s="105"/>
      <c r="B13" s="66">
        <v>10</v>
      </c>
      <c r="C13" s="107"/>
    </row>
    <row r="14" spans="1:3" ht="12.75">
      <c r="A14" s="105"/>
      <c r="B14" s="66">
        <v>11</v>
      </c>
      <c r="C14" s="107"/>
    </row>
    <row r="15" spans="1:3" ht="12.75">
      <c r="A15" s="105"/>
      <c r="B15" s="66">
        <v>12</v>
      </c>
      <c r="C15" s="107"/>
    </row>
    <row r="16" spans="1:3" ht="12.75">
      <c r="A16" s="105"/>
      <c r="B16" s="66">
        <v>13</v>
      </c>
      <c r="C16" s="107"/>
    </row>
    <row r="17" spans="1:3" ht="12.75">
      <c r="A17" s="105"/>
      <c r="B17" s="66">
        <v>14</v>
      </c>
      <c r="C17" s="107"/>
    </row>
    <row r="18" spans="1:3" ht="12.75">
      <c r="A18" s="105"/>
      <c r="B18" s="66">
        <v>15</v>
      </c>
      <c r="C18" s="107"/>
    </row>
    <row r="19" spans="1:3" ht="12.75">
      <c r="A19" s="105"/>
      <c r="B19" s="66">
        <v>16</v>
      </c>
      <c r="C19" s="107"/>
    </row>
    <row r="20" spans="1:3" ht="12.75">
      <c r="A20" s="105"/>
      <c r="B20" s="66">
        <v>17</v>
      </c>
      <c r="C20" s="107"/>
    </row>
    <row r="21" spans="1:3" ht="12.75">
      <c r="A21" s="105"/>
      <c r="B21" s="66">
        <v>18</v>
      </c>
      <c r="C21" s="107"/>
    </row>
    <row r="22" spans="1:3" ht="12.75">
      <c r="A22" s="105"/>
      <c r="B22" s="66">
        <v>19</v>
      </c>
      <c r="C22" s="107"/>
    </row>
    <row r="23" spans="1:3" ht="13.5" thickBot="1">
      <c r="A23" s="106"/>
      <c r="B23" s="67">
        <v>20</v>
      </c>
      <c r="C23" s="108"/>
    </row>
    <row r="24" ht="13.5" thickTop="1"/>
    <row r="25" ht="13.5" thickBot="1">
      <c r="A25" s="87" t="s">
        <v>62</v>
      </c>
    </row>
    <row r="26" spans="1:3" ht="13.5" thickTop="1">
      <c r="A26" s="25" t="s">
        <v>63</v>
      </c>
      <c r="B26" s="93" t="s">
        <v>64</v>
      </c>
      <c r="C26" s="27" t="s">
        <v>65</v>
      </c>
    </row>
    <row r="27" spans="1:3" ht="12.75">
      <c r="A27" s="94" t="s">
        <v>72</v>
      </c>
      <c r="B27" s="91" t="s">
        <v>73</v>
      </c>
      <c r="C27" s="89" t="s">
        <v>71</v>
      </c>
    </row>
    <row r="28" spans="1:3" ht="12.75">
      <c r="A28" s="94" t="s">
        <v>76</v>
      </c>
      <c r="B28" s="91" t="s">
        <v>77</v>
      </c>
      <c r="C28" s="89" t="s">
        <v>71</v>
      </c>
    </row>
    <row r="29" spans="1:3" ht="12.75">
      <c r="A29" s="94" t="s">
        <v>74</v>
      </c>
      <c r="B29" s="91" t="s">
        <v>75</v>
      </c>
      <c r="C29" s="89" t="s">
        <v>71</v>
      </c>
    </row>
    <row r="30" spans="1:3" ht="12.75">
      <c r="A30" s="94" t="s">
        <v>69</v>
      </c>
      <c r="B30" s="91" t="s">
        <v>70</v>
      </c>
      <c r="C30" s="89" t="s">
        <v>71</v>
      </c>
    </row>
    <row r="31" spans="1:3" ht="12.75">
      <c r="A31" s="94" t="s">
        <v>78</v>
      </c>
      <c r="B31" s="91" t="s">
        <v>79</v>
      </c>
      <c r="C31" s="89" t="s">
        <v>90</v>
      </c>
    </row>
    <row r="32" spans="1:3" ht="12.75">
      <c r="A32" s="94" t="s">
        <v>128</v>
      </c>
      <c r="B32" s="91" t="s">
        <v>129</v>
      </c>
      <c r="C32" s="89" t="s">
        <v>90</v>
      </c>
    </row>
    <row r="33" spans="1:3" ht="12.75">
      <c r="A33" s="94" t="s">
        <v>86</v>
      </c>
      <c r="B33" s="91" t="s">
        <v>87</v>
      </c>
      <c r="C33" s="89" t="s">
        <v>90</v>
      </c>
    </row>
    <row r="34" spans="1:3" ht="12.75">
      <c r="A34" s="94" t="s">
        <v>80</v>
      </c>
      <c r="B34" s="91" t="s">
        <v>81</v>
      </c>
      <c r="C34" s="89" t="s">
        <v>90</v>
      </c>
    </row>
    <row r="35" spans="1:3" ht="12.75">
      <c r="A35" s="94" t="s">
        <v>126</v>
      </c>
      <c r="B35" s="91" t="s">
        <v>127</v>
      </c>
      <c r="C35" s="89" t="s">
        <v>90</v>
      </c>
    </row>
    <row r="36" spans="1:3" ht="12.75">
      <c r="A36" s="94" t="s">
        <v>98</v>
      </c>
      <c r="B36" s="91" t="s">
        <v>99</v>
      </c>
      <c r="C36" s="89" t="s">
        <v>90</v>
      </c>
    </row>
    <row r="37" spans="1:3" ht="12.75">
      <c r="A37" s="94" t="s">
        <v>100</v>
      </c>
      <c r="B37" s="91" t="s">
        <v>101</v>
      </c>
      <c r="C37" s="89" t="s">
        <v>90</v>
      </c>
    </row>
    <row r="38" spans="1:3" ht="12.75">
      <c r="A38" s="94" t="s">
        <v>88</v>
      </c>
      <c r="B38" s="91" t="s">
        <v>89</v>
      </c>
      <c r="C38" s="89" t="s">
        <v>90</v>
      </c>
    </row>
    <row r="39" spans="1:3" ht="12.75">
      <c r="A39" s="94" t="s">
        <v>105</v>
      </c>
      <c r="B39" s="91" t="s">
        <v>106</v>
      </c>
      <c r="C39" s="89" t="s">
        <v>90</v>
      </c>
    </row>
    <row r="40" spans="1:3" ht="12.75">
      <c r="A40" s="94" t="s">
        <v>130</v>
      </c>
      <c r="B40" s="91" t="s">
        <v>131</v>
      </c>
      <c r="C40" s="89" t="s">
        <v>132</v>
      </c>
    </row>
    <row r="41" spans="1:3" ht="12.75">
      <c r="A41" s="94" t="s">
        <v>103</v>
      </c>
      <c r="B41" s="91" t="s">
        <v>104</v>
      </c>
      <c r="C41" s="89" t="s">
        <v>68</v>
      </c>
    </row>
    <row r="42" spans="1:3" ht="12.75">
      <c r="A42" s="94" t="s">
        <v>66</v>
      </c>
      <c r="B42" s="91" t="s">
        <v>67</v>
      </c>
      <c r="C42" s="89" t="s">
        <v>68</v>
      </c>
    </row>
    <row r="43" spans="1:3" ht="12.75">
      <c r="A43" s="94" t="s">
        <v>113</v>
      </c>
      <c r="B43" s="91" t="s">
        <v>114</v>
      </c>
      <c r="C43" s="89" t="s">
        <v>68</v>
      </c>
    </row>
    <row r="44" spans="1:3" ht="12.75">
      <c r="A44" s="94" t="s">
        <v>119</v>
      </c>
      <c r="B44" s="91" t="s">
        <v>120</v>
      </c>
      <c r="C44" s="89" t="s">
        <v>68</v>
      </c>
    </row>
    <row r="45" spans="1:3" ht="12.75">
      <c r="A45" s="94" t="s">
        <v>115</v>
      </c>
      <c r="B45" s="91" t="s">
        <v>116</v>
      </c>
      <c r="C45" s="89" t="s">
        <v>68</v>
      </c>
    </row>
    <row r="46" spans="1:3" ht="12.75">
      <c r="A46" s="94" t="s">
        <v>124</v>
      </c>
      <c r="B46" s="91" t="s">
        <v>125</v>
      </c>
      <c r="C46" s="89" t="s">
        <v>68</v>
      </c>
    </row>
    <row r="47" spans="1:3" ht="12.75">
      <c r="A47" s="94" t="s">
        <v>91</v>
      </c>
      <c r="B47" s="91" t="s">
        <v>92</v>
      </c>
      <c r="C47" s="89" t="s">
        <v>68</v>
      </c>
    </row>
    <row r="48" spans="1:3" ht="12.75">
      <c r="A48" s="94" t="s">
        <v>117</v>
      </c>
      <c r="B48" s="91" t="s">
        <v>118</v>
      </c>
      <c r="C48" s="89" t="s">
        <v>68</v>
      </c>
    </row>
    <row r="49" spans="1:3" ht="12.75">
      <c r="A49" s="94" t="s">
        <v>136</v>
      </c>
      <c r="B49" s="91" t="s">
        <v>137</v>
      </c>
      <c r="C49" s="89" t="s">
        <v>85</v>
      </c>
    </row>
    <row r="50" spans="1:3" ht="12.75">
      <c r="A50" s="94" t="s">
        <v>133</v>
      </c>
      <c r="B50" s="91" t="s">
        <v>141</v>
      </c>
      <c r="C50" s="89" t="s">
        <v>85</v>
      </c>
    </row>
    <row r="51" spans="1:3" ht="12.75">
      <c r="A51" s="94" t="s">
        <v>121</v>
      </c>
      <c r="B51" s="91" t="s">
        <v>142</v>
      </c>
      <c r="C51" s="89" t="s">
        <v>85</v>
      </c>
    </row>
    <row r="52" spans="1:3" ht="12.75">
      <c r="A52" s="94" t="s">
        <v>111</v>
      </c>
      <c r="B52" s="91" t="s">
        <v>112</v>
      </c>
      <c r="C52" s="89" t="s">
        <v>85</v>
      </c>
    </row>
    <row r="53" spans="1:3" ht="12.75">
      <c r="A53" s="94" t="s">
        <v>107</v>
      </c>
      <c r="B53" s="91" t="s">
        <v>108</v>
      </c>
      <c r="C53" s="89" t="s">
        <v>85</v>
      </c>
    </row>
    <row r="54" spans="1:3" ht="12.75">
      <c r="A54" s="94" t="s">
        <v>134</v>
      </c>
      <c r="B54" s="91" t="s">
        <v>135</v>
      </c>
      <c r="C54" s="89" t="s">
        <v>85</v>
      </c>
    </row>
    <row r="55" spans="1:3" ht="12.75">
      <c r="A55" s="94" t="s">
        <v>138</v>
      </c>
      <c r="B55" s="91" t="s">
        <v>139</v>
      </c>
      <c r="C55" s="89" t="s">
        <v>85</v>
      </c>
    </row>
    <row r="56" spans="1:3" ht="12.75">
      <c r="A56" s="94" t="s">
        <v>143</v>
      </c>
      <c r="B56" s="91" t="s">
        <v>145</v>
      </c>
      <c r="C56" s="89" t="s">
        <v>85</v>
      </c>
    </row>
    <row r="57" spans="1:3" ht="12.75">
      <c r="A57" s="94" t="s">
        <v>109</v>
      </c>
      <c r="B57" s="91" t="s">
        <v>110</v>
      </c>
      <c r="C57" s="89" t="s">
        <v>85</v>
      </c>
    </row>
    <row r="58" spans="1:3" ht="12.75">
      <c r="A58" s="94" t="s">
        <v>140</v>
      </c>
      <c r="B58" s="91" t="s">
        <v>102</v>
      </c>
      <c r="C58" s="89" t="s">
        <v>95</v>
      </c>
    </row>
    <row r="59" spans="1:3" ht="12.75">
      <c r="A59" s="94" t="s">
        <v>93</v>
      </c>
      <c r="B59" s="91" t="s">
        <v>94</v>
      </c>
      <c r="C59" s="89" t="s">
        <v>95</v>
      </c>
    </row>
    <row r="60" spans="1:3" ht="12.75">
      <c r="A60" s="94" t="s">
        <v>96</v>
      </c>
      <c r="B60" s="91" t="s">
        <v>97</v>
      </c>
      <c r="C60" s="89" t="s">
        <v>95</v>
      </c>
    </row>
    <row r="61" spans="1:3" ht="12.75">
      <c r="A61" s="94" t="s">
        <v>122</v>
      </c>
      <c r="B61" s="91" t="s">
        <v>123</v>
      </c>
      <c r="C61" s="89" t="s">
        <v>95</v>
      </c>
    </row>
    <row r="62" spans="1:3" ht="13.5" thickBot="1">
      <c r="A62" s="95" t="s">
        <v>82</v>
      </c>
      <c r="B62" s="92" t="s">
        <v>83</v>
      </c>
      <c r="C62" s="90" t="s">
        <v>84</v>
      </c>
    </row>
    <row r="63" ht="13.5" thickTop="1"/>
  </sheetData>
  <sheetProtection password="FFED" sheet="1" objects="1" scenarios="1"/>
  <printOptions/>
  <pageMargins left="0.75" right="0.75" top="0.59" bottom="0.65" header="0.32" footer="0.33"/>
  <pageSetup horizontalDpi="600" verticalDpi="600" orientation="portrait" r:id="rId1"/>
  <headerFooter alignWithMargins="0">
    <oddFooter>&amp;L&amp;F&amp;C&amp;A&amp;        &amp;P of &amp;N&amp;R&amp;D</oddFooter>
  </headerFooter>
  <rowBreaks count="1" manualBreakCount="1">
    <brk id="23" max="255" man="1"/>
  </rowBreaks>
</worksheet>
</file>

<file path=xl/worksheets/sheet5.xml><?xml version="1.0" encoding="utf-8"?>
<worksheet xmlns="http://schemas.openxmlformats.org/spreadsheetml/2006/main" xmlns:r="http://schemas.openxmlformats.org/officeDocument/2006/relationships">
  <dimension ref="A1:S43"/>
  <sheetViews>
    <sheetView zoomScale="75" zoomScaleNormal="75" workbookViewId="0" topLeftCell="A1">
      <selection activeCell="C1" sqref="C1"/>
    </sheetView>
  </sheetViews>
  <sheetFormatPr defaultColWidth="9.140625" defaultRowHeight="12.75"/>
  <cols>
    <col min="1" max="1" width="15.28125" style="6" bestFit="1" customWidth="1"/>
    <col min="2" max="2" width="4.8515625" style="6" customWidth="1"/>
    <col min="3" max="3" width="11.8515625" style="6" customWidth="1"/>
    <col min="4" max="4" width="23.57421875" style="6" customWidth="1"/>
    <col min="5" max="5" width="12.421875" style="6" customWidth="1"/>
    <col min="6" max="6" width="13.00390625" style="6" customWidth="1"/>
    <col min="7" max="7" width="12.7109375" style="6" customWidth="1"/>
    <col min="8" max="8" width="14.28125" style="6" customWidth="1"/>
    <col min="9" max="9" width="2.8515625" style="6" customWidth="1"/>
    <col min="10" max="10" width="9.7109375" style="6" customWidth="1"/>
    <col min="11" max="11" width="10.00390625" style="6" customWidth="1"/>
    <col min="12" max="12" width="10.8515625" style="6" customWidth="1"/>
    <col min="13" max="13" width="16.7109375" style="6" customWidth="1"/>
    <col min="14" max="14" width="16.57421875" style="6" customWidth="1"/>
    <col min="15" max="15" width="16.140625" style="6" customWidth="1"/>
    <col min="16" max="16" width="16.28125" style="6" customWidth="1"/>
    <col min="17" max="17" width="12.57421875" style="6" customWidth="1"/>
    <col min="18" max="18" width="10.421875" style="6" customWidth="1"/>
    <col min="19" max="16384" width="9.140625" style="6" customWidth="1"/>
  </cols>
  <sheetData>
    <row r="1" spans="1:8" ht="13.5" thickTop="1">
      <c r="A1" s="13"/>
      <c r="B1" s="14" t="s">
        <v>2</v>
      </c>
      <c r="C1" s="109"/>
      <c r="D1" s="97" t="s">
        <v>11</v>
      </c>
      <c r="E1" s="109"/>
      <c r="F1" s="26" t="s">
        <v>225</v>
      </c>
      <c r="G1" s="113"/>
      <c r="H1" s="15"/>
    </row>
    <row r="2" spans="1:8" ht="12.75">
      <c r="A2" s="16"/>
      <c r="B2" s="17" t="s">
        <v>47</v>
      </c>
      <c r="C2" s="110"/>
      <c r="D2" s="96" t="s">
        <v>12</v>
      </c>
      <c r="E2" s="110"/>
      <c r="F2" s="99"/>
      <c r="G2" s="17" t="s">
        <v>15</v>
      </c>
      <c r="H2" s="114"/>
    </row>
    <row r="3" spans="1:8" ht="12.75">
      <c r="A3" s="16"/>
      <c r="B3" s="17" t="s">
        <v>9</v>
      </c>
      <c r="C3" s="110"/>
      <c r="D3" s="96" t="s">
        <v>14</v>
      </c>
      <c r="E3" s="110"/>
      <c r="F3" s="99"/>
      <c r="G3" s="100"/>
      <c r="H3" s="101"/>
    </row>
    <row r="4" spans="1:8" ht="13.5" thickBot="1">
      <c r="A4" s="20"/>
      <c r="B4" s="21" t="s">
        <v>10</v>
      </c>
      <c r="C4" s="111"/>
      <c r="D4" s="98" t="s">
        <v>50</v>
      </c>
      <c r="E4" s="112"/>
      <c r="F4" s="22"/>
      <c r="G4" s="22"/>
      <c r="H4" s="23"/>
    </row>
    <row r="5" spans="2:11" s="3" customFormat="1" ht="9" customHeight="1" thickBot="1" thickTop="1">
      <c r="B5" s="2"/>
      <c r="I5" s="4"/>
      <c r="K5" s="9"/>
    </row>
    <row r="6" spans="1:18" s="1" customFormat="1" ht="16.5" customHeight="1" thickTop="1">
      <c r="A6" s="141" t="s">
        <v>48</v>
      </c>
      <c r="B6" s="143" t="s">
        <v>49</v>
      </c>
      <c r="C6" s="145" t="s">
        <v>54</v>
      </c>
      <c r="D6" s="148" t="s">
        <v>0</v>
      </c>
      <c r="E6" s="148" t="s">
        <v>1</v>
      </c>
      <c r="F6" s="146" t="s">
        <v>13</v>
      </c>
      <c r="G6" s="68" t="s">
        <v>210</v>
      </c>
      <c r="H6" s="76" t="s">
        <v>17</v>
      </c>
      <c r="J6" s="140" t="s">
        <v>214</v>
      </c>
      <c r="K6" s="140" t="s">
        <v>215</v>
      </c>
      <c r="L6" s="137" t="s">
        <v>51</v>
      </c>
      <c r="M6" s="140" t="s">
        <v>52</v>
      </c>
      <c r="N6" s="140" t="s">
        <v>53</v>
      </c>
      <c r="O6" s="137" t="s">
        <v>58</v>
      </c>
      <c r="P6" s="137" t="s">
        <v>59</v>
      </c>
      <c r="Q6" s="4" t="s">
        <v>212</v>
      </c>
      <c r="R6" s="1" t="s">
        <v>217</v>
      </c>
    </row>
    <row r="7" spans="1:18" s="1" customFormat="1" ht="12.75">
      <c r="A7" s="142"/>
      <c r="B7" s="144"/>
      <c r="C7" s="144"/>
      <c r="D7" s="144"/>
      <c r="E7" s="144"/>
      <c r="F7" s="147"/>
      <c r="G7" s="77" t="s">
        <v>211</v>
      </c>
      <c r="H7" s="78" t="s">
        <v>211</v>
      </c>
      <c r="J7" s="140"/>
      <c r="K7" s="140"/>
      <c r="L7" s="137"/>
      <c r="M7" s="140"/>
      <c r="N7" s="140"/>
      <c r="O7" s="137"/>
      <c r="P7" s="137"/>
      <c r="Q7" s="4" t="s">
        <v>213</v>
      </c>
      <c r="R7" s="1" t="s">
        <v>17</v>
      </c>
    </row>
    <row r="8" spans="1:19" ht="12.75">
      <c r="A8" s="46" t="str">
        <f>IF('Lab &amp; Date'!A4="","---",'Lab &amp; Date'!A4)</f>
        <v>---</v>
      </c>
      <c r="B8" s="18">
        <v>1</v>
      </c>
      <c r="C8" s="44" t="str">
        <f>IF('Lab &amp; Date'!A4="","---",'Lab &amp; Date'!C4)</f>
        <v>---</v>
      </c>
      <c r="D8" s="115"/>
      <c r="E8" s="110"/>
      <c r="F8" s="66" t="str">
        <f>IF(D8="","---",D8-$E$2)</f>
        <v>---</v>
      </c>
      <c r="G8" s="28" t="str">
        <f aca="true" t="shared" si="0" ref="G8:G27">IF(D8="","---",ABS((F8)/(E8^2+$E$3^2)^0.5))</f>
        <v>---</v>
      </c>
      <c r="H8" s="29" t="str">
        <f aca="true" t="shared" si="1" ref="H8:H27">IF(D8="","---",IF(3*E8&lt;$H$2,"Pass","Fail"))</f>
        <v>---</v>
      </c>
      <c r="I8" s="5"/>
      <c r="J8" s="5" t="str">
        <f>IF(D8="","---",IF(D8&gt;$D$31+$D$35*2,"OUT","Pass"))</f>
        <v>---</v>
      </c>
      <c r="K8" s="5" t="str">
        <f>IF(D8="","---",IF(D8&lt;$D$31-$D$35*2,"OUT","Pass"))</f>
        <v>---</v>
      </c>
      <c r="L8" s="5">
        <f>$E$2</f>
        <v>0</v>
      </c>
      <c r="M8" s="5" t="e">
        <f>$E$2+2*$D$43</f>
        <v>#DIV/0!</v>
      </c>
      <c r="N8" s="5" t="e">
        <f>$E$2-2*$D$43</f>
        <v>#DIV/0!</v>
      </c>
      <c r="O8" s="5">
        <f>$E$2+$H$2/3</f>
        <v>0</v>
      </c>
      <c r="P8" s="5">
        <f>$E$2-$H$2/3</f>
        <v>0</v>
      </c>
      <c r="Q8" s="5">
        <v>1</v>
      </c>
      <c r="R8" s="80" t="str">
        <f>IF(D8="","---",3*E8/$H$2)</f>
        <v>---</v>
      </c>
      <c r="S8" s="5"/>
    </row>
    <row r="9" spans="1:19" ht="12.75">
      <c r="A9" s="46" t="str">
        <f>IF('Lab &amp; Date'!A5="","---",'Lab &amp; Date'!A5)</f>
        <v>---</v>
      </c>
      <c r="B9" s="18">
        <v>2</v>
      </c>
      <c r="C9" s="44" t="str">
        <f>IF('Lab &amp; Date'!A5="","---",'Lab &amp; Date'!C5)</f>
        <v>---</v>
      </c>
      <c r="D9" s="115"/>
      <c r="E9" s="110"/>
      <c r="F9" s="66" t="str">
        <f aca="true" t="shared" si="2" ref="F9:F27">IF(D9="","---",D9-$E$2)</f>
        <v>---</v>
      </c>
      <c r="G9" s="28" t="str">
        <f t="shared" si="0"/>
        <v>---</v>
      </c>
      <c r="H9" s="29" t="str">
        <f t="shared" si="1"/>
        <v>---</v>
      </c>
      <c r="I9" s="5"/>
      <c r="J9" s="5" t="str">
        <f>IF(D9="","---",IF(D9&gt;$D$31+$D$35*2,"OUT","Pass"))</f>
        <v>---</v>
      </c>
      <c r="K9" s="5" t="str">
        <f aca="true" t="shared" si="3" ref="K9:K27">IF(D9="","---",IF(D9&lt;$D$31-$D$35*2,"OUT","Pass"))</f>
        <v>---</v>
      </c>
      <c r="L9" s="5">
        <f aca="true" t="shared" si="4" ref="L9:L27">$E$2</f>
        <v>0</v>
      </c>
      <c r="M9" s="5" t="e">
        <f aca="true" t="shared" si="5" ref="M9:M27">$E$2+2*$D$43</f>
        <v>#DIV/0!</v>
      </c>
      <c r="N9" s="5" t="e">
        <f aca="true" t="shared" si="6" ref="N9:N27">$E$2-2*$D$43</f>
        <v>#DIV/0!</v>
      </c>
      <c r="O9" s="5">
        <f aca="true" t="shared" si="7" ref="O9:O27">$E$2+$H$2/3</f>
        <v>0</v>
      </c>
      <c r="P9" s="5">
        <f aca="true" t="shared" si="8" ref="P9:P27">$E$2-$H$2/3</f>
        <v>0</v>
      </c>
      <c r="Q9" s="5">
        <v>1</v>
      </c>
      <c r="R9" s="80" t="str">
        <f>IF(D9="","---",3*E9/$H$2)</f>
        <v>---</v>
      </c>
      <c r="S9" s="5"/>
    </row>
    <row r="10" spans="1:19" ht="12.75">
      <c r="A10" s="46" t="str">
        <f>IF('Lab &amp; Date'!A6="","---",'Lab &amp; Date'!A6)</f>
        <v>---</v>
      </c>
      <c r="B10" s="18">
        <v>3</v>
      </c>
      <c r="C10" s="44" t="str">
        <f>IF('Lab &amp; Date'!A6="","---",'Lab &amp; Date'!C6)</f>
        <v>---</v>
      </c>
      <c r="D10" s="115"/>
      <c r="E10" s="110"/>
      <c r="F10" s="66" t="str">
        <f t="shared" si="2"/>
        <v>---</v>
      </c>
      <c r="G10" s="28" t="str">
        <f t="shared" si="0"/>
        <v>---</v>
      </c>
      <c r="H10" s="29" t="str">
        <f t="shared" si="1"/>
        <v>---</v>
      </c>
      <c r="I10" s="5"/>
      <c r="J10" s="5" t="str">
        <f aca="true" t="shared" si="9" ref="J10:J27">IF(D10="","---",IF(D10&gt;$D$31+$D$35*2,"OUT","Pass"))</f>
        <v>---</v>
      </c>
      <c r="K10" s="5" t="str">
        <f aca="true" t="shared" si="10" ref="K10:K15">IF(D10="","---",IF(D10&lt;$D$31-$D$35*2,"OUT","Pass"))</f>
        <v>---</v>
      </c>
      <c r="L10" s="5">
        <f t="shared" si="4"/>
        <v>0</v>
      </c>
      <c r="M10" s="5" t="e">
        <f t="shared" si="5"/>
        <v>#DIV/0!</v>
      </c>
      <c r="N10" s="5" t="e">
        <f t="shared" si="6"/>
        <v>#DIV/0!</v>
      </c>
      <c r="O10" s="5">
        <f t="shared" si="7"/>
        <v>0</v>
      </c>
      <c r="P10" s="5">
        <f t="shared" si="8"/>
        <v>0</v>
      </c>
      <c r="Q10" s="5">
        <v>1</v>
      </c>
      <c r="R10" s="80" t="str">
        <f aca="true" t="shared" si="11" ref="R10:R27">IF(D10="","---",3*E10/$H$2)</f>
        <v>---</v>
      </c>
      <c r="S10" s="5"/>
    </row>
    <row r="11" spans="1:19" ht="12.75">
      <c r="A11" s="46" t="str">
        <f>IF('Lab &amp; Date'!A7="","---",'Lab &amp; Date'!A7)</f>
        <v>---</v>
      </c>
      <c r="B11" s="18">
        <v>4</v>
      </c>
      <c r="C11" s="44" t="str">
        <f>IF('Lab &amp; Date'!A7="","---",'Lab &amp; Date'!C7)</f>
        <v>---</v>
      </c>
      <c r="D11" s="115"/>
      <c r="E11" s="110"/>
      <c r="F11" s="66" t="str">
        <f t="shared" si="2"/>
        <v>---</v>
      </c>
      <c r="G11" s="28" t="str">
        <f t="shared" si="0"/>
        <v>---</v>
      </c>
      <c r="H11" s="29" t="str">
        <f t="shared" si="1"/>
        <v>---</v>
      </c>
      <c r="I11" s="5"/>
      <c r="J11" s="5" t="str">
        <f t="shared" si="9"/>
        <v>---</v>
      </c>
      <c r="K11" s="5" t="str">
        <f t="shared" si="10"/>
        <v>---</v>
      </c>
      <c r="L11" s="5">
        <f t="shared" si="4"/>
        <v>0</v>
      </c>
      <c r="M11" s="5" t="e">
        <f t="shared" si="5"/>
        <v>#DIV/0!</v>
      </c>
      <c r="N11" s="5" t="e">
        <f t="shared" si="6"/>
        <v>#DIV/0!</v>
      </c>
      <c r="O11" s="5">
        <f t="shared" si="7"/>
        <v>0</v>
      </c>
      <c r="P11" s="5">
        <f t="shared" si="8"/>
        <v>0</v>
      </c>
      <c r="Q11" s="5">
        <v>1</v>
      </c>
      <c r="R11" s="80" t="str">
        <f t="shared" si="11"/>
        <v>---</v>
      </c>
      <c r="S11" s="5"/>
    </row>
    <row r="12" spans="1:19" ht="12.75">
      <c r="A12" s="46" t="str">
        <f>IF('Lab &amp; Date'!A8="","---",'Lab &amp; Date'!A8)</f>
        <v>---</v>
      </c>
      <c r="B12" s="18">
        <v>5</v>
      </c>
      <c r="C12" s="44" t="str">
        <f>IF('Lab &amp; Date'!A8="","---",'Lab &amp; Date'!C8)</f>
        <v>---</v>
      </c>
      <c r="D12" s="115"/>
      <c r="E12" s="110"/>
      <c r="F12" s="66" t="str">
        <f t="shared" si="2"/>
        <v>---</v>
      </c>
      <c r="G12" s="28" t="str">
        <f t="shared" si="0"/>
        <v>---</v>
      </c>
      <c r="H12" s="29" t="str">
        <f t="shared" si="1"/>
        <v>---</v>
      </c>
      <c r="I12" s="5"/>
      <c r="J12" s="5" t="str">
        <f t="shared" si="9"/>
        <v>---</v>
      </c>
      <c r="K12" s="5" t="str">
        <f t="shared" si="10"/>
        <v>---</v>
      </c>
      <c r="L12" s="5">
        <f t="shared" si="4"/>
        <v>0</v>
      </c>
      <c r="M12" s="5" t="e">
        <f t="shared" si="5"/>
        <v>#DIV/0!</v>
      </c>
      <c r="N12" s="5" t="e">
        <f t="shared" si="6"/>
        <v>#DIV/0!</v>
      </c>
      <c r="O12" s="5">
        <f t="shared" si="7"/>
        <v>0</v>
      </c>
      <c r="P12" s="5">
        <f t="shared" si="8"/>
        <v>0</v>
      </c>
      <c r="Q12" s="5">
        <v>1</v>
      </c>
      <c r="R12" s="80" t="str">
        <f t="shared" si="11"/>
        <v>---</v>
      </c>
      <c r="S12" s="5"/>
    </row>
    <row r="13" spans="1:19" ht="12.75">
      <c r="A13" s="46" t="str">
        <f>IF('Lab &amp; Date'!A9="","---",'Lab &amp; Date'!A9)</f>
        <v>---</v>
      </c>
      <c r="B13" s="18">
        <v>6</v>
      </c>
      <c r="C13" s="44" t="str">
        <f>IF('Lab &amp; Date'!A9="","---",'Lab &amp; Date'!C9)</f>
        <v>---</v>
      </c>
      <c r="D13" s="115"/>
      <c r="E13" s="110"/>
      <c r="F13" s="66" t="str">
        <f t="shared" si="2"/>
        <v>---</v>
      </c>
      <c r="G13" s="28" t="str">
        <f t="shared" si="0"/>
        <v>---</v>
      </c>
      <c r="H13" s="29" t="str">
        <f t="shared" si="1"/>
        <v>---</v>
      </c>
      <c r="I13" s="5"/>
      <c r="J13" s="5" t="str">
        <f t="shared" si="9"/>
        <v>---</v>
      </c>
      <c r="K13" s="5" t="str">
        <f t="shared" si="10"/>
        <v>---</v>
      </c>
      <c r="L13" s="5">
        <f t="shared" si="4"/>
        <v>0</v>
      </c>
      <c r="M13" s="5" t="e">
        <f t="shared" si="5"/>
        <v>#DIV/0!</v>
      </c>
      <c r="N13" s="5" t="e">
        <f t="shared" si="6"/>
        <v>#DIV/0!</v>
      </c>
      <c r="O13" s="5">
        <f t="shared" si="7"/>
        <v>0</v>
      </c>
      <c r="P13" s="5">
        <f t="shared" si="8"/>
        <v>0</v>
      </c>
      <c r="Q13" s="5">
        <v>1</v>
      </c>
      <c r="R13" s="80" t="str">
        <f t="shared" si="11"/>
        <v>---</v>
      </c>
      <c r="S13" s="5"/>
    </row>
    <row r="14" spans="1:19" ht="12.75">
      <c r="A14" s="46" t="str">
        <f>IF('Lab &amp; Date'!A10="","---",'Lab &amp; Date'!A10)</f>
        <v>---</v>
      </c>
      <c r="B14" s="18">
        <v>7</v>
      </c>
      <c r="C14" s="44" t="str">
        <f>IF('Lab &amp; Date'!A10="","---",'Lab &amp; Date'!C10)</f>
        <v>---</v>
      </c>
      <c r="D14" s="115"/>
      <c r="E14" s="110"/>
      <c r="F14" s="66" t="str">
        <f t="shared" si="2"/>
        <v>---</v>
      </c>
      <c r="G14" s="28" t="str">
        <f t="shared" si="0"/>
        <v>---</v>
      </c>
      <c r="H14" s="29" t="str">
        <f t="shared" si="1"/>
        <v>---</v>
      </c>
      <c r="I14" s="5"/>
      <c r="J14" s="5" t="str">
        <f t="shared" si="9"/>
        <v>---</v>
      </c>
      <c r="K14" s="5" t="str">
        <f t="shared" si="10"/>
        <v>---</v>
      </c>
      <c r="L14" s="5">
        <f t="shared" si="4"/>
        <v>0</v>
      </c>
      <c r="M14" s="5" t="e">
        <f t="shared" si="5"/>
        <v>#DIV/0!</v>
      </c>
      <c r="N14" s="5" t="e">
        <f t="shared" si="6"/>
        <v>#DIV/0!</v>
      </c>
      <c r="O14" s="5">
        <f t="shared" si="7"/>
        <v>0</v>
      </c>
      <c r="P14" s="5">
        <f t="shared" si="8"/>
        <v>0</v>
      </c>
      <c r="Q14" s="5">
        <v>1</v>
      </c>
      <c r="R14" s="80" t="str">
        <f t="shared" si="11"/>
        <v>---</v>
      </c>
      <c r="S14" s="5"/>
    </row>
    <row r="15" spans="1:19" ht="12.75">
      <c r="A15" s="46" t="str">
        <f>IF('Lab &amp; Date'!A11="","---",'Lab &amp; Date'!A11)</f>
        <v>---</v>
      </c>
      <c r="B15" s="18">
        <v>8</v>
      </c>
      <c r="C15" s="44" t="str">
        <f>IF('Lab &amp; Date'!A11="","---",'Lab &amp; Date'!C11)</f>
        <v>---</v>
      </c>
      <c r="D15" s="115"/>
      <c r="E15" s="110"/>
      <c r="F15" s="66" t="str">
        <f t="shared" si="2"/>
        <v>---</v>
      </c>
      <c r="G15" s="28" t="str">
        <f t="shared" si="0"/>
        <v>---</v>
      </c>
      <c r="H15" s="29" t="str">
        <f t="shared" si="1"/>
        <v>---</v>
      </c>
      <c r="I15" s="5"/>
      <c r="J15" s="5" t="str">
        <f t="shared" si="9"/>
        <v>---</v>
      </c>
      <c r="K15" s="5" t="str">
        <f t="shared" si="10"/>
        <v>---</v>
      </c>
      <c r="L15" s="5">
        <f t="shared" si="4"/>
        <v>0</v>
      </c>
      <c r="M15" s="5" t="e">
        <f t="shared" si="5"/>
        <v>#DIV/0!</v>
      </c>
      <c r="N15" s="5" t="e">
        <f t="shared" si="6"/>
        <v>#DIV/0!</v>
      </c>
      <c r="O15" s="5">
        <f t="shared" si="7"/>
        <v>0</v>
      </c>
      <c r="P15" s="5">
        <f t="shared" si="8"/>
        <v>0</v>
      </c>
      <c r="Q15" s="5">
        <v>1</v>
      </c>
      <c r="R15" s="80" t="str">
        <f t="shared" si="11"/>
        <v>---</v>
      </c>
      <c r="S15" s="5"/>
    </row>
    <row r="16" spans="1:19" ht="12.75">
      <c r="A16" s="46" t="str">
        <f>IF('Lab &amp; Date'!A12="","---",'Lab &amp; Date'!A12)</f>
        <v>---</v>
      </c>
      <c r="B16" s="18">
        <v>9</v>
      </c>
      <c r="C16" s="44" t="str">
        <f>IF('Lab &amp; Date'!A12="","---",'Lab &amp; Date'!C12)</f>
        <v>---</v>
      </c>
      <c r="D16" s="115"/>
      <c r="E16" s="110"/>
      <c r="F16" s="66" t="str">
        <f t="shared" si="2"/>
        <v>---</v>
      </c>
      <c r="G16" s="28" t="str">
        <f t="shared" si="0"/>
        <v>---</v>
      </c>
      <c r="H16" s="29" t="str">
        <f t="shared" si="1"/>
        <v>---</v>
      </c>
      <c r="I16" s="5"/>
      <c r="J16" s="5" t="str">
        <f t="shared" si="9"/>
        <v>---</v>
      </c>
      <c r="K16" s="5" t="str">
        <f t="shared" si="3"/>
        <v>---</v>
      </c>
      <c r="L16" s="5">
        <f t="shared" si="4"/>
        <v>0</v>
      </c>
      <c r="M16" s="5" t="e">
        <f t="shared" si="5"/>
        <v>#DIV/0!</v>
      </c>
      <c r="N16" s="5" t="e">
        <f t="shared" si="6"/>
        <v>#DIV/0!</v>
      </c>
      <c r="O16" s="5">
        <f t="shared" si="7"/>
        <v>0</v>
      </c>
      <c r="P16" s="5">
        <f t="shared" si="8"/>
        <v>0</v>
      </c>
      <c r="Q16" s="5">
        <v>1</v>
      </c>
      <c r="R16" s="80" t="str">
        <f t="shared" si="11"/>
        <v>---</v>
      </c>
      <c r="S16" s="5"/>
    </row>
    <row r="17" spans="1:19" ht="12.75">
      <c r="A17" s="46" t="str">
        <f>IF('Lab &amp; Date'!A13="","---",'Lab &amp; Date'!A13)</f>
        <v>---</v>
      </c>
      <c r="B17" s="18">
        <v>10</v>
      </c>
      <c r="C17" s="44" t="str">
        <f>IF('Lab &amp; Date'!A13="","---",'Lab &amp; Date'!C13)</f>
        <v>---</v>
      </c>
      <c r="D17" s="115"/>
      <c r="E17" s="110"/>
      <c r="F17" s="66" t="str">
        <f t="shared" si="2"/>
        <v>---</v>
      </c>
      <c r="G17" s="28" t="str">
        <f t="shared" si="0"/>
        <v>---</v>
      </c>
      <c r="H17" s="29" t="str">
        <f t="shared" si="1"/>
        <v>---</v>
      </c>
      <c r="I17" s="5"/>
      <c r="J17" s="5" t="str">
        <f t="shared" si="9"/>
        <v>---</v>
      </c>
      <c r="K17" s="5" t="str">
        <f t="shared" si="3"/>
        <v>---</v>
      </c>
      <c r="L17" s="5">
        <f t="shared" si="4"/>
        <v>0</v>
      </c>
      <c r="M17" s="5" t="e">
        <f t="shared" si="5"/>
        <v>#DIV/0!</v>
      </c>
      <c r="N17" s="5" t="e">
        <f t="shared" si="6"/>
        <v>#DIV/0!</v>
      </c>
      <c r="O17" s="5">
        <f t="shared" si="7"/>
        <v>0</v>
      </c>
      <c r="P17" s="5">
        <f t="shared" si="8"/>
        <v>0</v>
      </c>
      <c r="Q17" s="5">
        <v>1</v>
      </c>
      <c r="R17" s="80" t="str">
        <f t="shared" si="11"/>
        <v>---</v>
      </c>
      <c r="S17" s="5"/>
    </row>
    <row r="18" spans="1:19" ht="12.75">
      <c r="A18" s="46" t="str">
        <f>IF('Lab &amp; Date'!A14="","---",'Lab &amp; Date'!A14)</f>
        <v>---</v>
      </c>
      <c r="B18" s="18">
        <v>11</v>
      </c>
      <c r="C18" s="44" t="str">
        <f>IF('Lab &amp; Date'!A14="","---",'Lab &amp; Date'!C14)</f>
        <v>---</v>
      </c>
      <c r="D18" s="115"/>
      <c r="E18" s="110"/>
      <c r="F18" s="66" t="str">
        <f t="shared" si="2"/>
        <v>---</v>
      </c>
      <c r="G18" s="28" t="str">
        <f t="shared" si="0"/>
        <v>---</v>
      </c>
      <c r="H18" s="29" t="str">
        <f t="shared" si="1"/>
        <v>---</v>
      </c>
      <c r="I18" s="5"/>
      <c r="J18" s="5" t="str">
        <f t="shared" si="9"/>
        <v>---</v>
      </c>
      <c r="K18" s="5" t="str">
        <f t="shared" si="3"/>
        <v>---</v>
      </c>
      <c r="L18" s="5">
        <f t="shared" si="4"/>
        <v>0</v>
      </c>
      <c r="M18" s="5" t="e">
        <f t="shared" si="5"/>
        <v>#DIV/0!</v>
      </c>
      <c r="N18" s="5" t="e">
        <f t="shared" si="6"/>
        <v>#DIV/0!</v>
      </c>
      <c r="O18" s="5">
        <f t="shared" si="7"/>
        <v>0</v>
      </c>
      <c r="P18" s="5">
        <f t="shared" si="8"/>
        <v>0</v>
      </c>
      <c r="Q18" s="5">
        <v>1</v>
      </c>
      <c r="R18" s="80" t="str">
        <f t="shared" si="11"/>
        <v>---</v>
      </c>
      <c r="S18" s="5"/>
    </row>
    <row r="19" spans="1:19" ht="12.75">
      <c r="A19" s="46" t="str">
        <f>IF('Lab &amp; Date'!A15="","---",'Lab &amp; Date'!A15)</f>
        <v>---</v>
      </c>
      <c r="B19" s="18">
        <v>12</v>
      </c>
      <c r="C19" s="44" t="str">
        <f>IF('Lab &amp; Date'!A15="","---",'Lab &amp; Date'!C15)</f>
        <v>---</v>
      </c>
      <c r="D19" s="115"/>
      <c r="E19" s="110"/>
      <c r="F19" s="66" t="str">
        <f t="shared" si="2"/>
        <v>---</v>
      </c>
      <c r="G19" s="28" t="str">
        <f t="shared" si="0"/>
        <v>---</v>
      </c>
      <c r="H19" s="29" t="str">
        <f t="shared" si="1"/>
        <v>---</v>
      </c>
      <c r="I19" s="5"/>
      <c r="J19" s="5" t="str">
        <f t="shared" si="9"/>
        <v>---</v>
      </c>
      <c r="K19" s="5" t="str">
        <f t="shared" si="3"/>
        <v>---</v>
      </c>
      <c r="L19" s="5">
        <f t="shared" si="4"/>
        <v>0</v>
      </c>
      <c r="M19" s="5" t="e">
        <f t="shared" si="5"/>
        <v>#DIV/0!</v>
      </c>
      <c r="N19" s="5" t="e">
        <f t="shared" si="6"/>
        <v>#DIV/0!</v>
      </c>
      <c r="O19" s="5">
        <f t="shared" si="7"/>
        <v>0</v>
      </c>
      <c r="P19" s="5">
        <f t="shared" si="8"/>
        <v>0</v>
      </c>
      <c r="Q19" s="5">
        <v>1</v>
      </c>
      <c r="R19" s="80" t="str">
        <f t="shared" si="11"/>
        <v>---</v>
      </c>
      <c r="S19" s="5"/>
    </row>
    <row r="20" spans="1:19" ht="12.75">
      <c r="A20" s="46" t="str">
        <f>IF('Lab &amp; Date'!A16="","---",'Lab &amp; Date'!A16)</f>
        <v>---</v>
      </c>
      <c r="B20" s="18">
        <v>13</v>
      </c>
      <c r="C20" s="44" t="str">
        <f>IF('Lab &amp; Date'!A16="","---",'Lab &amp; Date'!C16)</f>
        <v>---</v>
      </c>
      <c r="D20" s="115"/>
      <c r="E20" s="110"/>
      <c r="F20" s="66" t="str">
        <f t="shared" si="2"/>
        <v>---</v>
      </c>
      <c r="G20" s="28" t="str">
        <f t="shared" si="0"/>
        <v>---</v>
      </c>
      <c r="H20" s="29" t="str">
        <f t="shared" si="1"/>
        <v>---</v>
      </c>
      <c r="I20" s="5"/>
      <c r="J20" s="5" t="str">
        <f t="shared" si="9"/>
        <v>---</v>
      </c>
      <c r="K20" s="5" t="str">
        <f t="shared" si="3"/>
        <v>---</v>
      </c>
      <c r="L20" s="5">
        <f t="shared" si="4"/>
        <v>0</v>
      </c>
      <c r="M20" s="5" t="e">
        <f t="shared" si="5"/>
        <v>#DIV/0!</v>
      </c>
      <c r="N20" s="5" t="e">
        <f t="shared" si="6"/>
        <v>#DIV/0!</v>
      </c>
      <c r="O20" s="5">
        <f t="shared" si="7"/>
        <v>0</v>
      </c>
      <c r="P20" s="5">
        <f t="shared" si="8"/>
        <v>0</v>
      </c>
      <c r="Q20" s="5">
        <v>1</v>
      </c>
      <c r="R20" s="80" t="str">
        <f t="shared" si="11"/>
        <v>---</v>
      </c>
      <c r="S20" s="5"/>
    </row>
    <row r="21" spans="1:19" ht="12.75">
      <c r="A21" s="46" t="str">
        <f>IF('Lab &amp; Date'!A17="","---",'Lab &amp; Date'!A17)</f>
        <v>---</v>
      </c>
      <c r="B21" s="18">
        <v>14</v>
      </c>
      <c r="C21" s="44" t="str">
        <f>IF('Lab &amp; Date'!A17="","---",'Lab &amp; Date'!C17)</f>
        <v>---</v>
      </c>
      <c r="D21" s="115"/>
      <c r="E21" s="110"/>
      <c r="F21" s="66" t="str">
        <f t="shared" si="2"/>
        <v>---</v>
      </c>
      <c r="G21" s="28" t="str">
        <f t="shared" si="0"/>
        <v>---</v>
      </c>
      <c r="H21" s="29" t="str">
        <f t="shared" si="1"/>
        <v>---</v>
      </c>
      <c r="I21" s="5"/>
      <c r="J21" s="5" t="str">
        <f t="shared" si="9"/>
        <v>---</v>
      </c>
      <c r="K21" s="5" t="str">
        <f t="shared" si="3"/>
        <v>---</v>
      </c>
      <c r="L21" s="5">
        <f t="shared" si="4"/>
        <v>0</v>
      </c>
      <c r="M21" s="5" t="e">
        <f t="shared" si="5"/>
        <v>#DIV/0!</v>
      </c>
      <c r="N21" s="5" t="e">
        <f t="shared" si="6"/>
        <v>#DIV/0!</v>
      </c>
      <c r="O21" s="5">
        <f t="shared" si="7"/>
        <v>0</v>
      </c>
      <c r="P21" s="5">
        <f t="shared" si="8"/>
        <v>0</v>
      </c>
      <c r="Q21" s="5">
        <v>1</v>
      </c>
      <c r="R21" s="80" t="str">
        <f t="shared" si="11"/>
        <v>---</v>
      </c>
      <c r="S21" s="5"/>
    </row>
    <row r="22" spans="1:19" ht="12.75">
      <c r="A22" s="46" t="str">
        <f>IF('Lab &amp; Date'!A18="","---",'Lab &amp; Date'!A18)</f>
        <v>---</v>
      </c>
      <c r="B22" s="18">
        <v>15</v>
      </c>
      <c r="C22" s="44" t="str">
        <f>IF('Lab &amp; Date'!A18="","---",'Lab &amp; Date'!C18)</f>
        <v>---</v>
      </c>
      <c r="D22" s="115"/>
      <c r="E22" s="110"/>
      <c r="F22" s="66" t="str">
        <f t="shared" si="2"/>
        <v>---</v>
      </c>
      <c r="G22" s="28" t="str">
        <f t="shared" si="0"/>
        <v>---</v>
      </c>
      <c r="H22" s="29" t="str">
        <f t="shared" si="1"/>
        <v>---</v>
      </c>
      <c r="I22" s="5"/>
      <c r="J22" s="5" t="str">
        <f t="shared" si="9"/>
        <v>---</v>
      </c>
      <c r="K22" s="5" t="str">
        <f t="shared" si="3"/>
        <v>---</v>
      </c>
      <c r="L22" s="5">
        <f t="shared" si="4"/>
        <v>0</v>
      </c>
      <c r="M22" s="5" t="e">
        <f t="shared" si="5"/>
        <v>#DIV/0!</v>
      </c>
      <c r="N22" s="5" t="e">
        <f t="shared" si="6"/>
        <v>#DIV/0!</v>
      </c>
      <c r="O22" s="5">
        <f t="shared" si="7"/>
        <v>0</v>
      </c>
      <c r="P22" s="5">
        <f t="shared" si="8"/>
        <v>0</v>
      </c>
      <c r="Q22" s="5">
        <v>1</v>
      </c>
      <c r="R22" s="80" t="str">
        <f t="shared" si="11"/>
        <v>---</v>
      </c>
      <c r="S22" s="5"/>
    </row>
    <row r="23" spans="1:19" ht="12.75">
      <c r="A23" s="46" t="str">
        <f>IF('Lab &amp; Date'!A19="","---",'Lab &amp; Date'!A19)</f>
        <v>---</v>
      </c>
      <c r="B23" s="18">
        <v>16</v>
      </c>
      <c r="C23" s="44" t="str">
        <f>IF('Lab &amp; Date'!A19="","---",'Lab &amp; Date'!C19)</f>
        <v>---</v>
      </c>
      <c r="D23" s="115"/>
      <c r="E23" s="110"/>
      <c r="F23" s="66" t="str">
        <f t="shared" si="2"/>
        <v>---</v>
      </c>
      <c r="G23" s="28" t="str">
        <f t="shared" si="0"/>
        <v>---</v>
      </c>
      <c r="H23" s="29" t="str">
        <f t="shared" si="1"/>
        <v>---</v>
      </c>
      <c r="I23" s="5"/>
      <c r="J23" s="5" t="str">
        <f t="shared" si="9"/>
        <v>---</v>
      </c>
      <c r="K23" s="5" t="str">
        <f t="shared" si="3"/>
        <v>---</v>
      </c>
      <c r="L23" s="5">
        <f t="shared" si="4"/>
        <v>0</v>
      </c>
      <c r="M23" s="5" t="e">
        <f t="shared" si="5"/>
        <v>#DIV/0!</v>
      </c>
      <c r="N23" s="5" t="e">
        <f t="shared" si="6"/>
        <v>#DIV/0!</v>
      </c>
      <c r="O23" s="5">
        <f t="shared" si="7"/>
        <v>0</v>
      </c>
      <c r="P23" s="5">
        <f t="shared" si="8"/>
        <v>0</v>
      </c>
      <c r="Q23" s="5">
        <v>1</v>
      </c>
      <c r="R23" s="80" t="str">
        <f t="shared" si="11"/>
        <v>---</v>
      </c>
      <c r="S23" s="5"/>
    </row>
    <row r="24" spans="1:19" ht="12.75">
      <c r="A24" s="46" t="str">
        <f>IF('Lab &amp; Date'!A20="","---",'Lab &amp; Date'!A20)</f>
        <v>---</v>
      </c>
      <c r="B24" s="18">
        <v>17</v>
      </c>
      <c r="C24" s="44" t="str">
        <f>IF('Lab &amp; Date'!A20="","---",'Lab &amp; Date'!C20)</f>
        <v>---</v>
      </c>
      <c r="D24" s="115"/>
      <c r="E24" s="110"/>
      <c r="F24" s="66" t="str">
        <f t="shared" si="2"/>
        <v>---</v>
      </c>
      <c r="G24" s="28" t="str">
        <f t="shared" si="0"/>
        <v>---</v>
      </c>
      <c r="H24" s="29" t="str">
        <f t="shared" si="1"/>
        <v>---</v>
      </c>
      <c r="I24" s="5"/>
      <c r="J24" s="5" t="str">
        <f t="shared" si="9"/>
        <v>---</v>
      </c>
      <c r="K24" s="5" t="str">
        <f t="shared" si="3"/>
        <v>---</v>
      </c>
      <c r="L24" s="5">
        <f t="shared" si="4"/>
        <v>0</v>
      </c>
      <c r="M24" s="5" t="e">
        <f t="shared" si="5"/>
        <v>#DIV/0!</v>
      </c>
      <c r="N24" s="5" t="e">
        <f t="shared" si="6"/>
        <v>#DIV/0!</v>
      </c>
      <c r="O24" s="5">
        <f t="shared" si="7"/>
        <v>0</v>
      </c>
      <c r="P24" s="5">
        <f t="shared" si="8"/>
        <v>0</v>
      </c>
      <c r="Q24" s="5">
        <v>1</v>
      </c>
      <c r="R24" s="80" t="str">
        <f t="shared" si="11"/>
        <v>---</v>
      </c>
      <c r="S24" s="5"/>
    </row>
    <row r="25" spans="1:19" ht="12.75">
      <c r="A25" s="46" t="str">
        <f>IF('Lab &amp; Date'!A21="","---",'Lab &amp; Date'!A21)</f>
        <v>---</v>
      </c>
      <c r="B25" s="18">
        <v>18</v>
      </c>
      <c r="C25" s="44" t="str">
        <f>IF('Lab &amp; Date'!A21="","---",'Lab &amp; Date'!C21)</f>
        <v>---</v>
      </c>
      <c r="D25" s="115"/>
      <c r="E25" s="110"/>
      <c r="F25" s="66" t="str">
        <f t="shared" si="2"/>
        <v>---</v>
      </c>
      <c r="G25" s="28" t="str">
        <f t="shared" si="0"/>
        <v>---</v>
      </c>
      <c r="H25" s="29" t="str">
        <f t="shared" si="1"/>
        <v>---</v>
      </c>
      <c r="I25" s="5"/>
      <c r="J25" s="5" t="str">
        <f t="shared" si="9"/>
        <v>---</v>
      </c>
      <c r="K25" s="5" t="str">
        <f t="shared" si="3"/>
        <v>---</v>
      </c>
      <c r="L25" s="5">
        <f t="shared" si="4"/>
        <v>0</v>
      </c>
      <c r="M25" s="5" t="e">
        <f t="shared" si="5"/>
        <v>#DIV/0!</v>
      </c>
      <c r="N25" s="5" t="e">
        <f t="shared" si="6"/>
        <v>#DIV/0!</v>
      </c>
      <c r="O25" s="5">
        <f t="shared" si="7"/>
        <v>0</v>
      </c>
      <c r="P25" s="5">
        <f t="shared" si="8"/>
        <v>0</v>
      </c>
      <c r="Q25" s="5">
        <v>1</v>
      </c>
      <c r="R25" s="80" t="str">
        <f t="shared" si="11"/>
        <v>---</v>
      </c>
      <c r="S25" s="5"/>
    </row>
    <row r="26" spans="1:19" ht="12.75">
      <c r="A26" s="46" t="str">
        <f>IF('Lab &amp; Date'!A22="","---",'Lab &amp; Date'!A22)</f>
        <v>---</v>
      </c>
      <c r="B26" s="18">
        <v>19</v>
      </c>
      <c r="C26" s="44" t="str">
        <f>IF('Lab &amp; Date'!A22="","---",'Lab &amp; Date'!C22)</f>
        <v>---</v>
      </c>
      <c r="D26" s="115"/>
      <c r="E26" s="110"/>
      <c r="F26" s="66" t="str">
        <f t="shared" si="2"/>
        <v>---</v>
      </c>
      <c r="G26" s="28" t="str">
        <f t="shared" si="0"/>
        <v>---</v>
      </c>
      <c r="H26" s="29" t="str">
        <f t="shared" si="1"/>
        <v>---</v>
      </c>
      <c r="I26" s="5"/>
      <c r="J26" s="5" t="str">
        <f t="shared" si="9"/>
        <v>---</v>
      </c>
      <c r="K26" s="5" t="str">
        <f t="shared" si="3"/>
        <v>---</v>
      </c>
      <c r="L26" s="5">
        <f t="shared" si="4"/>
        <v>0</v>
      </c>
      <c r="M26" s="5" t="e">
        <f t="shared" si="5"/>
        <v>#DIV/0!</v>
      </c>
      <c r="N26" s="5" t="e">
        <f t="shared" si="6"/>
        <v>#DIV/0!</v>
      </c>
      <c r="O26" s="5">
        <f t="shared" si="7"/>
        <v>0</v>
      </c>
      <c r="P26" s="5">
        <f t="shared" si="8"/>
        <v>0</v>
      </c>
      <c r="Q26" s="5">
        <v>1</v>
      </c>
      <c r="R26" s="80" t="str">
        <f t="shared" si="11"/>
        <v>---</v>
      </c>
      <c r="S26" s="5"/>
    </row>
    <row r="27" spans="1:19" ht="13.5" thickBot="1">
      <c r="A27" s="47" t="str">
        <f>IF('Lab &amp; Date'!A23="","---",'Lab &amp; Date'!A23)</f>
        <v>---</v>
      </c>
      <c r="B27" s="22">
        <v>20</v>
      </c>
      <c r="C27" s="45" t="str">
        <f>IF('Lab &amp; Date'!A23="","---",'Lab &amp; Date'!C23)</f>
        <v>---</v>
      </c>
      <c r="D27" s="116"/>
      <c r="E27" s="111"/>
      <c r="F27" s="67" t="str">
        <f t="shared" si="2"/>
        <v>---</v>
      </c>
      <c r="G27" s="30" t="str">
        <f t="shared" si="0"/>
        <v>---</v>
      </c>
      <c r="H27" s="31" t="str">
        <f t="shared" si="1"/>
        <v>---</v>
      </c>
      <c r="I27" s="5"/>
      <c r="J27" s="5" t="str">
        <f t="shared" si="9"/>
        <v>---</v>
      </c>
      <c r="K27" s="5" t="str">
        <f t="shared" si="3"/>
        <v>---</v>
      </c>
      <c r="L27" s="5">
        <f t="shared" si="4"/>
        <v>0</v>
      </c>
      <c r="M27" s="5" t="e">
        <f t="shared" si="5"/>
        <v>#DIV/0!</v>
      </c>
      <c r="N27" s="5" t="e">
        <f t="shared" si="6"/>
        <v>#DIV/0!</v>
      </c>
      <c r="O27" s="5">
        <f t="shared" si="7"/>
        <v>0</v>
      </c>
      <c r="P27" s="5">
        <f t="shared" si="8"/>
        <v>0</v>
      </c>
      <c r="Q27" s="5">
        <v>1</v>
      </c>
      <c r="R27" s="80" t="str">
        <f t="shared" si="11"/>
        <v>---</v>
      </c>
      <c r="S27" s="5"/>
    </row>
    <row r="28" spans="7:9" ht="9" customHeight="1" thickBot="1" thickTop="1">
      <c r="G28" s="7"/>
      <c r="H28" s="5"/>
      <c r="I28" s="5"/>
    </row>
    <row r="29" spans="1:17" ht="13.5" thickTop="1">
      <c r="A29" s="12"/>
      <c r="B29" s="35"/>
      <c r="C29" s="36" t="s">
        <v>55</v>
      </c>
      <c r="D29" s="15"/>
      <c r="E29" s="10"/>
      <c r="F29" s="10"/>
      <c r="G29" s="32"/>
      <c r="H29" s="33"/>
      <c r="I29" s="75"/>
      <c r="J29" s="138" t="s">
        <v>56</v>
      </c>
      <c r="K29" s="139"/>
      <c r="L29" s="9" t="s">
        <v>57</v>
      </c>
      <c r="M29" s="8"/>
      <c r="N29" s="8"/>
      <c r="O29" s="8"/>
      <c r="P29" s="8"/>
      <c r="Q29" s="24"/>
    </row>
    <row r="30" spans="1:11" ht="15">
      <c r="A30" s="12"/>
      <c r="B30" s="37"/>
      <c r="C30" s="38" t="s">
        <v>3</v>
      </c>
      <c r="D30" s="19" t="e">
        <f>AVERAGE(D8:D27)</f>
        <v>#DIV/0!</v>
      </c>
      <c r="E30" s="149" t="s">
        <v>219</v>
      </c>
      <c r="F30" s="150"/>
      <c r="G30" s="150"/>
      <c r="H30" s="151"/>
      <c r="I30" s="71"/>
      <c r="J30" s="139"/>
      <c r="K30" s="139"/>
    </row>
    <row r="31" spans="1:11" ht="15">
      <c r="A31" s="12"/>
      <c r="B31" s="37"/>
      <c r="C31" s="38" t="s">
        <v>4</v>
      </c>
      <c r="D31" s="19" t="e">
        <f>MEDIAN(D8:D27)</f>
        <v>#NUM!</v>
      </c>
      <c r="E31" s="157"/>
      <c r="F31" s="133"/>
      <c r="G31" s="133"/>
      <c r="H31" s="158"/>
      <c r="I31" s="71"/>
      <c r="J31" s="139"/>
      <c r="K31" s="139"/>
    </row>
    <row r="32" spans="1:11" ht="15">
      <c r="A32" s="12"/>
      <c r="B32" s="37"/>
      <c r="C32" s="38" t="s">
        <v>5</v>
      </c>
      <c r="D32" s="19">
        <f>MAX(D8:D27)</f>
        <v>0</v>
      </c>
      <c r="E32" s="157"/>
      <c r="F32" s="133"/>
      <c r="G32" s="133"/>
      <c r="H32" s="158"/>
      <c r="I32" s="71"/>
      <c r="K32" s="69"/>
    </row>
    <row r="33" spans="1:11" ht="15">
      <c r="A33" s="12"/>
      <c r="B33" s="37"/>
      <c r="C33" s="38" t="s">
        <v>6</v>
      </c>
      <c r="D33" s="19">
        <f>MIN(D8:D27)</f>
        <v>0</v>
      </c>
      <c r="E33" s="149" t="s">
        <v>216</v>
      </c>
      <c r="F33" s="150"/>
      <c r="G33" s="150"/>
      <c r="H33" s="151"/>
      <c r="I33" s="71"/>
      <c r="K33" s="70"/>
    </row>
    <row r="34" spans="1:11" ht="15">
      <c r="A34" s="12"/>
      <c r="B34" s="37"/>
      <c r="C34" s="38" t="s">
        <v>7</v>
      </c>
      <c r="D34" s="19">
        <f>D32-D33</f>
        <v>0</v>
      </c>
      <c r="E34" s="152" t="s">
        <v>218</v>
      </c>
      <c r="F34" s="150"/>
      <c r="G34" s="150"/>
      <c r="H34" s="151"/>
      <c r="I34" s="71"/>
      <c r="K34" s="69"/>
    </row>
    <row r="35" spans="1:11" ht="15">
      <c r="A35" s="12"/>
      <c r="B35" s="37"/>
      <c r="C35" s="38" t="s">
        <v>8</v>
      </c>
      <c r="D35" s="19" t="e">
        <f>STDEV(D8:D27)</f>
        <v>#DIV/0!</v>
      </c>
      <c r="E35" s="72"/>
      <c r="F35" s="72"/>
      <c r="G35" s="72"/>
      <c r="H35" s="74"/>
      <c r="I35" s="71"/>
      <c r="K35" s="70"/>
    </row>
    <row r="36" spans="1:11" ht="15">
      <c r="A36" s="12"/>
      <c r="B36" s="37"/>
      <c r="C36" s="39"/>
      <c r="D36" s="19"/>
      <c r="E36" s="79"/>
      <c r="F36" s="79"/>
      <c r="G36" s="79"/>
      <c r="H36" s="74"/>
      <c r="I36" s="71"/>
      <c r="K36" s="70"/>
    </row>
    <row r="37" spans="1:9" ht="12.75">
      <c r="A37" s="12"/>
      <c r="B37" s="37"/>
      <c r="C37" s="40" t="s">
        <v>16</v>
      </c>
      <c r="D37" s="19"/>
      <c r="E37" s="11"/>
      <c r="F37" s="11"/>
      <c r="G37" s="11"/>
      <c r="H37" s="12"/>
      <c r="I37" s="75"/>
    </row>
    <row r="38" spans="1:11" ht="12.75">
      <c r="A38" s="12"/>
      <c r="B38" s="37"/>
      <c r="C38" s="38" t="s">
        <v>3</v>
      </c>
      <c r="D38" s="117" t="e">
        <f>AVERAGE(D8:D27)</f>
        <v>#DIV/0!</v>
      </c>
      <c r="E38" s="153" t="s">
        <v>226</v>
      </c>
      <c r="F38" s="150"/>
      <c r="G38" s="150"/>
      <c r="H38" s="151"/>
      <c r="I38" s="73"/>
      <c r="K38" s="34"/>
    </row>
    <row r="39" spans="1:11" ht="12.75">
      <c r="A39" s="12"/>
      <c r="B39" s="37"/>
      <c r="C39" s="38" t="s">
        <v>4</v>
      </c>
      <c r="D39" s="117" t="e">
        <f>MEDIAN(D8:D27)</f>
        <v>#NUM!</v>
      </c>
      <c r="E39" s="152"/>
      <c r="F39" s="150"/>
      <c r="G39" s="150"/>
      <c r="H39" s="151"/>
      <c r="I39" s="73"/>
      <c r="K39" s="34"/>
    </row>
    <row r="40" spans="1:9" ht="12.75">
      <c r="A40" s="12"/>
      <c r="B40" s="37"/>
      <c r="C40" s="38" t="s">
        <v>5</v>
      </c>
      <c r="D40" s="117">
        <f>MAX(D8:D27)</f>
        <v>0</v>
      </c>
      <c r="E40" s="152"/>
      <c r="F40" s="150"/>
      <c r="G40" s="150"/>
      <c r="H40" s="151"/>
      <c r="I40" s="73"/>
    </row>
    <row r="41" spans="1:9" ht="12.75">
      <c r="A41" s="12"/>
      <c r="B41" s="37"/>
      <c r="C41" s="38" t="s">
        <v>6</v>
      </c>
      <c r="D41" s="117">
        <f>MIN(D8:D27)</f>
        <v>0</v>
      </c>
      <c r="E41" s="152"/>
      <c r="F41" s="150"/>
      <c r="G41" s="150"/>
      <c r="H41" s="151"/>
      <c r="I41" s="73"/>
    </row>
    <row r="42" spans="1:9" ht="12.75">
      <c r="A42" s="12"/>
      <c r="B42" s="37"/>
      <c r="C42" s="38" t="s">
        <v>7</v>
      </c>
      <c r="D42" s="117">
        <f>D40-D41</f>
        <v>0</v>
      </c>
      <c r="E42" s="152"/>
      <c r="F42" s="150"/>
      <c r="G42" s="150"/>
      <c r="H42" s="151"/>
      <c r="I42" s="73"/>
    </row>
    <row r="43" spans="1:9" ht="13.5" thickBot="1">
      <c r="A43" s="12"/>
      <c r="B43" s="41"/>
      <c r="C43" s="42" t="s">
        <v>8</v>
      </c>
      <c r="D43" s="118" t="e">
        <f>STDEV(D8:D27)</f>
        <v>#DIV/0!</v>
      </c>
      <c r="E43" s="154"/>
      <c r="F43" s="155"/>
      <c r="G43" s="155"/>
      <c r="H43" s="156"/>
      <c r="I43" s="73"/>
    </row>
    <row r="44" ht="13.5" thickTop="1"/>
  </sheetData>
  <sheetProtection password="FFED" sheet="1" objects="1" scenarios="1"/>
  <mergeCells count="18">
    <mergeCell ref="E33:H33"/>
    <mergeCell ref="E34:H34"/>
    <mergeCell ref="E38:H43"/>
    <mergeCell ref="K6:K7"/>
    <mergeCell ref="E30:H32"/>
    <mergeCell ref="A6:A7"/>
    <mergeCell ref="B6:B7"/>
    <mergeCell ref="C6:C7"/>
    <mergeCell ref="F6:F7"/>
    <mergeCell ref="D6:D7"/>
    <mergeCell ref="E6:E7"/>
    <mergeCell ref="P6:P7"/>
    <mergeCell ref="J29:K31"/>
    <mergeCell ref="L6:L7"/>
    <mergeCell ref="M6:M7"/>
    <mergeCell ref="N6:N7"/>
    <mergeCell ref="O6:O7"/>
    <mergeCell ref="J6:J7"/>
  </mergeCells>
  <conditionalFormatting sqref="G8:G28">
    <cfRule type="cellIs" priority="1" dxfId="0" operator="equal" stopIfTrue="1">
      <formula>"---"</formula>
    </cfRule>
    <cfRule type="cellIs" priority="2" dxfId="1" operator="between" stopIfTrue="1">
      <formula>0.5</formula>
      <formula>1</formula>
    </cfRule>
    <cfRule type="cellIs" priority="3" dxfId="2" operator="greaterThanOrEqual" stopIfTrue="1">
      <formula>1</formula>
    </cfRule>
  </conditionalFormatting>
  <conditionalFormatting sqref="H8:I28">
    <cfRule type="cellIs" priority="4" dxfId="3" operator="equal" stopIfTrue="1">
      <formula>"Fail"</formula>
    </cfRule>
  </conditionalFormatting>
  <conditionalFormatting sqref="J8:K27">
    <cfRule type="cellIs" priority="5" dxfId="3" operator="equal" stopIfTrue="1">
      <formula>"OUT"</formula>
    </cfRule>
  </conditionalFormatting>
  <printOptions/>
  <pageMargins left="0.75" right="0.75" top="0.3" bottom="0.2" header="0.39" footer="0.24"/>
  <pageSetup horizontalDpi="300" verticalDpi="300" orientation="landscape" r:id="rId1"/>
  <headerFooter alignWithMargins="0">
    <oddFooter>&amp;L&amp;8&amp;F&amp;C&amp;8&amp;A&amp;        &amp;P of &amp;N&amp;R&amp;8&amp;D</oddFooter>
  </headerFooter>
</worksheet>
</file>

<file path=xl/worksheets/sheet6.xml><?xml version="1.0" encoding="utf-8"?>
<worksheet xmlns="http://schemas.openxmlformats.org/spreadsheetml/2006/main" xmlns:r="http://schemas.openxmlformats.org/officeDocument/2006/relationships">
  <dimension ref="A1:S43"/>
  <sheetViews>
    <sheetView zoomScale="75" zoomScaleNormal="75" workbookViewId="0" topLeftCell="A1">
      <selection activeCell="K8" sqref="K8"/>
    </sheetView>
  </sheetViews>
  <sheetFormatPr defaultColWidth="9.140625" defaultRowHeight="12.75"/>
  <cols>
    <col min="1" max="1" width="15.28125" style="6" bestFit="1" customWidth="1"/>
    <col min="2" max="2" width="4.8515625" style="6" customWidth="1"/>
    <col min="3" max="3" width="11.8515625" style="6" customWidth="1"/>
    <col min="4" max="4" width="23.57421875" style="6" customWidth="1"/>
    <col min="5" max="5" width="12.421875" style="6" customWidth="1"/>
    <col min="6" max="6" width="13.00390625" style="6" customWidth="1"/>
    <col min="7" max="7" width="12.7109375" style="6" customWidth="1"/>
    <col min="8" max="8" width="14.28125" style="6" customWidth="1"/>
    <col min="9" max="9" width="2.8515625" style="6" customWidth="1"/>
    <col min="10" max="10" width="9.7109375" style="6" customWidth="1"/>
    <col min="11" max="11" width="10.00390625" style="6" customWidth="1"/>
    <col min="12" max="12" width="10.8515625" style="6" customWidth="1"/>
    <col min="13" max="13" width="16.7109375" style="6" customWidth="1"/>
    <col min="14" max="14" width="16.57421875" style="6" customWidth="1"/>
    <col min="15" max="15" width="16.140625" style="6" customWidth="1"/>
    <col min="16" max="16" width="16.28125" style="6" customWidth="1"/>
    <col min="17" max="17" width="12.57421875" style="6" customWidth="1"/>
    <col min="18" max="18" width="10.421875" style="6" customWidth="1"/>
    <col min="19" max="16384" width="9.140625" style="6" customWidth="1"/>
  </cols>
  <sheetData>
    <row r="1" spans="1:8" ht="13.5" thickTop="1">
      <c r="A1" s="13"/>
      <c r="B1" s="14" t="s">
        <v>2</v>
      </c>
      <c r="C1" s="109"/>
      <c r="D1" s="97" t="s">
        <v>11</v>
      </c>
      <c r="E1" s="109"/>
      <c r="F1" s="26" t="s">
        <v>225</v>
      </c>
      <c r="G1" s="113"/>
      <c r="H1" s="15"/>
    </row>
    <row r="2" spans="1:8" ht="12.75">
      <c r="A2" s="16"/>
      <c r="B2" s="17" t="s">
        <v>47</v>
      </c>
      <c r="C2" s="110"/>
      <c r="D2" s="96" t="s">
        <v>12</v>
      </c>
      <c r="E2" s="110"/>
      <c r="F2" s="99"/>
      <c r="G2" s="17" t="s">
        <v>15</v>
      </c>
      <c r="H2" s="114"/>
    </row>
    <row r="3" spans="1:8" ht="12.75">
      <c r="A3" s="16"/>
      <c r="B3" s="17" t="s">
        <v>9</v>
      </c>
      <c r="C3" s="110"/>
      <c r="D3" s="96" t="s">
        <v>14</v>
      </c>
      <c r="E3" s="110"/>
      <c r="F3" s="99"/>
      <c r="G3" s="100"/>
      <c r="H3" s="101"/>
    </row>
    <row r="4" spans="1:8" ht="13.5" thickBot="1">
      <c r="A4" s="20"/>
      <c r="B4" s="21" t="s">
        <v>10</v>
      </c>
      <c r="C4" s="111"/>
      <c r="D4" s="98" t="s">
        <v>50</v>
      </c>
      <c r="E4" s="112"/>
      <c r="F4" s="22"/>
      <c r="G4" s="22"/>
      <c r="H4" s="23"/>
    </row>
    <row r="5" spans="2:11" s="3" customFormat="1" ht="9" customHeight="1" thickBot="1" thickTop="1">
      <c r="B5" s="2"/>
      <c r="I5" s="4"/>
      <c r="K5" s="9"/>
    </row>
    <row r="6" spans="1:18" s="1" customFormat="1" ht="16.5" customHeight="1" thickTop="1">
      <c r="A6" s="141" t="s">
        <v>48</v>
      </c>
      <c r="B6" s="143" t="s">
        <v>49</v>
      </c>
      <c r="C6" s="145" t="s">
        <v>54</v>
      </c>
      <c r="D6" s="148" t="s">
        <v>0</v>
      </c>
      <c r="E6" s="148" t="s">
        <v>1</v>
      </c>
      <c r="F6" s="146" t="s">
        <v>13</v>
      </c>
      <c r="G6" s="68" t="s">
        <v>210</v>
      </c>
      <c r="H6" s="76" t="s">
        <v>17</v>
      </c>
      <c r="J6" s="140" t="s">
        <v>214</v>
      </c>
      <c r="K6" s="140" t="s">
        <v>215</v>
      </c>
      <c r="L6" s="137" t="s">
        <v>51</v>
      </c>
      <c r="M6" s="140" t="s">
        <v>52</v>
      </c>
      <c r="N6" s="140" t="s">
        <v>53</v>
      </c>
      <c r="O6" s="137" t="s">
        <v>58</v>
      </c>
      <c r="P6" s="137" t="s">
        <v>59</v>
      </c>
      <c r="Q6" s="4" t="s">
        <v>212</v>
      </c>
      <c r="R6" s="1" t="s">
        <v>217</v>
      </c>
    </row>
    <row r="7" spans="1:18" s="1" customFormat="1" ht="12.75">
      <c r="A7" s="142"/>
      <c r="B7" s="144"/>
      <c r="C7" s="144"/>
      <c r="D7" s="144"/>
      <c r="E7" s="144"/>
      <c r="F7" s="147"/>
      <c r="G7" s="77" t="s">
        <v>211</v>
      </c>
      <c r="H7" s="78" t="s">
        <v>211</v>
      </c>
      <c r="J7" s="140"/>
      <c r="K7" s="140"/>
      <c r="L7" s="137"/>
      <c r="M7" s="140"/>
      <c r="N7" s="140"/>
      <c r="O7" s="137"/>
      <c r="P7" s="137"/>
      <c r="Q7" s="4" t="s">
        <v>213</v>
      </c>
      <c r="R7" s="1" t="s">
        <v>17</v>
      </c>
    </row>
    <row r="8" spans="1:19" ht="12.75">
      <c r="A8" s="46" t="str">
        <f>IF('Lab &amp; Date'!A4="","---",'Lab &amp; Date'!A4)</f>
        <v>---</v>
      </c>
      <c r="B8" s="18">
        <v>1</v>
      </c>
      <c r="C8" s="44" t="str">
        <f>IF('Lab &amp; Date'!A4="","---",'Lab &amp; Date'!C4)</f>
        <v>---</v>
      </c>
      <c r="D8" s="115"/>
      <c r="E8" s="110"/>
      <c r="F8" s="66" t="str">
        <f aca="true" t="shared" si="0" ref="F8:F27">IF(D8="","---",D8-$E$2)</f>
        <v>---</v>
      </c>
      <c r="G8" s="28" t="str">
        <f aca="true" t="shared" si="1" ref="G8:G27">IF(D8="","---",ABS((F8)/(E8^2+$E$3^2)^0.5))</f>
        <v>---</v>
      </c>
      <c r="H8" s="29" t="str">
        <f aca="true" t="shared" si="2" ref="H8:H27">IF(D8="","---",IF(3*E8&lt;$H$2,"Pass","Fail"))</f>
        <v>---</v>
      </c>
      <c r="I8" s="5"/>
      <c r="J8" s="5" t="str">
        <f aca="true" t="shared" si="3" ref="J8:J27">IF(D8="","---",IF(D8&gt;$D$31+$D$35*2,"OUT","Pass"))</f>
        <v>---</v>
      </c>
      <c r="K8" s="5" t="str">
        <f aca="true" t="shared" si="4" ref="K8:K27">IF(D8="","---",IF(D8&lt;$D$31-$D$35*2,"OUT","Pass"))</f>
        <v>---</v>
      </c>
      <c r="L8" s="5">
        <f aca="true" t="shared" si="5" ref="L8:L27">$E$2</f>
        <v>0</v>
      </c>
      <c r="M8" s="5" t="e">
        <f aca="true" t="shared" si="6" ref="M8:M27">$E$2+2*$D$43</f>
        <v>#DIV/0!</v>
      </c>
      <c r="N8" s="5" t="e">
        <f aca="true" t="shared" si="7" ref="N8:N27">$E$2-2*$D$43</f>
        <v>#DIV/0!</v>
      </c>
      <c r="O8" s="5">
        <f aca="true" t="shared" si="8" ref="O8:O27">$E$2+$H$2/3</f>
        <v>0</v>
      </c>
      <c r="P8" s="5">
        <f aca="true" t="shared" si="9" ref="P8:P27">$E$2-$H$2/3</f>
        <v>0</v>
      </c>
      <c r="Q8" s="5">
        <v>1</v>
      </c>
      <c r="R8" s="80" t="str">
        <f aca="true" t="shared" si="10" ref="R8:R27">IF(D8="","---",3*E8/$H$2)</f>
        <v>---</v>
      </c>
      <c r="S8" s="5"/>
    </row>
    <row r="9" spans="1:19" ht="12.75">
      <c r="A9" s="46" t="str">
        <f>IF('Lab &amp; Date'!A5="","---",'Lab &amp; Date'!A5)</f>
        <v>---</v>
      </c>
      <c r="B9" s="18">
        <v>2</v>
      </c>
      <c r="C9" s="44" t="str">
        <f>IF('Lab &amp; Date'!A5="","---",'Lab &amp; Date'!C5)</f>
        <v>---</v>
      </c>
      <c r="D9" s="115"/>
      <c r="E9" s="110"/>
      <c r="F9" s="66" t="str">
        <f t="shared" si="0"/>
        <v>---</v>
      </c>
      <c r="G9" s="28" t="str">
        <f t="shared" si="1"/>
        <v>---</v>
      </c>
      <c r="H9" s="29" t="str">
        <f t="shared" si="2"/>
        <v>---</v>
      </c>
      <c r="I9" s="5"/>
      <c r="J9" s="5" t="str">
        <f t="shared" si="3"/>
        <v>---</v>
      </c>
      <c r="K9" s="5" t="str">
        <f t="shared" si="4"/>
        <v>---</v>
      </c>
      <c r="L9" s="5">
        <f t="shared" si="5"/>
        <v>0</v>
      </c>
      <c r="M9" s="5" t="e">
        <f t="shared" si="6"/>
        <v>#DIV/0!</v>
      </c>
      <c r="N9" s="5" t="e">
        <f t="shared" si="7"/>
        <v>#DIV/0!</v>
      </c>
      <c r="O9" s="5">
        <f t="shared" si="8"/>
        <v>0</v>
      </c>
      <c r="P9" s="5">
        <f t="shared" si="9"/>
        <v>0</v>
      </c>
      <c r="Q9" s="5">
        <v>1</v>
      </c>
      <c r="R9" s="80" t="str">
        <f t="shared" si="10"/>
        <v>---</v>
      </c>
      <c r="S9" s="5"/>
    </row>
    <row r="10" spans="1:19" ht="12.75">
      <c r="A10" s="46" t="str">
        <f>IF('Lab &amp; Date'!A6="","---",'Lab &amp; Date'!A6)</f>
        <v>---</v>
      </c>
      <c r="B10" s="18">
        <v>3</v>
      </c>
      <c r="C10" s="44" t="str">
        <f>IF('Lab &amp; Date'!A6="","---",'Lab &amp; Date'!C6)</f>
        <v>---</v>
      </c>
      <c r="D10" s="115"/>
      <c r="E10" s="110"/>
      <c r="F10" s="66" t="str">
        <f t="shared" si="0"/>
        <v>---</v>
      </c>
      <c r="G10" s="28" t="str">
        <f t="shared" si="1"/>
        <v>---</v>
      </c>
      <c r="H10" s="29" t="str">
        <f t="shared" si="2"/>
        <v>---</v>
      </c>
      <c r="I10" s="5"/>
      <c r="J10" s="5" t="str">
        <f t="shared" si="3"/>
        <v>---</v>
      </c>
      <c r="K10" s="5" t="str">
        <f t="shared" si="4"/>
        <v>---</v>
      </c>
      <c r="L10" s="5">
        <f t="shared" si="5"/>
        <v>0</v>
      </c>
      <c r="M10" s="5" t="e">
        <f t="shared" si="6"/>
        <v>#DIV/0!</v>
      </c>
      <c r="N10" s="5" t="e">
        <f t="shared" si="7"/>
        <v>#DIV/0!</v>
      </c>
      <c r="O10" s="5">
        <f t="shared" si="8"/>
        <v>0</v>
      </c>
      <c r="P10" s="5">
        <f t="shared" si="9"/>
        <v>0</v>
      </c>
      <c r="Q10" s="5">
        <v>1</v>
      </c>
      <c r="R10" s="80" t="str">
        <f t="shared" si="10"/>
        <v>---</v>
      </c>
      <c r="S10" s="5"/>
    </row>
    <row r="11" spans="1:19" ht="12.75">
      <c r="A11" s="46" t="str">
        <f>IF('Lab &amp; Date'!A7="","---",'Lab &amp; Date'!A7)</f>
        <v>---</v>
      </c>
      <c r="B11" s="18">
        <v>4</v>
      </c>
      <c r="C11" s="44" t="str">
        <f>IF('Lab &amp; Date'!A7="","---",'Lab &amp; Date'!C7)</f>
        <v>---</v>
      </c>
      <c r="D11" s="115"/>
      <c r="E11" s="110"/>
      <c r="F11" s="66" t="str">
        <f t="shared" si="0"/>
        <v>---</v>
      </c>
      <c r="G11" s="28" t="str">
        <f t="shared" si="1"/>
        <v>---</v>
      </c>
      <c r="H11" s="29" t="str">
        <f t="shared" si="2"/>
        <v>---</v>
      </c>
      <c r="I11" s="5"/>
      <c r="J11" s="5" t="str">
        <f t="shared" si="3"/>
        <v>---</v>
      </c>
      <c r="K11" s="5" t="str">
        <f t="shared" si="4"/>
        <v>---</v>
      </c>
      <c r="L11" s="5">
        <f t="shared" si="5"/>
        <v>0</v>
      </c>
      <c r="M11" s="5" t="e">
        <f t="shared" si="6"/>
        <v>#DIV/0!</v>
      </c>
      <c r="N11" s="5" t="e">
        <f t="shared" si="7"/>
        <v>#DIV/0!</v>
      </c>
      <c r="O11" s="5">
        <f t="shared" si="8"/>
        <v>0</v>
      </c>
      <c r="P11" s="5">
        <f t="shared" si="9"/>
        <v>0</v>
      </c>
      <c r="Q11" s="5">
        <v>1</v>
      </c>
      <c r="R11" s="80" t="str">
        <f t="shared" si="10"/>
        <v>---</v>
      </c>
      <c r="S11" s="5"/>
    </row>
    <row r="12" spans="1:19" ht="12.75">
      <c r="A12" s="46" t="str">
        <f>IF('Lab &amp; Date'!A8="","---",'Lab &amp; Date'!A8)</f>
        <v>---</v>
      </c>
      <c r="B12" s="18">
        <v>5</v>
      </c>
      <c r="C12" s="44" t="str">
        <f>IF('Lab &amp; Date'!A8="","---",'Lab &amp; Date'!C8)</f>
        <v>---</v>
      </c>
      <c r="D12" s="115"/>
      <c r="E12" s="110"/>
      <c r="F12" s="66" t="str">
        <f t="shared" si="0"/>
        <v>---</v>
      </c>
      <c r="G12" s="28" t="str">
        <f t="shared" si="1"/>
        <v>---</v>
      </c>
      <c r="H12" s="29" t="str">
        <f t="shared" si="2"/>
        <v>---</v>
      </c>
      <c r="I12" s="5"/>
      <c r="J12" s="5" t="str">
        <f t="shared" si="3"/>
        <v>---</v>
      </c>
      <c r="K12" s="5" t="str">
        <f t="shared" si="4"/>
        <v>---</v>
      </c>
      <c r="L12" s="5">
        <f t="shared" si="5"/>
        <v>0</v>
      </c>
      <c r="M12" s="5" t="e">
        <f t="shared" si="6"/>
        <v>#DIV/0!</v>
      </c>
      <c r="N12" s="5" t="e">
        <f t="shared" si="7"/>
        <v>#DIV/0!</v>
      </c>
      <c r="O12" s="5">
        <f t="shared" si="8"/>
        <v>0</v>
      </c>
      <c r="P12" s="5">
        <f t="shared" si="9"/>
        <v>0</v>
      </c>
      <c r="Q12" s="5">
        <v>1</v>
      </c>
      <c r="R12" s="80" t="str">
        <f t="shared" si="10"/>
        <v>---</v>
      </c>
      <c r="S12" s="5"/>
    </row>
    <row r="13" spans="1:19" ht="12.75">
      <c r="A13" s="46" t="str">
        <f>IF('Lab &amp; Date'!A9="","---",'Lab &amp; Date'!A9)</f>
        <v>---</v>
      </c>
      <c r="B13" s="18">
        <v>6</v>
      </c>
      <c r="C13" s="44" t="str">
        <f>IF('Lab &amp; Date'!A9="","---",'Lab &amp; Date'!C9)</f>
        <v>---</v>
      </c>
      <c r="D13" s="115"/>
      <c r="E13" s="110"/>
      <c r="F13" s="66" t="str">
        <f t="shared" si="0"/>
        <v>---</v>
      </c>
      <c r="G13" s="28" t="str">
        <f t="shared" si="1"/>
        <v>---</v>
      </c>
      <c r="H13" s="29" t="str">
        <f t="shared" si="2"/>
        <v>---</v>
      </c>
      <c r="I13" s="5"/>
      <c r="J13" s="5" t="str">
        <f t="shared" si="3"/>
        <v>---</v>
      </c>
      <c r="K13" s="5" t="str">
        <f t="shared" si="4"/>
        <v>---</v>
      </c>
      <c r="L13" s="5">
        <f t="shared" si="5"/>
        <v>0</v>
      </c>
      <c r="M13" s="5" t="e">
        <f t="shared" si="6"/>
        <v>#DIV/0!</v>
      </c>
      <c r="N13" s="5" t="e">
        <f t="shared" si="7"/>
        <v>#DIV/0!</v>
      </c>
      <c r="O13" s="5">
        <f t="shared" si="8"/>
        <v>0</v>
      </c>
      <c r="P13" s="5">
        <f t="shared" si="9"/>
        <v>0</v>
      </c>
      <c r="Q13" s="5">
        <v>1</v>
      </c>
      <c r="R13" s="80" t="str">
        <f t="shared" si="10"/>
        <v>---</v>
      </c>
      <c r="S13" s="5"/>
    </row>
    <row r="14" spans="1:19" ht="12.75">
      <c r="A14" s="46" t="str">
        <f>IF('Lab &amp; Date'!A10="","---",'Lab &amp; Date'!A10)</f>
        <v>---</v>
      </c>
      <c r="B14" s="18">
        <v>7</v>
      </c>
      <c r="C14" s="44" t="str">
        <f>IF('Lab &amp; Date'!A10="","---",'Lab &amp; Date'!C10)</f>
        <v>---</v>
      </c>
      <c r="D14" s="115"/>
      <c r="E14" s="110"/>
      <c r="F14" s="66" t="str">
        <f t="shared" si="0"/>
        <v>---</v>
      </c>
      <c r="G14" s="28" t="str">
        <f t="shared" si="1"/>
        <v>---</v>
      </c>
      <c r="H14" s="29" t="str">
        <f t="shared" si="2"/>
        <v>---</v>
      </c>
      <c r="I14" s="5"/>
      <c r="J14" s="5" t="str">
        <f t="shared" si="3"/>
        <v>---</v>
      </c>
      <c r="K14" s="5" t="str">
        <f t="shared" si="4"/>
        <v>---</v>
      </c>
      <c r="L14" s="5">
        <f t="shared" si="5"/>
        <v>0</v>
      </c>
      <c r="M14" s="5" t="e">
        <f t="shared" si="6"/>
        <v>#DIV/0!</v>
      </c>
      <c r="N14" s="5" t="e">
        <f t="shared" si="7"/>
        <v>#DIV/0!</v>
      </c>
      <c r="O14" s="5">
        <f t="shared" si="8"/>
        <v>0</v>
      </c>
      <c r="P14" s="5">
        <f t="shared" si="9"/>
        <v>0</v>
      </c>
      <c r="Q14" s="5">
        <v>1</v>
      </c>
      <c r="R14" s="80" t="str">
        <f t="shared" si="10"/>
        <v>---</v>
      </c>
      <c r="S14" s="5"/>
    </row>
    <row r="15" spans="1:19" ht="12.75">
      <c r="A15" s="46" t="str">
        <f>IF('Lab &amp; Date'!A11="","---",'Lab &amp; Date'!A11)</f>
        <v>---</v>
      </c>
      <c r="B15" s="18">
        <v>8</v>
      </c>
      <c r="C15" s="44" t="str">
        <f>IF('Lab &amp; Date'!A11="","---",'Lab &amp; Date'!C11)</f>
        <v>---</v>
      </c>
      <c r="D15" s="115"/>
      <c r="E15" s="110"/>
      <c r="F15" s="66" t="str">
        <f t="shared" si="0"/>
        <v>---</v>
      </c>
      <c r="G15" s="28" t="str">
        <f t="shared" si="1"/>
        <v>---</v>
      </c>
      <c r="H15" s="29" t="str">
        <f t="shared" si="2"/>
        <v>---</v>
      </c>
      <c r="I15" s="5"/>
      <c r="J15" s="5" t="str">
        <f t="shared" si="3"/>
        <v>---</v>
      </c>
      <c r="K15" s="5" t="str">
        <f t="shared" si="4"/>
        <v>---</v>
      </c>
      <c r="L15" s="5">
        <f t="shared" si="5"/>
        <v>0</v>
      </c>
      <c r="M15" s="5" t="e">
        <f t="shared" si="6"/>
        <v>#DIV/0!</v>
      </c>
      <c r="N15" s="5" t="e">
        <f t="shared" si="7"/>
        <v>#DIV/0!</v>
      </c>
      <c r="O15" s="5">
        <f t="shared" si="8"/>
        <v>0</v>
      </c>
      <c r="P15" s="5">
        <f t="shared" si="9"/>
        <v>0</v>
      </c>
      <c r="Q15" s="5">
        <v>1</v>
      </c>
      <c r="R15" s="80" t="str">
        <f t="shared" si="10"/>
        <v>---</v>
      </c>
      <c r="S15" s="5"/>
    </row>
    <row r="16" spans="1:19" ht="12.75">
      <c r="A16" s="46" t="str">
        <f>IF('Lab &amp; Date'!A12="","---",'Lab &amp; Date'!A12)</f>
        <v>---</v>
      </c>
      <c r="B16" s="18">
        <v>9</v>
      </c>
      <c r="C16" s="44" t="str">
        <f>IF('Lab &amp; Date'!A12="","---",'Lab &amp; Date'!C12)</f>
        <v>---</v>
      </c>
      <c r="D16" s="115"/>
      <c r="E16" s="110"/>
      <c r="F16" s="66" t="str">
        <f t="shared" si="0"/>
        <v>---</v>
      </c>
      <c r="G16" s="28" t="str">
        <f t="shared" si="1"/>
        <v>---</v>
      </c>
      <c r="H16" s="29" t="str">
        <f t="shared" si="2"/>
        <v>---</v>
      </c>
      <c r="I16" s="5"/>
      <c r="J16" s="5" t="str">
        <f t="shared" si="3"/>
        <v>---</v>
      </c>
      <c r="K16" s="5" t="str">
        <f t="shared" si="4"/>
        <v>---</v>
      </c>
      <c r="L16" s="5">
        <f t="shared" si="5"/>
        <v>0</v>
      </c>
      <c r="M16" s="5" t="e">
        <f t="shared" si="6"/>
        <v>#DIV/0!</v>
      </c>
      <c r="N16" s="5" t="e">
        <f t="shared" si="7"/>
        <v>#DIV/0!</v>
      </c>
      <c r="O16" s="5">
        <f t="shared" si="8"/>
        <v>0</v>
      </c>
      <c r="P16" s="5">
        <f t="shared" si="9"/>
        <v>0</v>
      </c>
      <c r="Q16" s="5">
        <v>1</v>
      </c>
      <c r="R16" s="80" t="str">
        <f t="shared" si="10"/>
        <v>---</v>
      </c>
      <c r="S16" s="5"/>
    </row>
    <row r="17" spans="1:19" ht="12.75">
      <c r="A17" s="46" t="str">
        <f>IF('Lab &amp; Date'!A13="","---",'Lab &amp; Date'!A13)</f>
        <v>---</v>
      </c>
      <c r="B17" s="18">
        <v>10</v>
      </c>
      <c r="C17" s="44" t="str">
        <f>IF('Lab &amp; Date'!A13="","---",'Lab &amp; Date'!C13)</f>
        <v>---</v>
      </c>
      <c r="D17" s="115"/>
      <c r="E17" s="110"/>
      <c r="F17" s="66" t="str">
        <f t="shared" si="0"/>
        <v>---</v>
      </c>
      <c r="G17" s="28" t="str">
        <f t="shared" si="1"/>
        <v>---</v>
      </c>
      <c r="H17" s="29" t="str">
        <f t="shared" si="2"/>
        <v>---</v>
      </c>
      <c r="I17" s="5"/>
      <c r="J17" s="5" t="str">
        <f t="shared" si="3"/>
        <v>---</v>
      </c>
      <c r="K17" s="5" t="str">
        <f t="shared" si="4"/>
        <v>---</v>
      </c>
      <c r="L17" s="5">
        <f t="shared" si="5"/>
        <v>0</v>
      </c>
      <c r="M17" s="5" t="e">
        <f t="shared" si="6"/>
        <v>#DIV/0!</v>
      </c>
      <c r="N17" s="5" t="e">
        <f t="shared" si="7"/>
        <v>#DIV/0!</v>
      </c>
      <c r="O17" s="5">
        <f t="shared" si="8"/>
        <v>0</v>
      </c>
      <c r="P17" s="5">
        <f t="shared" si="9"/>
        <v>0</v>
      </c>
      <c r="Q17" s="5">
        <v>1</v>
      </c>
      <c r="R17" s="80" t="str">
        <f t="shared" si="10"/>
        <v>---</v>
      </c>
      <c r="S17" s="5"/>
    </row>
    <row r="18" spans="1:19" ht="12.75">
      <c r="A18" s="46" t="str">
        <f>IF('Lab &amp; Date'!A14="","---",'Lab &amp; Date'!A14)</f>
        <v>---</v>
      </c>
      <c r="B18" s="18">
        <v>11</v>
      </c>
      <c r="C18" s="44" t="str">
        <f>IF('Lab &amp; Date'!A14="","---",'Lab &amp; Date'!C14)</f>
        <v>---</v>
      </c>
      <c r="D18" s="115"/>
      <c r="E18" s="110"/>
      <c r="F18" s="66" t="str">
        <f t="shared" si="0"/>
        <v>---</v>
      </c>
      <c r="G18" s="28" t="str">
        <f t="shared" si="1"/>
        <v>---</v>
      </c>
      <c r="H18" s="29" t="str">
        <f t="shared" si="2"/>
        <v>---</v>
      </c>
      <c r="I18" s="5"/>
      <c r="J18" s="5" t="str">
        <f t="shared" si="3"/>
        <v>---</v>
      </c>
      <c r="K18" s="5" t="str">
        <f t="shared" si="4"/>
        <v>---</v>
      </c>
      <c r="L18" s="5">
        <f t="shared" si="5"/>
        <v>0</v>
      </c>
      <c r="M18" s="5" t="e">
        <f t="shared" si="6"/>
        <v>#DIV/0!</v>
      </c>
      <c r="N18" s="5" t="e">
        <f t="shared" si="7"/>
        <v>#DIV/0!</v>
      </c>
      <c r="O18" s="5">
        <f t="shared" si="8"/>
        <v>0</v>
      </c>
      <c r="P18" s="5">
        <f t="shared" si="9"/>
        <v>0</v>
      </c>
      <c r="Q18" s="5">
        <v>1</v>
      </c>
      <c r="R18" s="80" t="str">
        <f t="shared" si="10"/>
        <v>---</v>
      </c>
      <c r="S18" s="5"/>
    </row>
    <row r="19" spans="1:19" ht="12.75">
      <c r="A19" s="46" t="str">
        <f>IF('Lab &amp; Date'!A15="","---",'Lab &amp; Date'!A15)</f>
        <v>---</v>
      </c>
      <c r="B19" s="18">
        <v>12</v>
      </c>
      <c r="C19" s="44" t="str">
        <f>IF('Lab &amp; Date'!A15="","---",'Lab &amp; Date'!C15)</f>
        <v>---</v>
      </c>
      <c r="D19" s="115"/>
      <c r="E19" s="110"/>
      <c r="F19" s="66" t="str">
        <f t="shared" si="0"/>
        <v>---</v>
      </c>
      <c r="G19" s="28" t="str">
        <f t="shared" si="1"/>
        <v>---</v>
      </c>
      <c r="H19" s="29" t="str">
        <f t="shared" si="2"/>
        <v>---</v>
      </c>
      <c r="I19" s="5"/>
      <c r="J19" s="5" t="str">
        <f t="shared" si="3"/>
        <v>---</v>
      </c>
      <c r="K19" s="5" t="str">
        <f t="shared" si="4"/>
        <v>---</v>
      </c>
      <c r="L19" s="5">
        <f t="shared" si="5"/>
        <v>0</v>
      </c>
      <c r="M19" s="5" t="e">
        <f t="shared" si="6"/>
        <v>#DIV/0!</v>
      </c>
      <c r="N19" s="5" t="e">
        <f t="shared" si="7"/>
        <v>#DIV/0!</v>
      </c>
      <c r="O19" s="5">
        <f t="shared" si="8"/>
        <v>0</v>
      </c>
      <c r="P19" s="5">
        <f t="shared" si="9"/>
        <v>0</v>
      </c>
      <c r="Q19" s="5">
        <v>1</v>
      </c>
      <c r="R19" s="80" t="str">
        <f t="shared" si="10"/>
        <v>---</v>
      </c>
      <c r="S19" s="5"/>
    </row>
    <row r="20" spans="1:19" ht="12.75">
      <c r="A20" s="46" t="str">
        <f>IF('Lab &amp; Date'!A16="","---",'Lab &amp; Date'!A16)</f>
        <v>---</v>
      </c>
      <c r="B20" s="18">
        <v>13</v>
      </c>
      <c r="C20" s="44" t="str">
        <f>IF('Lab &amp; Date'!A16="","---",'Lab &amp; Date'!C16)</f>
        <v>---</v>
      </c>
      <c r="D20" s="115"/>
      <c r="E20" s="110"/>
      <c r="F20" s="66" t="str">
        <f t="shared" si="0"/>
        <v>---</v>
      </c>
      <c r="G20" s="28" t="str">
        <f t="shared" si="1"/>
        <v>---</v>
      </c>
      <c r="H20" s="29" t="str">
        <f t="shared" si="2"/>
        <v>---</v>
      </c>
      <c r="I20" s="5"/>
      <c r="J20" s="5" t="str">
        <f t="shared" si="3"/>
        <v>---</v>
      </c>
      <c r="K20" s="5" t="str">
        <f t="shared" si="4"/>
        <v>---</v>
      </c>
      <c r="L20" s="5">
        <f t="shared" si="5"/>
        <v>0</v>
      </c>
      <c r="M20" s="5" t="e">
        <f t="shared" si="6"/>
        <v>#DIV/0!</v>
      </c>
      <c r="N20" s="5" t="e">
        <f t="shared" si="7"/>
        <v>#DIV/0!</v>
      </c>
      <c r="O20" s="5">
        <f t="shared" si="8"/>
        <v>0</v>
      </c>
      <c r="P20" s="5">
        <f t="shared" si="9"/>
        <v>0</v>
      </c>
      <c r="Q20" s="5">
        <v>1</v>
      </c>
      <c r="R20" s="80" t="str">
        <f t="shared" si="10"/>
        <v>---</v>
      </c>
      <c r="S20" s="5"/>
    </row>
    <row r="21" spans="1:19" ht="12.75">
      <c r="A21" s="46" t="str">
        <f>IF('Lab &amp; Date'!A17="","---",'Lab &amp; Date'!A17)</f>
        <v>---</v>
      </c>
      <c r="B21" s="18">
        <v>14</v>
      </c>
      <c r="C21" s="44" t="str">
        <f>IF('Lab &amp; Date'!A17="","---",'Lab &amp; Date'!C17)</f>
        <v>---</v>
      </c>
      <c r="D21" s="115"/>
      <c r="E21" s="110"/>
      <c r="F21" s="66" t="str">
        <f t="shared" si="0"/>
        <v>---</v>
      </c>
      <c r="G21" s="28" t="str">
        <f t="shared" si="1"/>
        <v>---</v>
      </c>
      <c r="H21" s="29" t="str">
        <f t="shared" si="2"/>
        <v>---</v>
      </c>
      <c r="I21" s="5"/>
      <c r="J21" s="5" t="str">
        <f t="shared" si="3"/>
        <v>---</v>
      </c>
      <c r="K21" s="5" t="str">
        <f t="shared" si="4"/>
        <v>---</v>
      </c>
      <c r="L21" s="5">
        <f t="shared" si="5"/>
        <v>0</v>
      </c>
      <c r="M21" s="5" t="e">
        <f t="shared" si="6"/>
        <v>#DIV/0!</v>
      </c>
      <c r="N21" s="5" t="e">
        <f t="shared" si="7"/>
        <v>#DIV/0!</v>
      </c>
      <c r="O21" s="5">
        <f t="shared" si="8"/>
        <v>0</v>
      </c>
      <c r="P21" s="5">
        <f t="shared" si="9"/>
        <v>0</v>
      </c>
      <c r="Q21" s="5">
        <v>1</v>
      </c>
      <c r="R21" s="80" t="str">
        <f t="shared" si="10"/>
        <v>---</v>
      </c>
      <c r="S21" s="5"/>
    </row>
    <row r="22" spans="1:19" ht="12.75">
      <c r="A22" s="46" t="str">
        <f>IF('Lab &amp; Date'!A18="","---",'Lab &amp; Date'!A18)</f>
        <v>---</v>
      </c>
      <c r="B22" s="18">
        <v>15</v>
      </c>
      <c r="C22" s="44" t="str">
        <f>IF('Lab &amp; Date'!A18="","---",'Lab &amp; Date'!C18)</f>
        <v>---</v>
      </c>
      <c r="D22" s="115"/>
      <c r="E22" s="110"/>
      <c r="F22" s="66" t="str">
        <f t="shared" si="0"/>
        <v>---</v>
      </c>
      <c r="G22" s="28" t="str">
        <f t="shared" si="1"/>
        <v>---</v>
      </c>
      <c r="H22" s="29" t="str">
        <f t="shared" si="2"/>
        <v>---</v>
      </c>
      <c r="I22" s="5"/>
      <c r="J22" s="5" t="str">
        <f t="shared" si="3"/>
        <v>---</v>
      </c>
      <c r="K22" s="5" t="str">
        <f t="shared" si="4"/>
        <v>---</v>
      </c>
      <c r="L22" s="5">
        <f t="shared" si="5"/>
        <v>0</v>
      </c>
      <c r="M22" s="5" t="e">
        <f t="shared" si="6"/>
        <v>#DIV/0!</v>
      </c>
      <c r="N22" s="5" t="e">
        <f t="shared" si="7"/>
        <v>#DIV/0!</v>
      </c>
      <c r="O22" s="5">
        <f t="shared" si="8"/>
        <v>0</v>
      </c>
      <c r="P22" s="5">
        <f t="shared" si="9"/>
        <v>0</v>
      </c>
      <c r="Q22" s="5">
        <v>1</v>
      </c>
      <c r="R22" s="80" t="str">
        <f t="shared" si="10"/>
        <v>---</v>
      </c>
      <c r="S22" s="5"/>
    </row>
    <row r="23" spans="1:19" ht="12.75">
      <c r="A23" s="46" t="str">
        <f>IF('Lab &amp; Date'!A19="","---",'Lab &amp; Date'!A19)</f>
        <v>---</v>
      </c>
      <c r="B23" s="18">
        <v>16</v>
      </c>
      <c r="C23" s="44" t="str">
        <f>IF('Lab &amp; Date'!A19="","---",'Lab &amp; Date'!C19)</f>
        <v>---</v>
      </c>
      <c r="D23" s="115"/>
      <c r="E23" s="110"/>
      <c r="F23" s="66" t="str">
        <f t="shared" si="0"/>
        <v>---</v>
      </c>
      <c r="G23" s="28" t="str">
        <f t="shared" si="1"/>
        <v>---</v>
      </c>
      <c r="H23" s="29" t="str">
        <f t="shared" si="2"/>
        <v>---</v>
      </c>
      <c r="I23" s="5"/>
      <c r="J23" s="5" t="str">
        <f t="shared" si="3"/>
        <v>---</v>
      </c>
      <c r="K23" s="5" t="str">
        <f t="shared" si="4"/>
        <v>---</v>
      </c>
      <c r="L23" s="5">
        <f t="shared" si="5"/>
        <v>0</v>
      </c>
      <c r="M23" s="5" t="e">
        <f t="shared" si="6"/>
        <v>#DIV/0!</v>
      </c>
      <c r="N23" s="5" t="e">
        <f t="shared" si="7"/>
        <v>#DIV/0!</v>
      </c>
      <c r="O23" s="5">
        <f t="shared" si="8"/>
        <v>0</v>
      </c>
      <c r="P23" s="5">
        <f t="shared" si="9"/>
        <v>0</v>
      </c>
      <c r="Q23" s="5">
        <v>1</v>
      </c>
      <c r="R23" s="80" t="str">
        <f t="shared" si="10"/>
        <v>---</v>
      </c>
      <c r="S23" s="5"/>
    </row>
    <row r="24" spans="1:19" ht="12.75">
      <c r="A24" s="46" t="str">
        <f>IF('Lab &amp; Date'!A20="","---",'Lab &amp; Date'!A20)</f>
        <v>---</v>
      </c>
      <c r="B24" s="18">
        <v>17</v>
      </c>
      <c r="C24" s="44" t="str">
        <f>IF('Lab &amp; Date'!A20="","---",'Lab &amp; Date'!C20)</f>
        <v>---</v>
      </c>
      <c r="D24" s="115"/>
      <c r="E24" s="110"/>
      <c r="F24" s="66" t="str">
        <f t="shared" si="0"/>
        <v>---</v>
      </c>
      <c r="G24" s="28" t="str">
        <f t="shared" si="1"/>
        <v>---</v>
      </c>
      <c r="H24" s="29" t="str">
        <f t="shared" si="2"/>
        <v>---</v>
      </c>
      <c r="I24" s="5"/>
      <c r="J24" s="5" t="str">
        <f t="shared" si="3"/>
        <v>---</v>
      </c>
      <c r="K24" s="5" t="str">
        <f t="shared" si="4"/>
        <v>---</v>
      </c>
      <c r="L24" s="5">
        <f t="shared" si="5"/>
        <v>0</v>
      </c>
      <c r="M24" s="5" t="e">
        <f t="shared" si="6"/>
        <v>#DIV/0!</v>
      </c>
      <c r="N24" s="5" t="e">
        <f t="shared" si="7"/>
        <v>#DIV/0!</v>
      </c>
      <c r="O24" s="5">
        <f t="shared" si="8"/>
        <v>0</v>
      </c>
      <c r="P24" s="5">
        <f t="shared" si="9"/>
        <v>0</v>
      </c>
      <c r="Q24" s="5">
        <v>1</v>
      </c>
      <c r="R24" s="80" t="str">
        <f t="shared" si="10"/>
        <v>---</v>
      </c>
      <c r="S24" s="5"/>
    </row>
    <row r="25" spans="1:19" ht="12.75">
      <c r="A25" s="46" t="str">
        <f>IF('Lab &amp; Date'!A21="","---",'Lab &amp; Date'!A21)</f>
        <v>---</v>
      </c>
      <c r="B25" s="18">
        <v>18</v>
      </c>
      <c r="C25" s="44" t="str">
        <f>IF('Lab &amp; Date'!A21="","---",'Lab &amp; Date'!C21)</f>
        <v>---</v>
      </c>
      <c r="D25" s="115"/>
      <c r="E25" s="110"/>
      <c r="F25" s="66" t="str">
        <f t="shared" si="0"/>
        <v>---</v>
      </c>
      <c r="G25" s="28" t="str">
        <f t="shared" si="1"/>
        <v>---</v>
      </c>
      <c r="H25" s="29" t="str">
        <f t="shared" si="2"/>
        <v>---</v>
      </c>
      <c r="I25" s="5"/>
      <c r="J25" s="5" t="str">
        <f t="shared" si="3"/>
        <v>---</v>
      </c>
      <c r="K25" s="5" t="str">
        <f t="shared" si="4"/>
        <v>---</v>
      </c>
      <c r="L25" s="5">
        <f t="shared" si="5"/>
        <v>0</v>
      </c>
      <c r="M25" s="5" t="e">
        <f t="shared" si="6"/>
        <v>#DIV/0!</v>
      </c>
      <c r="N25" s="5" t="e">
        <f t="shared" si="7"/>
        <v>#DIV/0!</v>
      </c>
      <c r="O25" s="5">
        <f t="shared" si="8"/>
        <v>0</v>
      </c>
      <c r="P25" s="5">
        <f t="shared" si="9"/>
        <v>0</v>
      </c>
      <c r="Q25" s="5">
        <v>1</v>
      </c>
      <c r="R25" s="80" t="str">
        <f t="shared" si="10"/>
        <v>---</v>
      </c>
      <c r="S25" s="5"/>
    </row>
    <row r="26" spans="1:19" ht="12.75">
      <c r="A26" s="46" t="str">
        <f>IF('Lab &amp; Date'!A22="","---",'Lab &amp; Date'!A22)</f>
        <v>---</v>
      </c>
      <c r="B26" s="18">
        <v>19</v>
      </c>
      <c r="C26" s="44" t="str">
        <f>IF('Lab &amp; Date'!A22="","---",'Lab &amp; Date'!C22)</f>
        <v>---</v>
      </c>
      <c r="D26" s="115"/>
      <c r="E26" s="110"/>
      <c r="F26" s="66" t="str">
        <f t="shared" si="0"/>
        <v>---</v>
      </c>
      <c r="G26" s="28" t="str">
        <f t="shared" si="1"/>
        <v>---</v>
      </c>
      <c r="H26" s="29" t="str">
        <f t="shared" si="2"/>
        <v>---</v>
      </c>
      <c r="I26" s="5"/>
      <c r="J26" s="5" t="str">
        <f t="shared" si="3"/>
        <v>---</v>
      </c>
      <c r="K26" s="5" t="str">
        <f t="shared" si="4"/>
        <v>---</v>
      </c>
      <c r="L26" s="5">
        <f t="shared" si="5"/>
        <v>0</v>
      </c>
      <c r="M26" s="5" t="e">
        <f t="shared" si="6"/>
        <v>#DIV/0!</v>
      </c>
      <c r="N26" s="5" t="e">
        <f t="shared" si="7"/>
        <v>#DIV/0!</v>
      </c>
      <c r="O26" s="5">
        <f t="shared" si="8"/>
        <v>0</v>
      </c>
      <c r="P26" s="5">
        <f t="shared" si="9"/>
        <v>0</v>
      </c>
      <c r="Q26" s="5">
        <v>1</v>
      </c>
      <c r="R26" s="80" t="str">
        <f t="shared" si="10"/>
        <v>---</v>
      </c>
      <c r="S26" s="5"/>
    </row>
    <row r="27" spans="1:19" ht="13.5" thickBot="1">
      <c r="A27" s="47" t="str">
        <f>IF('Lab &amp; Date'!A23="","---",'Lab &amp; Date'!A23)</f>
        <v>---</v>
      </c>
      <c r="B27" s="22">
        <v>20</v>
      </c>
      <c r="C27" s="45" t="str">
        <f>IF('Lab &amp; Date'!A23="","---",'Lab &amp; Date'!C23)</f>
        <v>---</v>
      </c>
      <c r="D27" s="116"/>
      <c r="E27" s="111"/>
      <c r="F27" s="67" t="str">
        <f t="shared" si="0"/>
        <v>---</v>
      </c>
      <c r="G27" s="30" t="str">
        <f t="shared" si="1"/>
        <v>---</v>
      </c>
      <c r="H27" s="31" t="str">
        <f t="shared" si="2"/>
        <v>---</v>
      </c>
      <c r="I27" s="5"/>
      <c r="J27" s="5" t="str">
        <f t="shared" si="3"/>
        <v>---</v>
      </c>
      <c r="K27" s="5" t="str">
        <f t="shared" si="4"/>
        <v>---</v>
      </c>
      <c r="L27" s="5">
        <f t="shared" si="5"/>
        <v>0</v>
      </c>
      <c r="M27" s="5" t="e">
        <f t="shared" si="6"/>
        <v>#DIV/0!</v>
      </c>
      <c r="N27" s="5" t="e">
        <f t="shared" si="7"/>
        <v>#DIV/0!</v>
      </c>
      <c r="O27" s="5">
        <f t="shared" si="8"/>
        <v>0</v>
      </c>
      <c r="P27" s="5">
        <f t="shared" si="9"/>
        <v>0</v>
      </c>
      <c r="Q27" s="5">
        <v>1</v>
      </c>
      <c r="R27" s="80" t="str">
        <f t="shared" si="10"/>
        <v>---</v>
      </c>
      <c r="S27" s="5"/>
    </row>
    <row r="28" spans="7:9" ht="9" customHeight="1" thickBot="1" thickTop="1">
      <c r="G28" s="7"/>
      <c r="H28" s="5"/>
      <c r="I28" s="5"/>
    </row>
    <row r="29" spans="1:17" ht="13.5" thickTop="1">
      <c r="A29" s="12"/>
      <c r="B29" s="35"/>
      <c r="C29" s="36" t="s">
        <v>55</v>
      </c>
      <c r="D29" s="15"/>
      <c r="E29" s="10"/>
      <c r="F29" s="10"/>
      <c r="G29" s="32"/>
      <c r="H29" s="33"/>
      <c r="I29" s="75"/>
      <c r="J29" s="138" t="s">
        <v>56</v>
      </c>
      <c r="K29" s="139"/>
      <c r="L29" s="9" t="s">
        <v>57</v>
      </c>
      <c r="M29" s="8"/>
      <c r="N29" s="8"/>
      <c r="O29" s="8"/>
      <c r="P29" s="8"/>
      <c r="Q29" s="24"/>
    </row>
    <row r="30" spans="1:11" ht="15">
      <c r="A30" s="12"/>
      <c r="B30" s="37"/>
      <c r="C30" s="38" t="s">
        <v>3</v>
      </c>
      <c r="D30" s="19" t="e">
        <f>AVERAGE(D8:D27)</f>
        <v>#DIV/0!</v>
      </c>
      <c r="E30" s="149" t="s">
        <v>219</v>
      </c>
      <c r="F30" s="150"/>
      <c r="G30" s="150"/>
      <c r="H30" s="151"/>
      <c r="I30" s="71"/>
      <c r="J30" s="139"/>
      <c r="K30" s="139"/>
    </row>
    <row r="31" spans="1:11" ht="15">
      <c r="A31" s="12"/>
      <c r="B31" s="37"/>
      <c r="C31" s="38" t="s">
        <v>4</v>
      </c>
      <c r="D31" s="19" t="e">
        <f>MEDIAN(D8:D27)</f>
        <v>#NUM!</v>
      </c>
      <c r="E31" s="157"/>
      <c r="F31" s="133"/>
      <c r="G31" s="133"/>
      <c r="H31" s="158"/>
      <c r="I31" s="71"/>
      <c r="J31" s="139"/>
      <c r="K31" s="139"/>
    </row>
    <row r="32" spans="1:11" ht="15">
      <c r="A32" s="12"/>
      <c r="B32" s="37"/>
      <c r="C32" s="38" t="s">
        <v>5</v>
      </c>
      <c r="D32" s="19">
        <f>MAX(D8:D27)</f>
        <v>0</v>
      </c>
      <c r="E32" s="157"/>
      <c r="F32" s="133"/>
      <c r="G32" s="133"/>
      <c r="H32" s="158"/>
      <c r="I32" s="71"/>
      <c r="K32" s="69"/>
    </row>
    <row r="33" spans="1:11" ht="15">
      <c r="A33" s="12"/>
      <c r="B33" s="37"/>
      <c r="C33" s="38" t="s">
        <v>6</v>
      </c>
      <c r="D33" s="19">
        <f>MIN(D8:D27)</f>
        <v>0</v>
      </c>
      <c r="E33" s="149" t="s">
        <v>216</v>
      </c>
      <c r="F33" s="150"/>
      <c r="G33" s="150"/>
      <c r="H33" s="151"/>
      <c r="I33" s="71"/>
      <c r="K33" s="70"/>
    </row>
    <row r="34" spans="1:11" ht="15">
      <c r="A34" s="12"/>
      <c r="B34" s="37"/>
      <c r="C34" s="38" t="s">
        <v>7</v>
      </c>
      <c r="D34" s="19">
        <f>D32-D33</f>
        <v>0</v>
      </c>
      <c r="E34" s="152" t="s">
        <v>218</v>
      </c>
      <c r="F34" s="150"/>
      <c r="G34" s="150"/>
      <c r="H34" s="151"/>
      <c r="I34" s="71"/>
      <c r="K34" s="69"/>
    </row>
    <row r="35" spans="1:11" ht="15">
      <c r="A35" s="12"/>
      <c r="B35" s="37"/>
      <c r="C35" s="38" t="s">
        <v>8</v>
      </c>
      <c r="D35" s="19" t="e">
        <f>STDEV(D8:D27)</f>
        <v>#DIV/0!</v>
      </c>
      <c r="E35" s="72"/>
      <c r="F35" s="72"/>
      <c r="G35" s="72"/>
      <c r="H35" s="74"/>
      <c r="I35" s="71"/>
      <c r="K35" s="70"/>
    </row>
    <row r="36" spans="1:11" ht="15">
      <c r="A36" s="12"/>
      <c r="B36" s="37"/>
      <c r="C36" s="39"/>
      <c r="D36" s="19"/>
      <c r="E36" s="79"/>
      <c r="F36" s="79"/>
      <c r="G36" s="79"/>
      <c r="H36" s="74"/>
      <c r="I36" s="71"/>
      <c r="K36" s="70"/>
    </row>
    <row r="37" spans="1:9" ht="12.75">
      <c r="A37" s="12"/>
      <c r="B37" s="37"/>
      <c r="C37" s="40" t="s">
        <v>16</v>
      </c>
      <c r="D37" s="19"/>
      <c r="E37" s="11"/>
      <c r="F37" s="11"/>
      <c r="G37" s="11"/>
      <c r="H37" s="12"/>
      <c r="I37" s="75"/>
    </row>
    <row r="38" spans="1:11" ht="12.75">
      <c r="A38" s="12"/>
      <c r="B38" s="37"/>
      <c r="C38" s="38" t="s">
        <v>3</v>
      </c>
      <c r="D38" s="117" t="e">
        <f>AVERAGE(D8:D27)</f>
        <v>#DIV/0!</v>
      </c>
      <c r="E38" s="153" t="s">
        <v>226</v>
      </c>
      <c r="F38" s="150"/>
      <c r="G38" s="150"/>
      <c r="H38" s="151"/>
      <c r="I38" s="73"/>
      <c r="K38" s="34"/>
    </row>
    <row r="39" spans="1:11" ht="12.75">
      <c r="A39" s="12"/>
      <c r="B39" s="37"/>
      <c r="C39" s="38" t="s">
        <v>4</v>
      </c>
      <c r="D39" s="117" t="e">
        <f>MEDIAN(D8:D27)</f>
        <v>#NUM!</v>
      </c>
      <c r="E39" s="152"/>
      <c r="F39" s="150"/>
      <c r="G39" s="150"/>
      <c r="H39" s="151"/>
      <c r="I39" s="73"/>
      <c r="K39" s="34"/>
    </row>
    <row r="40" spans="1:9" ht="12.75">
      <c r="A40" s="12"/>
      <c r="B40" s="37"/>
      <c r="C40" s="38" t="s">
        <v>5</v>
      </c>
      <c r="D40" s="117">
        <f>MAX(D8:D27)</f>
        <v>0</v>
      </c>
      <c r="E40" s="152"/>
      <c r="F40" s="150"/>
      <c r="G40" s="150"/>
      <c r="H40" s="151"/>
      <c r="I40" s="73"/>
    </row>
    <row r="41" spans="1:9" ht="12.75">
      <c r="A41" s="12"/>
      <c r="B41" s="37"/>
      <c r="C41" s="38" t="s">
        <v>6</v>
      </c>
      <c r="D41" s="117">
        <f>MIN(D8:D27)</f>
        <v>0</v>
      </c>
      <c r="E41" s="152"/>
      <c r="F41" s="150"/>
      <c r="G41" s="150"/>
      <c r="H41" s="151"/>
      <c r="I41" s="73"/>
    </row>
    <row r="42" spans="1:9" ht="12.75">
      <c r="A42" s="12"/>
      <c r="B42" s="37"/>
      <c r="C42" s="38" t="s">
        <v>7</v>
      </c>
      <c r="D42" s="117">
        <f>D40-D41</f>
        <v>0</v>
      </c>
      <c r="E42" s="152"/>
      <c r="F42" s="150"/>
      <c r="G42" s="150"/>
      <c r="H42" s="151"/>
      <c r="I42" s="73"/>
    </row>
    <row r="43" spans="1:9" ht="13.5" thickBot="1">
      <c r="A43" s="12"/>
      <c r="B43" s="41"/>
      <c r="C43" s="42" t="s">
        <v>8</v>
      </c>
      <c r="D43" s="118" t="e">
        <f>STDEV(D8:D27)</f>
        <v>#DIV/0!</v>
      </c>
      <c r="E43" s="154"/>
      <c r="F43" s="155"/>
      <c r="G43" s="155"/>
      <c r="H43" s="156"/>
      <c r="I43" s="73"/>
    </row>
    <row r="44" ht="13.5" thickTop="1"/>
  </sheetData>
  <sheetProtection password="FFED" sheet="1" objects="1" scenarios="1"/>
  <mergeCells count="18">
    <mergeCell ref="P6:P7"/>
    <mergeCell ref="J29:K31"/>
    <mergeCell ref="L6:L7"/>
    <mergeCell ref="M6:M7"/>
    <mergeCell ref="N6:N7"/>
    <mergeCell ref="O6:O7"/>
    <mergeCell ref="J6:J7"/>
    <mergeCell ref="A6:A7"/>
    <mergeCell ref="B6:B7"/>
    <mergeCell ref="C6:C7"/>
    <mergeCell ref="F6:F7"/>
    <mergeCell ref="D6:D7"/>
    <mergeCell ref="E6:E7"/>
    <mergeCell ref="E33:H33"/>
    <mergeCell ref="E34:H34"/>
    <mergeCell ref="E38:H43"/>
    <mergeCell ref="K6:K7"/>
    <mergeCell ref="E30:H32"/>
  </mergeCells>
  <conditionalFormatting sqref="G8:G28">
    <cfRule type="cellIs" priority="1" dxfId="0" operator="equal" stopIfTrue="1">
      <formula>"---"</formula>
    </cfRule>
    <cfRule type="cellIs" priority="2" dxfId="1" operator="between" stopIfTrue="1">
      <formula>0.5</formula>
      <formula>1</formula>
    </cfRule>
    <cfRule type="cellIs" priority="3" dxfId="2" operator="greaterThanOrEqual" stopIfTrue="1">
      <formula>1</formula>
    </cfRule>
  </conditionalFormatting>
  <conditionalFormatting sqref="H8:I28">
    <cfRule type="cellIs" priority="4" dxfId="3" operator="equal" stopIfTrue="1">
      <formula>"Fail"</formula>
    </cfRule>
  </conditionalFormatting>
  <conditionalFormatting sqref="J8:K27">
    <cfRule type="cellIs" priority="5" dxfId="3" operator="equal" stopIfTrue="1">
      <formula>"OUT"</formula>
    </cfRule>
  </conditionalFormatting>
  <printOptions/>
  <pageMargins left="0.75" right="0.75" top="0.3" bottom="0.2" header="0.39" footer="0.24"/>
  <pageSetup horizontalDpi="300" verticalDpi="300" orientation="landscape" r:id="rId1"/>
  <headerFooter alignWithMargins="0">
    <oddFooter>&amp;L&amp;8&amp;F&amp;C&amp;8&amp;A&amp;        &amp;P of &amp;N&amp;R&amp;8&amp;D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OWM</dc:creator>
  <cp:keywords/>
  <dc:description/>
  <cp:lastModifiedBy>Linda Crown</cp:lastModifiedBy>
  <cp:lastPrinted>2005-03-09T03:41:58Z</cp:lastPrinted>
  <dcterms:created xsi:type="dcterms:W3CDTF">2000-09-12T13:49:58Z</dcterms:created>
  <dcterms:modified xsi:type="dcterms:W3CDTF">2005-05-24T20:58:27Z</dcterms:modified>
  <cp:category/>
  <cp:version/>
  <cp:contentType/>
  <cp:contentStatus/>
</cp:coreProperties>
</file>