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20" windowHeight="9855" activeTab="0"/>
  </bookViews>
  <sheets>
    <sheet name="Number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<sst xmlns="http://schemas.openxmlformats.org/spreadsheetml/2006/main" count="48" uniqueCount="39">
  <si>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R</t>
  </si>
  <si>
    <t>Q</t>
  </si>
  <si>
    <t>gpm</t>
  </si>
  <si>
    <t>Ls</t>
  </si>
  <si>
    <t>Flow</t>
  </si>
  <si>
    <t>gpm/sqrt(psi)</t>
  </si>
  <si>
    <t>coefficient</t>
  </si>
  <si>
    <t>check</t>
  </si>
  <si>
    <t>Average</t>
  </si>
  <si>
    <t>Standard deviation</t>
  </si>
  <si>
    <t>QQM001-1</t>
  </si>
  <si>
    <t>QQM002-1</t>
  </si>
  <si>
    <t>QQM004-1</t>
  </si>
  <si>
    <t>QQM003-1</t>
  </si>
  <si>
    <t>Ohm</t>
  </si>
  <si>
    <t>H</t>
  </si>
  <si>
    <t>QQM005-1</t>
  </si>
  <si>
    <t>QQM006-1</t>
  </si>
  <si>
    <t>QQM007-1</t>
  </si>
  <si>
    <t>QQM008-1</t>
  </si>
  <si>
    <t>QQM009-1</t>
  </si>
  <si>
    <t>QQM010-1</t>
  </si>
  <si>
    <t>QQN001-1</t>
  </si>
  <si>
    <t>QQL001-1</t>
  </si>
  <si>
    <t>QQL002-1</t>
  </si>
  <si>
    <t>QQL003-1</t>
  </si>
  <si>
    <t>QQL004-1</t>
  </si>
  <si>
    <t>QQL005-1</t>
  </si>
  <si>
    <t>QQL006-1</t>
  </si>
  <si>
    <t>QQL007-1</t>
  </si>
  <si>
    <t>QQL008-1</t>
  </si>
  <si>
    <t>QQL009-1</t>
  </si>
  <si>
    <t>QQL010-1</t>
  </si>
  <si>
    <t>QQL011-1</t>
  </si>
  <si>
    <t>QQL012-1</t>
  </si>
  <si>
    <t>QQL013-1</t>
  </si>
  <si>
    <t>QQM011-1</t>
  </si>
  <si>
    <t>Damaged cooling lines, refurbishment not completed</t>
  </si>
  <si>
    <t>No copper liner in cooling lines, refurbishment not completed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</si>
</sst>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 quotePrefix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10">
      <selection activeCell="B31" sqref="B31"/>
    </sheetView>
  </sheetViews>
  <sheetFormatPr defaultColWidth="9.140625" defaultRowHeight="12.75"/>
  <cols>
    <col min="1" max="1" width="16.140625" style="0" bestFit="1" customWidth="1"/>
    <col min="2" max="2" width="9.28125" style="0" customWidth="1"/>
    <col min="3" max="3" width="11.421875" style="0" customWidth="1"/>
    <col min="4" max="4" width="11.28125" style="0" customWidth="1"/>
    <col min="5" max="7" width="11.00390625" style="0" customWidth="1"/>
    <col min="8" max="8" width="11.57421875" style="0" customWidth="1"/>
    <col min="9" max="9" width="12.57421875" style="0" bestFit="1" customWidth="1"/>
    <col min="10" max="10" width="10.421875" style="0" customWidth="1"/>
  </cols>
  <sheetData>
    <row r="1" ht="13.5" thickBot="1"/>
    <row r="2" spans="1:10" ht="12.75">
      <c r="A2" s="5"/>
      <c r="B2" s="12" t="s">
        <v>0</v>
      </c>
      <c r="C2" s="12" t="s">
        <v>3</v>
      </c>
      <c r="D2" s="12" t="s">
        <v>1</v>
      </c>
      <c r="E2" s="12" t="s">
        <v>3</v>
      </c>
      <c r="F2" s="12" t="s">
        <v>1</v>
      </c>
      <c r="G2" s="12" t="s">
        <v>4</v>
      </c>
      <c r="H2" s="12" t="s">
        <v>4</v>
      </c>
      <c r="I2" s="12" t="s">
        <v>4</v>
      </c>
      <c r="J2" s="17" t="s">
        <v>4</v>
      </c>
    </row>
    <row r="3" spans="1:10" ht="12.75">
      <c r="A3" s="5"/>
      <c r="B3" s="13"/>
      <c r="C3" s="15" t="str">
        <f>"@ 1kHz"</f>
        <v>@ 1kHz</v>
      </c>
      <c r="D3" s="15" t="str">
        <f>"@ 1kHz"</f>
        <v>@ 1kHz</v>
      </c>
      <c r="E3" s="15" t="str">
        <f>"@ 100 Hz"</f>
        <v>@ 100 Hz</v>
      </c>
      <c r="F3" s="15" t="str">
        <f>"@ 100 Hz"</f>
        <v>@ 100 Hz</v>
      </c>
      <c r="G3" s="13" t="str">
        <f>"@ 60 psid"</f>
        <v>@ 60 psid</v>
      </c>
      <c r="H3" s="13" t="str">
        <f>"@ 100 psid"</f>
        <v>@ 100 psid</v>
      </c>
      <c r="I3" s="13" t="s">
        <v>6</v>
      </c>
      <c r="J3" s="18" t="s">
        <v>7</v>
      </c>
    </row>
    <row r="4" spans="1:10" ht="13.5" thickBot="1">
      <c r="A4" s="11"/>
      <c r="B4" s="14" t="s">
        <v>14</v>
      </c>
      <c r="C4" s="14" t="s">
        <v>15</v>
      </c>
      <c r="D4" s="14"/>
      <c r="E4" s="14" t="s">
        <v>15</v>
      </c>
      <c r="F4" s="14"/>
      <c r="G4" s="14" t="s">
        <v>2</v>
      </c>
      <c r="H4" s="14" t="s">
        <v>2</v>
      </c>
      <c r="I4" s="16" t="s">
        <v>5</v>
      </c>
      <c r="J4" s="19"/>
    </row>
    <row r="5" spans="1:10" ht="12.75">
      <c r="A5" s="1" t="s">
        <v>10</v>
      </c>
      <c r="B5" s="20">
        <v>1.56</v>
      </c>
      <c r="C5" s="25">
        <v>0.694</v>
      </c>
      <c r="D5" s="24">
        <v>0.4</v>
      </c>
      <c r="E5" s="20">
        <v>1.36</v>
      </c>
      <c r="F5" s="24">
        <v>7.7</v>
      </c>
      <c r="G5" s="24">
        <v>14</v>
      </c>
      <c r="H5" s="24">
        <v>16</v>
      </c>
      <c r="I5" s="20">
        <f aca="true" t="shared" si="0" ref="I5:I15">IF(ISNUMBER(G5),(SQRT(60)*G5+SQRT(100)*H5)/(60+100),"")</f>
        <v>1.677772085586298</v>
      </c>
      <c r="J5" s="21">
        <f aca="true" t="shared" si="1" ref="J5:J15">IF(ISNUMBER(G5),(G5/SQRT(60))/(H5/SQRT(100)),"")</f>
        <v>1.1296201426438297</v>
      </c>
    </row>
    <row r="6" spans="1:10" ht="12.75">
      <c r="A6" s="1" t="s">
        <v>11</v>
      </c>
      <c r="B6" s="20">
        <v>1.57</v>
      </c>
      <c r="C6" s="25">
        <v>0.637</v>
      </c>
      <c r="D6" s="24">
        <v>0.4</v>
      </c>
      <c r="E6" s="20">
        <v>1.36</v>
      </c>
      <c r="F6" s="24">
        <v>6.7</v>
      </c>
      <c r="G6" s="24">
        <v>15</v>
      </c>
      <c r="H6" s="24">
        <v>18</v>
      </c>
      <c r="I6" s="20">
        <f t="shared" si="0"/>
        <v>1.8511843774138907</v>
      </c>
      <c r="J6" s="21">
        <f t="shared" si="1"/>
        <v>1.0758287072798378</v>
      </c>
    </row>
    <row r="7" spans="1:10" ht="12.75">
      <c r="A7" s="1" t="s">
        <v>13</v>
      </c>
      <c r="B7" s="20">
        <v>1.59</v>
      </c>
      <c r="C7" s="25">
        <v>0.874</v>
      </c>
      <c r="D7" s="24">
        <v>0.4</v>
      </c>
      <c r="E7" s="20">
        <v>1.37</v>
      </c>
      <c r="F7" s="24">
        <v>7.8</v>
      </c>
      <c r="G7" s="24">
        <v>15</v>
      </c>
      <c r="H7" s="24">
        <v>17</v>
      </c>
      <c r="I7" s="20">
        <f t="shared" si="0"/>
        <v>1.7886843774138907</v>
      </c>
      <c r="J7" s="21">
        <f t="shared" si="1"/>
        <v>1.1391127488845343</v>
      </c>
    </row>
    <row r="8" spans="1:10" ht="12.75">
      <c r="A8" s="1" t="s">
        <v>12</v>
      </c>
      <c r="B8" s="20">
        <v>1.58</v>
      </c>
      <c r="C8" s="25">
        <v>0.648</v>
      </c>
      <c r="D8" s="24">
        <v>0.5</v>
      </c>
      <c r="E8" s="20">
        <v>1.37</v>
      </c>
      <c r="F8" s="24">
        <v>7.5</v>
      </c>
      <c r="G8" s="24">
        <v>14</v>
      </c>
      <c r="H8" s="24">
        <v>17</v>
      </c>
      <c r="I8" s="20">
        <f t="shared" si="0"/>
        <v>1.740272085586298</v>
      </c>
      <c r="J8" s="21">
        <f t="shared" si="1"/>
        <v>1.0631718989588987</v>
      </c>
    </row>
    <row r="9" spans="1:10" ht="12.75">
      <c r="A9" s="1" t="s">
        <v>16</v>
      </c>
      <c r="B9" s="20">
        <v>1.58</v>
      </c>
      <c r="C9" s="25">
        <v>0.64</v>
      </c>
      <c r="D9" s="24">
        <v>0.3</v>
      </c>
      <c r="E9" s="20">
        <v>1.37</v>
      </c>
      <c r="F9" s="24">
        <v>7</v>
      </c>
      <c r="G9" s="24">
        <v>14</v>
      </c>
      <c r="H9" s="24">
        <v>17</v>
      </c>
      <c r="I9" s="20">
        <f aca="true" t="shared" si="2" ref="I9:I14">IF(ISNUMBER(G9),(SQRT(60)*G9+SQRT(100)*H9)/(60+100),"")</f>
        <v>1.740272085586298</v>
      </c>
      <c r="J9" s="21">
        <f aca="true" t="shared" si="3" ref="J9:J14">IF(ISNUMBER(G9),(G9/SQRT(60))/(H9/SQRT(100)),"")</f>
        <v>1.0631718989588987</v>
      </c>
    </row>
    <row r="10" spans="1:10" ht="12.75">
      <c r="A10" s="1" t="s">
        <v>17</v>
      </c>
      <c r="B10" s="20">
        <v>1.57</v>
      </c>
      <c r="C10" s="25">
        <v>0.953</v>
      </c>
      <c r="D10" s="24">
        <v>0.6</v>
      </c>
      <c r="E10" s="20">
        <v>1.38</v>
      </c>
      <c r="F10" s="24">
        <v>7.6</v>
      </c>
      <c r="G10" s="24">
        <v>13</v>
      </c>
      <c r="H10" s="24">
        <v>16</v>
      </c>
      <c r="I10" s="20">
        <f t="shared" si="2"/>
        <v>1.6293597937587052</v>
      </c>
      <c r="J10" s="21">
        <f t="shared" si="3"/>
        <v>1.048932989597842</v>
      </c>
    </row>
    <row r="11" spans="1:10" ht="12.75">
      <c r="A11" s="1" t="s">
        <v>18</v>
      </c>
      <c r="B11" s="20">
        <v>1.58</v>
      </c>
      <c r="C11" s="25">
        <v>0.707</v>
      </c>
      <c r="D11" s="24">
        <v>0.4</v>
      </c>
      <c r="E11" s="20">
        <v>1.34</v>
      </c>
      <c r="F11" s="24">
        <v>6.8</v>
      </c>
      <c r="G11" s="24">
        <v>16</v>
      </c>
      <c r="H11" s="24">
        <v>18</v>
      </c>
      <c r="I11" s="20">
        <f t="shared" si="2"/>
        <v>1.8995966692414832</v>
      </c>
      <c r="J11" s="21">
        <f t="shared" si="3"/>
        <v>1.1475506210984938</v>
      </c>
    </row>
    <row r="12" spans="1:10" ht="12.75">
      <c r="A12" s="1" t="s">
        <v>19</v>
      </c>
      <c r="B12" s="20">
        <v>1.59</v>
      </c>
      <c r="C12" s="25">
        <v>0.93</v>
      </c>
      <c r="D12" s="24">
        <v>0.5</v>
      </c>
      <c r="E12" s="20">
        <v>1.37</v>
      </c>
      <c r="F12" s="24">
        <v>7.4</v>
      </c>
      <c r="G12" s="24">
        <v>15</v>
      </c>
      <c r="H12" s="24">
        <v>17</v>
      </c>
      <c r="I12" s="20">
        <f t="shared" si="2"/>
        <v>1.7886843774138907</v>
      </c>
      <c r="J12" s="21">
        <f t="shared" si="3"/>
        <v>1.1391127488845343</v>
      </c>
    </row>
    <row r="13" spans="1:10" ht="12.75">
      <c r="A13" s="1" t="s">
        <v>20</v>
      </c>
      <c r="B13" s="20">
        <v>1.58</v>
      </c>
      <c r="C13" s="25">
        <v>0.872</v>
      </c>
      <c r="D13" s="24">
        <v>0.5</v>
      </c>
      <c r="E13" s="20">
        <v>1.38</v>
      </c>
      <c r="F13" s="24">
        <v>7.7</v>
      </c>
      <c r="G13" s="24">
        <v>14</v>
      </c>
      <c r="H13" s="24">
        <v>16</v>
      </c>
      <c r="I13" s="20">
        <f t="shared" si="2"/>
        <v>1.677772085586298</v>
      </c>
      <c r="J13" s="21">
        <f t="shared" si="3"/>
        <v>1.1296201426438297</v>
      </c>
    </row>
    <row r="14" spans="1:10" ht="12.75">
      <c r="A14" s="1" t="s">
        <v>21</v>
      </c>
      <c r="B14" s="20">
        <v>1.57</v>
      </c>
      <c r="C14" s="25">
        <v>0.773</v>
      </c>
      <c r="D14" s="24">
        <v>0.4</v>
      </c>
      <c r="E14" s="20">
        <v>1.36</v>
      </c>
      <c r="F14" s="24">
        <v>7.1</v>
      </c>
      <c r="G14" s="24">
        <v>14</v>
      </c>
      <c r="H14" s="24">
        <v>16</v>
      </c>
      <c r="I14" s="20">
        <f t="shared" si="2"/>
        <v>1.677772085586298</v>
      </c>
      <c r="J14" s="21">
        <f t="shared" si="3"/>
        <v>1.1296201426438297</v>
      </c>
    </row>
    <row r="15" spans="1:10" ht="13.5" thickBot="1">
      <c r="A15" s="1" t="s">
        <v>36</v>
      </c>
      <c r="B15" s="20"/>
      <c r="C15" s="25"/>
      <c r="D15" s="24"/>
      <c r="E15" s="20"/>
      <c r="F15" s="24"/>
      <c r="G15" s="24"/>
      <c r="H15" s="24"/>
      <c r="I15" s="20">
        <f t="shared" si="0"/>
      </c>
      <c r="J15" s="21">
        <f t="shared" si="1"/>
      </c>
    </row>
    <row r="16" spans="1:10" ht="12.75">
      <c r="A16" s="4" t="s">
        <v>8</v>
      </c>
      <c r="B16" s="22">
        <f aca="true" t="shared" si="4" ref="B16:J16">AVERAGE(B5:B15)</f>
        <v>1.577</v>
      </c>
      <c r="C16" s="26">
        <f t="shared" si="4"/>
        <v>0.7727999999999999</v>
      </c>
      <c r="D16" s="22">
        <f t="shared" si="4"/>
        <v>0.44000000000000006</v>
      </c>
      <c r="E16" s="22">
        <f t="shared" si="4"/>
        <v>1.366</v>
      </c>
      <c r="F16" s="22">
        <f t="shared" si="4"/>
        <v>7.33</v>
      </c>
      <c r="G16" s="22">
        <f t="shared" si="4"/>
        <v>14.4</v>
      </c>
      <c r="H16" s="22">
        <f t="shared" si="4"/>
        <v>16.8</v>
      </c>
      <c r="I16" s="22">
        <f t="shared" si="4"/>
        <v>1.747137002317335</v>
      </c>
      <c r="J16" s="22">
        <f t="shared" si="4"/>
        <v>1.106574204159453</v>
      </c>
    </row>
    <row r="17" spans="1:10" ht="12.75">
      <c r="A17" s="5" t="s">
        <v>9</v>
      </c>
      <c r="B17" s="23">
        <f aca="true" t="shared" si="5" ref="B17:J17">STDEV(B5:B15)</f>
        <v>0.009486832980554418</v>
      </c>
      <c r="C17" s="7">
        <f t="shared" si="5"/>
        <v>0.12448007426447373</v>
      </c>
      <c r="D17" s="23">
        <f t="shared" si="5"/>
        <v>0.08432740427115681</v>
      </c>
      <c r="E17" s="23">
        <f t="shared" si="5"/>
        <v>0.0117378779077859</v>
      </c>
      <c r="F17" s="23">
        <f t="shared" si="5"/>
        <v>0.40013886478460764</v>
      </c>
      <c r="G17" s="23">
        <f t="shared" si="5"/>
        <v>0.8432740427115738</v>
      </c>
      <c r="H17" s="23">
        <f t="shared" si="5"/>
        <v>0.7888106377466091</v>
      </c>
      <c r="I17" s="23">
        <f t="shared" si="5"/>
        <v>0.0855845099539729</v>
      </c>
      <c r="J17" s="23">
        <f t="shared" si="5"/>
        <v>0.0386224485106831</v>
      </c>
    </row>
    <row r="18" spans="1:10" ht="12.75">
      <c r="A18" s="5"/>
      <c r="B18" s="6"/>
      <c r="C18" s="6"/>
      <c r="D18" s="6"/>
      <c r="E18" s="6"/>
      <c r="F18" s="6"/>
      <c r="G18" s="6"/>
      <c r="H18" s="6"/>
      <c r="I18" s="7"/>
      <c r="J18" s="5"/>
    </row>
    <row r="19" spans="1:10" ht="13.5" thickBot="1">
      <c r="A19" s="8"/>
      <c r="B19" s="9"/>
      <c r="C19" s="9"/>
      <c r="D19" s="9"/>
      <c r="E19" s="9"/>
      <c r="F19" s="9"/>
      <c r="G19" s="9"/>
      <c r="H19" s="9"/>
      <c r="I19" s="10"/>
      <c r="J19" s="11"/>
    </row>
    <row r="20" spans="1:10" ht="12.75">
      <c r="A20" s="3" t="s">
        <v>22</v>
      </c>
      <c r="B20" s="27">
        <v>1.63</v>
      </c>
      <c r="C20" s="27">
        <v>0.203</v>
      </c>
      <c r="D20" s="27">
        <v>0.1</v>
      </c>
      <c r="E20" s="27">
        <v>1.4</v>
      </c>
      <c r="F20" s="27">
        <v>15.1</v>
      </c>
      <c r="G20" s="27">
        <v>13.1</v>
      </c>
      <c r="H20" s="27">
        <v>16.1</v>
      </c>
      <c r="I20" s="27">
        <f>IF(ISNUMBER(G20),(SQRT(60)*G20+SQRT(100)*H20)/(60+100),"")</f>
        <v>1.6404510229414644</v>
      </c>
      <c r="J20" s="28">
        <f>IF(ISNUMBER(G20),(G20/SQRT(60))/(H20/SQRT(100)),"")</f>
        <v>1.0504364769216803</v>
      </c>
    </row>
    <row r="21" spans="1:10" ht="13.5" thickBot="1">
      <c r="A21" s="2"/>
      <c r="B21" s="29"/>
      <c r="C21" s="29"/>
      <c r="D21" s="29"/>
      <c r="E21" s="29"/>
      <c r="F21" s="29"/>
      <c r="G21" s="29"/>
      <c r="H21" s="29"/>
      <c r="I21" s="29"/>
      <c r="J21" s="30"/>
    </row>
    <row r="22" ht="13.5" thickBot="1"/>
    <row r="23" spans="1:10" ht="12.75">
      <c r="A23" s="36" t="s">
        <v>23</v>
      </c>
      <c r="B23" s="33"/>
      <c r="C23" s="33"/>
      <c r="D23" s="34"/>
      <c r="E23" s="35"/>
      <c r="F23" s="34"/>
      <c r="G23" s="34"/>
      <c r="H23" s="34"/>
      <c r="I23" s="20">
        <f aca="true" t="shared" si="6" ref="I23:I35">IF(ISNUMBER(G23),(SQRT(60)*G23+SQRT(100)*H23)/(60+100),"")</f>
      </c>
      <c r="J23" s="21">
        <f aca="true" t="shared" si="7" ref="J23:J35">IF(ISNUMBER(G23),(G23/SQRT(60))/(H23/SQRT(100)),"")</f>
      </c>
    </row>
    <row r="24" spans="1:10" ht="12.75">
      <c r="A24" s="1" t="s">
        <v>24</v>
      </c>
      <c r="B24" s="20">
        <v>0.842</v>
      </c>
      <c r="C24" s="25">
        <v>0.561</v>
      </c>
      <c r="D24" s="24">
        <v>2.1</v>
      </c>
      <c r="E24" s="20">
        <v>0.691</v>
      </c>
      <c r="F24" s="24">
        <v>13</v>
      </c>
      <c r="G24" s="24">
        <v>7.8</v>
      </c>
      <c r="H24" s="24">
        <v>10.1</v>
      </c>
      <c r="I24" s="20">
        <f t="shared" si="6"/>
        <v>1.0088658762552232</v>
      </c>
      <c r="J24" s="21">
        <f t="shared" si="7"/>
        <v>0.9970056138751765</v>
      </c>
    </row>
    <row r="25" spans="1:10" ht="12.75">
      <c r="A25" s="1" t="s">
        <v>25</v>
      </c>
      <c r="B25" s="20">
        <v>0.84</v>
      </c>
      <c r="C25" s="25">
        <v>0.42</v>
      </c>
      <c r="D25" s="24">
        <v>3.8</v>
      </c>
      <c r="E25" s="20">
        <v>0.674</v>
      </c>
      <c r="F25" s="24">
        <v>13.6</v>
      </c>
      <c r="G25" s="24">
        <v>8.3</v>
      </c>
      <c r="H25" s="24">
        <v>10.5</v>
      </c>
      <c r="I25" s="20">
        <f t="shared" si="6"/>
        <v>1.0580720221690196</v>
      </c>
      <c r="J25" s="21">
        <f t="shared" si="7"/>
        <v>1.020500373762589</v>
      </c>
    </row>
    <row r="26" spans="1:10" ht="12.75">
      <c r="A26" s="1" t="s">
        <v>26</v>
      </c>
      <c r="B26" s="20">
        <v>0.862</v>
      </c>
      <c r="C26" s="25">
        <v>0.562</v>
      </c>
      <c r="D26" s="24">
        <v>2</v>
      </c>
      <c r="E26" s="20">
        <v>0.66</v>
      </c>
      <c r="F26" s="24">
        <v>13.5</v>
      </c>
      <c r="G26" s="24">
        <v>7.5</v>
      </c>
      <c r="H26" s="24">
        <v>9.7</v>
      </c>
      <c r="I26" s="20">
        <f t="shared" si="6"/>
        <v>0.9693421887069453</v>
      </c>
      <c r="J26" s="21">
        <f t="shared" si="7"/>
        <v>0.9981915840740765</v>
      </c>
    </row>
    <row r="27" spans="1:10" ht="12.75">
      <c r="A27" s="1" t="s">
        <v>27</v>
      </c>
      <c r="B27" s="20">
        <v>0.841</v>
      </c>
      <c r="C27" s="25">
        <v>0.564</v>
      </c>
      <c r="D27" s="24">
        <v>1.9</v>
      </c>
      <c r="E27" s="20">
        <v>0.638</v>
      </c>
      <c r="F27" s="24">
        <v>12.7</v>
      </c>
      <c r="G27" s="24">
        <v>7</v>
      </c>
      <c r="H27" s="24">
        <v>9.2</v>
      </c>
      <c r="I27" s="20">
        <f t="shared" si="6"/>
        <v>0.913886042793149</v>
      </c>
      <c r="J27" s="21">
        <f t="shared" si="7"/>
        <v>0.9822783849076783</v>
      </c>
    </row>
    <row r="28" spans="1:10" ht="12.75">
      <c r="A28" s="1" t="s">
        <v>28</v>
      </c>
      <c r="B28" s="20">
        <v>0.846</v>
      </c>
      <c r="C28" s="25">
        <v>0.589</v>
      </c>
      <c r="D28" s="24">
        <v>2</v>
      </c>
      <c r="E28" s="20">
        <v>0.685</v>
      </c>
      <c r="F28" s="24">
        <v>13.5</v>
      </c>
      <c r="G28" s="24">
        <v>8.5</v>
      </c>
      <c r="H28" s="24">
        <v>10.3</v>
      </c>
      <c r="I28" s="20">
        <f t="shared" si="6"/>
        <v>1.055254480534538</v>
      </c>
      <c r="J28" s="21">
        <f t="shared" si="7"/>
        <v>1.0653837683742085</v>
      </c>
    </row>
    <row r="29" spans="1:10" ht="12.75">
      <c r="A29" s="1" t="s">
        <v>29</v>
      </c>
      <c r="B29" s="20">
        <v>0.836</v>
      </c>
      <c r="C29" s="25">
        <v>0.575</v>
      </c>
      <c r="D29" s="24">
        <v>2.1</v>
      </c>
      <c r="E29" s="20">
        <v>0.691</v>
      </c>
      <c r="F29" s="24">
        <v>13.5</v>
      </c>
      <c r="G29" s="24">
        <v>7.9</v>
      </c>
      <c r="H29" s="24">
        <v>10</v>
      </c>
      <c r="I29" s="20">
        <f t="shared" si="6"/>
        <v>1.0074571054379824</v>
      </c>
      <c r="J29" s="21">
        <f t="shared" si="7"/>
        <v>1.0198856145012865</v>
      </c>
    </row>
    <row r="30" spans="1:10" ht="12.75">
      <c r="A30" s="1" t="s">
        <v>30</v>
      </c>
      <c r="B30" s="20">
        <v>0.84</v>
      </c>
      <c r="C30" s="25">
        <v>0.571</v>
      </c>
      <c r="D30" s="24">
        <v>2.1</v>
      </c>
      <c r="E30" s="20">
        <v>0.674</v>
      </c>
      <c r="F30" s="24">
        <v>13.7</v>
      </c>
      <c r="G30" s="24">
        <v>9.1</v>
      </c>
      <c r="H30" s="24">
        <v>11.5</v>
      </c>
      <c r="I30" s="20">
        <f t="shared" si="6"/>
        <v>1.1593018556310937</v>
      </c>
      <c r="J30" s="21">
        <f t="shared" si="7"/>
        <v>1.0215695203039854</v>
      </c>
    </row>
    <row r="31" spans="1:10" ht="12.75">
      <c r="A31" s="1" t="s">
        <v>31</v>
      </c>
      <c r="B31" s="37" t="s">
        <v>38</v>
      </c>
      <c r="D31" s="24"/>
      <c r="E31" s="20"/>
      <c r="F31" s="24"/>
      <c r="G31" s="24"/>
      <c r="H31" s="24"/>
      <c r="I31" s="20">
        <f t="shared" si="6"/>
      </c>
      <c r="J31" s="21">
        <f t="shared" si="7"/>
      </c>
    </row>
    <row r="32" spans="1:10" ht="12.75">
      <c r="A32" s="1" t="s">
        <v>32</v>
      </c>
      <c r="B32" s="37" t="s">
        <v>37</v>
      </c>
      <c r="C32" s="25"/>
      <c r="D32" s="24"/>
      <c r="E32" s="20"/>
      <c r="F32" s="24"/>
      <c r="G32" s="24"/>
      <c r="H32" s="24"/>
      <c r="I32" s="20">
        <f t="shared" si="6"/>
      </c>
      <c r="J32" s="21">
        <f t="shared" si="7"/>
      </c>
    </row>
    <row r="33" spans="1:10" ht="12.75">
      <c r="A33" s="1" t="s">
        <v>33</v>
      </c>
      <c r="B33" s="20">
        <v>0.86</v>
      </c>
      <c r="C33" s="25">
        <v>0.583</v>
      </c>
      <c r="D33" s="24">
        <v>2.1</v>
      </c>
      <c r="E33" s="20">
        <v>0.556</v>
      </c>
      <c r="F33" s="24">
        <v>12.8</v>
      </c>
      <c r="G33" s="24">
        <v>8.8</v>
      </c>
      <c r="H33" s="24">
        <v>10</v>
      </c>
      <c r="I33" s="20">
        <f t="shared" si="6"/>
        <v>1.051028168082816</v>
      </c>
      <c r="J33" s="21">
        <f t="shared" si="7"/>
        <v>1.136075114887509</v>
      </c>
    </row>
    <row r="34" spans="1:10" ht="12.75">
      <c r="A34" s="1" t="s">
        <v>34</v>
      </c>
      <c r="B34" s="20">
        <v>0.853</v>
      </c>
      <c r="C34" s="25">
        <v>0.57</v>
      </c>
      <c r="D34" s="24">
        <v>2.1</v>
      </c>
      <c r="E34" s="20">
        <v>0.676</v>
      </c>
      <c r="F34" s="24">
        <v>13.9</v>
      </c>
      <c r="G34" s="24">
        <v>7.6</v>
      </c>
      <c r="H34" s="24">
        <v>9.8</v>
      </c>
      <c r="I34" s="20">
        <f t="shared" si="6"/>
        <v>0.9804334178897045</v>
      </c>
      <c r="J34" s="21">
        <f t="shared" si="7"/>
        <v>1.0011793684073593</v>
      </c>
    </row>
    <row r="35" spans="1:10" ht="13.5" thickBot="1">
      <c r="A35" s="2" t="s">
        <v>35</v>
      </c>
      <c r="B35" s="29">
        <v>0.835</v>
      </c>
      <c r="C35" s="31">
        <v>0.575</v>
      </c>
      <c r="D35" s="32">
        <v>2</v>
      </c>
      <c r="E35" s="29">
        <v>0.685</v>
      </c>
      <c r="F35" s="32">
        <v>13.1</v>
      </c>
      <c r="G35" s="32">
        <v>7.5</v>
      </c>
      <c r="H35" s="32">
        <v>7.9</v>
      </c>
      <c r="I35" s="20">
        <f t="shared" si="6"/>
        <v>0.8568421887069453</v>
      </c>
      <c r="J35" s="21">
        <f t="shared" si="7"/>
        <v>1.2256276412048785</v>
      </c>
    </row>
    <row r="36" spans="1:10" ht="12.75">
      <c r="A36" s="4" t="s">
        <v>8</v>
      </c>
      <c r="B36" s="22">
        <f>AVERAGE(B23:B35)</f>
        <v>0.8455</v>
      </c>
      <c r="C36" s="22">
        <f aca="true" t="shared" si="8" ref="C36:J36">AVERAGE(C23:C35)</f>
        <v>0.557</v>
      </c>
      <c r="D36" s="22">
        <f t="shared" si="8"/>
        <v>2.22</v>
      </c>
      <c r="E36" s="22">
        <f t="shared" si="8"/>
        <v>0.663</v>
      </c>
      <c r="F36" s="22">
        <f t="shared" si="8"/>
        <v>13.330000000000002</v>
      </c>
      <c r="G36" s="22">
        <f t="shared" si="8"/>
        <v>8</v>
      </c>
      <c r="H36" s="22">
        <f t="shared" si="8"/>
        <v>9.9</v>
      </c>
      <c r="I36" s="22">
        <f t="shared" si="8"/>
        <v>1.0060483346207418</v>
      </c>
      <c r="J36" s="22">
        <f t="shared" si="8"/>
        <v>1.0467696984298749</v>
      </c>
    </row>
    <row r="37" spans="1:10" ht="12.75">
      <c r="A37" s="5" t="s">
        <v>9</v>
      </c>
      <c r="B37" s="23">
        <f>STDEV(B23:B35)</f>
        <v>0.009617692030833187</v>
      </c>
      <c r="C37" s="23">
        <f aca="true" t="shared" si="9" ref="C37:J37">STDEV(C23:C35)</f>
        <v>0.04895803191396516</v>
      </c>
      <c r="D37" s="23">
        <f t="shared" si="9"/>
        <v>0.5593647190240789</v>
      </c>
      <c r="E37" s="23">
        <f t="shared" si="9"/>
        <v>0.04086563348340433</v>
      </c>
      <c r="F37" s="23">
        <f t="shared" si="9"/>
        <v>0.40290610982375225</v>
      </c>
      <c r="G37" s="23">
        <f t="shared" si="9"/>
        <v>0.658280588604391</v>
      </c>
      <c r="H37" s="23">
        <f t="shared" si="9"/>
        <v>0.9237604307033914</v>
      </c>
      <c r="I37" s="23">
        <f t="shared" si="9"/>
        <v>0.08393601152636009</v>
      </c>
      <c r="J37" s="23">
        <f t="shared" si="9"/>
        <v>0.07705257230136255</v>
      </c>
    </row>
  </sheetData>
  <printOptions horizontalCentered="1"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Harding</dc:creator>
  <cp:keywords/>
  <dc:description/>
  <cp:lastModifiedBy>David Harding</cp:lastModifiedBy>
  <cp:lastPrinted>2001-01-10T22:11:47Z</cp:lastPrinted>
  <dcterms:created xsi:type="dcterms:W3CDTF">2000-05-12T16:39:58Z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