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150" activeTab="4"/>
  </bookViews>
  <sheets>
    <sheet name="Building 232-F" sheetId="1" r:id="rId1"/>
    <sheet name="Building 232-H" sheetId="2" r:id="rId2"/>
    <sheet name="Building 234-H" sheetId="3" r:id="rId3"/>
    <sheet name="Building 238-H" sheetId="4" r:id="rId4"/>
    <sheet name="Building 244-H" sheetId="5" r:id="rId5"/>
  </sheets>
  <definedNames/>
  <calcPr fullCalcOnLoad="1"/>
</workbook>
</file>

<file path=xl/sharedStrings.xml><?xml version="1.0" encoding="utf-8"?>
<sst xmlns="http://schemas.openxmlformats.org/spreadsheetml/2006/main" count="80" uniqueCount="35">
  <si>
    <t>Year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</si>
  <si>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</si>
  <si>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</si>
  <si>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</si>
  <si>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</si>
  <si>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</si>
  <si>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</si>
  <si>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</si>
  <si>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</si>
  <si>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</si>
  <si>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October</t>
  </si>
  <si>
    <t>Nov</t>
  </si>
  <si>
    <t>Dec</t>
  </si>
  <si>
    <t>Jan-Jun</t>
  </si>
  <si>
    <t>Jul-Dec</t>
  </si>
  <si>
    <t>Start</t>
  </si>
  <si>
    <t>21535a</t>
  </si>
  <si>
    <t>not found</t>
  </si>
  <si>
    <t>a Missing data that were calculated based on monthly data available and the sum.</t>
  </si>
  <si>
    <t>Building 232-F tritium releases (Ci)</t>
  </si>
  <si>
    <t>Building 232-H tritium releases (Ci)</t>
  </si>
  <si>
    <t>Building 234-H tritium releases (Ci)</t>
  </si>
  <si>
    <t>Annual release (Ci)</t>
  </si>
  <si>
    <t>based on reported values</t>
  </si>
  <si>
    <t>Building 238-H tritium releases (Ci)</t>
  </si>
  <si>
    <t>Building 244-H tritium releases (Ci)</t>
  </si>
  <si>
    <t>GM</t>
  </si>
  <si>
    <t>GSD</t>
  </si>
  <si>
    <t>Ratio</t>
  </si>
  <si>
    <t>Ln Ratio</t>
  </si>
  <si>
    <t>Sigma Y</t>
  </si>
  <si>
    <t>Average</t>
  </si>
  <si>
    <t>LN Ratio</t>
  </si>
  <si>
    <t>Tot. Rel.</t>
  </si>
  <si>
    <t>Tot. Rel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</si>
</sst>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zoomScale="75" zoomScaleNormal="75" workbookViewId="0" topLeftCell="A1">
      <pane xSplit="1" ySplit="5" topLeftCell="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1" sqref="Q11"/>
    </sheetView>
  </sheetViews>
  <sheetFormatPr defaultColWidth="9.140625" defaultRowHeight="12.75"/>
  <cols>
    <col min="1" max="16384" width="9.140625" style="1" customWidth="1"/>
  </cols>
  <sheetData>
    <row r="1" ht="12.75">
      <c r="A1" s="2" t="s">
        <v>19</v>
      </c>
    </row>
    <row r="3" spans="1:23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" t="s">
        <v>22</v>
      </c>
      <c r="T3" s="1" t="s">
        <v>26</v>
      </c>
      <c r="U3" s="1" t="s">
        <v>27</v>
      </c>
      <c r="V3" s="3">
        <v>0.05</v>
      </c>
      <c r="W3" s="3">
        <v>0.95</v>
      </c>
    </row>
    <row r="4" ht="12.75">
      <c r="Q4" s="1" t="s">
        <v>23</v>
      </c>
    </row>
    <row r="5" spans="25:28" ht="12.75">
      <c r="Y5" s="4" t="s">
        <v>28</v>
      </c>
      <c r="Z5" s="4" t="s">
        <v>29</v>
      </c>
      <c r="AA5" s="5" t="s">
        <v>30</v>
      </c>
      <c r="AB5" s="4" t="s">
        <v>27</v>
      </c>
    </row>
    <row r="6" spans="1:28" ht="12.75">
      <c r="A6" s="1">
        <v>1955</v>
      </c>
      <c r="K6" s="1" t="s">
        <v>15</v>
      </c>
      <c r="L6" s="1">
        <v>3700</v>
      </c>
      <c r="M6" s="1">
        <v>15300</v>
      </c>
      <c r="Q6" s="1">
        <v>19000</v>
      </c>
      <c r="T6" s="1">
        <v>17860</v>
      </c>
      <c r="U6" s="1">
        <v>1.63</v>
      </c>
      <c r="V6" s="1">
        <v>7977</v>
      </c>
      <c r="W6" s="1">
        <v>39989</v>
      </c>
      <c r="Y6" s="6">
        <f>W6/V6</f>
        <v>5.013037482762943</v>
      </c>
      <c r="Z6" s="6">
        <f>LN(Y6)</f>
        <v>1.6120420153655102</v>
      </c>
      <c r="AA6" s="6">
        <f>Z6/3.29</f>
        <v>0.4899823754910365</v>
      </c>
      <c r="AB6" s="6">
        <f>EXP(AA6)</f>
        <v>1.6322874514370453</v>
      </c>
    </row>
    <row r="7" spans="1:28" ht="12.75">
      <c r="A7" s="1">
        <v>1956</v>
      </c>
      <c r="B7" s="1">
        <v>13170</v>
      </c>
      <c r="C7" s="1">
        <v>19320</v>
      </c>
      <c r="D7" s="1">
        <v>13430</v>
      </c>
      <c r="E7" s="1">
        <v>48120</v>
      </c>
      <c r="F7" s="1">
        <v>46560</v>
      </c>
      <c r="G7" s="1">
        <v>35260</v>
      </c>
      <c r="H7" s="1">
        <v>137180</v>
      </c>
      <c r="I7" s="1">
        <v>28370</v>
      </c>
      <c r="J7" s="1">
        <v>22000</v>
      </c>
      <c r="K7" s="1">
        <v>13520</v>
      </c>
      <c r="L7" s="1" t="s">
        <v>16</v>
      </c>
      <c r="M7" s="1" t="s">
        <v>16</v>
      </c>
      <c r="Q7" s="1">
        <v>420000</v>
      </c>
      <c r="T7" s="1">
        <v>436662</v>
      </c>
      <c r="U7" s="1">
        <v>1.26</v>
      </c>
      <c r="V7" s="1">
        <v>297182</v>
      </c>
      <c r="W7" s="1">
        <v>641605</v>
      </c>
      <c r="Y7" s="6">
        <f>W7/V7</f>
        <v>2.1589631942715237</v>
      </c>
      <c r="Z7" s="6">
        <f>LN(Y7)</f>
        <v>0.7696281038058504</v>
      </c>
      <c r="AA7" s="6">
        <f>Z7/3.29</f>
        <v>0.233929514834605</v>
      </c>
      <c r="AB7" s="6">
        <f>EXP(AA7)</f>
        <v>1.2635554271556635</v>
      </c>
    </row>
    <row r="8" spans="1:28" ht="12.75">
      <c r="A8" s="1">
        <v>1957</v>
      </c>
      <c r="B8" s="1" t="s">
        <v>17</v>
      </c>
      <c r="N8" s="1">
        <v>320000</v>
      </c>
      <c r="O8" s="1">
        <v>310000</v>
      </c>
      <c r="Q8" s="1">
        <v>630000</v>
      </c>
      <c r="T8" s="1">
        <v>665665</v>
      </c>
      <c r="U8" s="1">
        <v>1.2</v>
      </c>
      <c r="V8" s="1">
        <v>491275</v>
      </c>
      <c r="W8" s="1">
        <v>901959</v>
      </c>
      <c r="Y8" s="6">
        <f>W8/V8</f>
        <v>1.8359554221159229</v>
      </c>
      <c r="Z8" s="6">
        <f>LN(Y8)</f>
        <v>0.6075650120102492</v>
      </c>
      <c r="AA8" s="6">
        <f>Z8/3.29</f>
        <v>0.1846702164164891</v>
      </c>
      <c r="AB8" s="6">
        <f>EXP(AA8)</f>
        <v>1.2028217038609132</v>
      </c>
    </row>
    <row r="9" spans="1:28" ht="12.75">
      <c r="A9" s="1">
        <v>1958</v>
      </c>
      <c r="B9" s="1" t="s">
        <v>17</v>
      </c>
      <c r="N9" s="1">
        <v>480000</v>
      </c>
      <c r="O9" s="1">
        <v>350000</v>
      </c>
      <c r="Q9" s="1">
        <v>830000</v>
      </c>
      <c r="T9" s="1">
        <v>868285</v>
      </c>
      <c r="U9" s="1">
        <v>1.2</v>
      </c>
      <c r="V9" s="1">
        <v>641205</v>
      </c>
      <c r="W9" s="1">
        <v>1175783</v>
      </c>
      <c r="Y9" s="6">
        <f>W9/V9</f>
        <v>1.8337084083873332</v>
      </c>
      <c r="Z9" s="6">
        <f>LN(Y9)</f>
        <v>0.6063403690384642</v>
      </c>
      <c r="AA9" s="6">
        <f>Z9/3.29</f>
        <v>0.1842979845101715</v>
      </c>
      <c r="AB9" s="6">
        <f>EXP(AA9)</f>
        <v>1.2023740585642246</v>
      </c>
    </row>
    <row r="10" ht="12.75">
      <c r="A10" s="2" t="s">
        <v>18</v>
      </c>
    </row>
    <row r="11" spans="16:28" ht="12.75">
      <c r="P11" s="5" t="s">
        <v>33</v>
      </c>
      <c r="Q11" s="5">
        <f>SUM(Q6:Q9)</f>
        <v>1899000</v>
      </c>
      <c r="X11" s="5" t="s">
        <v>31</v>
      </c>
      <c r="Y11" s="1">
        <f>AVERAGE(Y6:Y9)</f>
        <v>2.7104161268844305</v>
      </c>
      <c r="Z11" s="1">
        <f>AVERAGE(Z6:Z9)</f>
        <v>0.8988938750550184</v>
      </c>
      <c r="AA11" s="5">
        <f>AVERAGE(AA6:AA9)</f>
        <v>0.2732200228130755</v>
      </c>
      <c r="AB11" s="1">
        <f>EXP(AA11)</f>
        <v>1.3141893646580194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="75" zoomScaleNormal="75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5" sqref="C45"/>
    </sheetView>
  </sheetViews>
  <sheetFormatPr defaultColWidth="9.140625" defaultRowHeight="12.75"/>
  <cols>
    <col min="1" max="16384" width="9.140625" style="1" customWidth="1"/>
  </cols>
  <sheetData>
    <row r="1" ht="12.75">
      <c r="A1" s="2" t="s">
        <v>20</v>
      </c>
    </row>
    <row r="3" spans="1:9" ht="12.75">
      <c r="A3" s="1" t="s">
        <v>0</v>
      </c>
      <c r="C3" s="1" t="s">
        <v>22</v>
      </c>
      <c r="F3" s="1" t="s">
        <v>26</v>
      </c>
      <c r="G3" s="1" t="s">
        <v>27</v>
      </c>
      <c r="H3" s="3">
        <v>0.05</v>
      </c>
      <c r="I3" s="3">
        <v>0.95</v>
      </c>
    </row>
    <row r="4" spans="3:18" ht="12.75">
      <c r="C4" s="1" t="s">
        <v>23</v>
      </c>
      <c r="R4" s="4"/>
    </row>
    <row r="5" spans="11:18" ht="12.75">
      <c r="K5" s="4" t="s">
        <v>28</v>
      </c>
      <c r="L5" s="4" t="s">
        <v>32</v>
      </c>
      <c r="M5" s="5" t="s">
        <v>30</v>
      </c>
      <c r="N5" s="4" t="s">
        <v>27</v>
      </c>
      <c r="R5" s="4"/>
    </row>
    <row r="6" spans="1:14" ht="12.75">
      <c r="A6" s="1">
        <v>1955</v>
      </c>
      <c r="C6" s="1">
        <v>10450</v>
      </c>
      <c r="F6" s="1">
        <v>10997</v>
      </c>
      <c r="G6" s="1">
        <v>1.2</v>
      </c>
      <c r="H6" s="1">
        <v>8134</v>
      </c>
      <c r="I6" s="1">
        <v>14868</v>
      </c>
      <c r="K6" s="6">
        <f aca="true" t="shared" si="0" ref="K6:K43">I6/H6</f>
        <v>1.8278829604130808</v>
      </c>
      <c r="L6" s="6">
        <f aca="true" t="shared" si="1" ref="L6:L43">LN(K6)</f>
        <v>0.6031584449499728</v>
      </c>
      <c r="M6" s="6">
        <f aca="true" t="shared" si="2" ref="M6:M43">+L6/3.29</f>
        <v>0.18333083433129874</v>
      </c>
      <c r="N6" s="6">
        <f aca="true" t="shared" si="3" ref="N6:N43">EXP(M6)</f>
        <v>1.2012117444351715</v>
      </c>
    </row>
    <row r="7" spans="1:14" ht="12.75">
      <c r="A7" s="1">
        <v>1956</v>
      </c>
      <c r="C7" s="1">
        <v>19000</v>
      </c>
      <c r="F7" s="1">
        <v>19990</v>
      </c>
      <c r="G7" s="1">
        <v>1.2</v>
      </c>
      <c r="H7" s="1">
        <v>14751</v>
      </c>
      <c r="I7" s="1">
        <v>27090</v>
      </c>
      <c r="K7" s="6">
        <f t="shared" si="0"/>
        <v>1.8364856619890177</v>
      </c>
      <c r="L7" s="6">
        <f t="shared" si="1"/>
        <v>0.6078537789990918</v>
      </c>
      <c r="M7" s="6">
        <f t="shared" si="2"/>
        <v>0.18475798753771785</v>
      </c>
      <c r="N7" s="6">
        <f t="shared" si="3"/>
        <v>1.2029272815037657</v>
      </c>
    </row>
    <row r="8" spans="1:14" ht="12.75">
      <c r="A8" s="1">
        <v>1957</v>
      </c>
      <c r="C8" s="1">
        <v>629000</v>
      </c>
      <c r="F8" s="1">
        <v>665231</v>
      </c>
      <c r="G8" s="1">
        <v>1.21</v>
      </c>
      <c r="H8" s="1">
        <v>488413</v>
      </c>
      <c r="I8" s="1">
        <v>906063</v>
      </c>
      <c r="K8" s="6">
        <f t="shared" si="0"/>
        <v>1.855116469053854</v>
      </c>
      <c r="L8" s="6">
        <f t="shared" si="1"/>
        <v>0.6179474806403482</v>
      </c>
      <c r="M8" s="6">
        <f t="shared" si="2"/>
        <v>0.18782598195755265</v>
      </c>
      <c r="N8" s="6">
        <f t="shared" si="3"/>
        <v>1.2066235228154791</v>
      </c>
    </row>
    <row r="9" spans="1:14" ht="12.75">
      <c r="A9" s="1">
        <v>1958</v>
      </c>
      <c r="C9" s="1">
        <v>1280700</v>
      </c>
      <c r="F9" s="1">
        <v>1349157</v>
      </c>
      <c r="G9" s="1">
        <v>1.2</v>
      </c>
      <c r="H9" s="1">
        <v>1001989</v>
      </c>
      <c r="I9" s="1">
        <v>1816610</v>
      </c>
      <c r="K9" s="6">
        <f t="shared" si="0"/>
        <v>1.813003935172941</v>
      </c>
      <c r="L9" s="6">
        <f t="shared" si="1"/>
        <v>0.5949851023014897</v>
      </c>
      <c r="M9" s="6">
        <f t="shared" si="2"/>
        <v>0.18084653565394823</v>
      </c>
      <c r="N9" s="6">
        <f t="shared" si="3"/>
        <v>1.19823127940281</v>
      </c>
    </row>
    <row r="10" spans="1:14" ht="12.75">
      <c r="A10" s="1">
        <v>1959</v>
      </c>
      <c r="C10" s="1">
        <v>556685</v>
      </c>
      <c r="F10" s="1">
        <v>596399</v>
      </c>
      <c r="G10" s="1">
        <v>1.2</v>
      </c>
      <c r="H10" s="1">
        <v>439689</v>
      </c>
      <c r="I10" s="1">
        <v>808962</v>
      </c>
      <c r="K10" s="6">
        <f t="shared" si="0"/>
        <v>1.8398504397426363</v>
      </c>
      <c r="L10" s="6">
        <f t="shared" si="1"/>
        <v>0.6096842855687054</v>
      </c>
      <c r="M10" s="6">
        <f t="shared" si="2"/>
        <v>0.1853143725132843</v>
      </c>
      <c r="N10" s="6">
        <f t="shared" si="3"/>
        <v>1.203596758396065</v>
      </c>
    </row>
    <row r="11" spans="1:14" ht="12.75">
      <c r="A11" s="1">
        <v>1960</v>
      </c>
      <c r="C11" s="1">
        <v>406800</v>
      </c>
      <c r="F11" s="1">
        <v>426420</v>
      </c>
      <c r="G11" s="1">
        <v>1.21</v>
      </c>
      <c r="H11" s="1">
        <v>311946</v>
      </c>
      <c r="I11" s="1">
        <v>582903</v>
      </c>
      <c r="K11" s="6">
        <f t="shared" si="0"/>
        <v>1.8686022580831299</v>
      </c>
      <c r="L11" s="6">
        <f t="shared" si="1"/>
        <v>0.6251906958117848</v>
      </c>
      <c r="M11" s="6">
        <f t="shared" si="2"/>
        <v>0.190027567116044</v>
      </c>
      <c r="N11" s="6">
        <f t="shared" si="3"/>
        <v>1.2092829336407225</v>
      </c>
    </row>
    <row r="12" spans="1:14" ht="12.75">
      <c r="A12" s="1">
        <v>1961</v>
      </c>
      <c r="C12" s="1">
        <v>426880</v>
      </c>
      <c r="F12" s="1">
        <v>451435</v>
      </c>
      <c r="G12" s="1">
        <v>1.2</v>
      </c>
      <c r="H12" s="1">
        <v>332235</v>
      </c>
      <c r="I12" s="1">
        <v>613402</v>
      </c>
      <c r="K12" s="6">
        <f t="shared" si="0"/>
        <v>1.8462895239815191</v>
      </c>
      <c r="L12" s="6">
        <f t="shared" si="1"/>
        <v>0.6131779623426489</v>
      </c>
      <c r="M12" s="6">
        <f t="shared" si="2"/>
        <v>0.1863762803473097</v>
      </c>
      <c r="N12" s="6">
        <f t="shared" si="3"/>
        <v>1.2048755460799745</v>
      </c>
    </row>
    <row r="13" spans="1:14" ht="12.75">
      <c r="A13" s="1">
        <v>1962</v>
      </c>
      <c r="C13" s="1">
        <v>356600</v>
      </c>
      <c r="F13" s="1">
        <v>376473</v>
      </c>
      <c r="G13" s="1">
        <v>1.21</v>
      </c>
      <c r="H13" s="1">
        <v>276737</v>
      </c>
      <c r="I13" s="1">
        <v>512154</v>
      </c>
      <c r="K13" s="6">
        <f t="shared" si="0"/>
        <v>1.850688559896219</v>
      </c>
      <c r="L13" s="6">
        <f t="shared" si="1"/>
        <v>0.6155577643815248</v>
      </c>
      <c r="M13" s="6">
        <f t="shared" si="2"/>
        <v>0.1870996244320744</v>
      </c>
      <c r="N13" s="6">
        <f t="shared" si="3"/>
        <v>1.2057474009666318</v>
      </c>
    </row>
    <row r="14" spans="1:14" ht="12.75">
      <c r="A14" s="1">
        <v>1963</v>
      </c>
      <c r="C14" s="1">
        <v>411213</v>
      </c>
      <c r="F14" s="1">
        <v>430499</v>
      </c>
      <c r="G14" s="1">
        <v>1.21</v>
      </c>
      <c r="H14" s="1">
        <v>313006</v>
      </c>
      <c r="I14" s="1">
        <v>592094</v>
      </c>
      <c r="K14" s="6">
        <f t="shared" si="0"/>
        <v>1.891637859977125</v>
      </c>
      <c r="L14" s="6">
        <f t="shared" si="1"/>
        <v>0.6374430463774813</v>
      </c>
      <c r="M14" s="6">
        <f t="shared" si="2"/>
        <v>0.19375168582902166</v>
      </c>
      <c r="N14" s="6">
        <f t="shared" si="3"/>
        <v>1.2137948430716894</v>
      </c>
    </row>
    <row r="15" spans="1:14" ht="12.75">
      <c r="A15" s="1">
        <v>1964</v>
      </c>
      <c r="C15" s="1">
        <v>328900</v>
      </c>
      <c r="F15" s="1">
        <v>345264</v>
      </c>
      <c r="G15" s="1">
        <v>1.21</v>
      </c>
      <c r="H15" s="1">
        <v>251283</v>
      </c>
      <c r="I15" s="1">
        <v>474396</v>
      </c>
      <c r="K15" s="6">
        <f t="shared" si="0"/>
        <v>1.8878953212115424</v>
      </c>
      <c r="L15" s="6">
        <f t="shared" si="1"/>
        <v>0.6354626219126709</v>
      </c>
      <c r="M15" s="6">
        <f t="shared" si="2"/>
        <v>0.19314973310415529</v>
      </c>
      <c r="N15" s="6">
        <f t="shared" si="3"/>
        <v>1.213064415821866</v>
      </c>
    </row>
    <row r="16" spans="1:14" ht="12.75">
      <c r="A16" s="1">
        <v>1965</v>
      </c>
      <c r="C16" s="1">
        <v>173800</v>
      </c>
      <c r="F16" s="1">
        <v>182393</v>
      </c>
      <c r="G16" s="1">
        <v>1.22</v>
      </c>
      <c r="H16" s="1">
        <v>130800</v>
      </c>
      <c r="I16" s="1">
        <v>254335</v>
      </c>
      <c r="K16" s="6">
        <f t="shared" si="0"/>
        <v>1.9444571865443425</v>
      </c>
      <c r="L16" s="6">
        <f t="shared" si="1"/>
        <v>0.6649828566517252</v>
      </c>
      <c r="M16" s="6">
        <f t="shared" si="2"/>
        <v>0.2021224488303116</v>
      </c>
      <c r="N16" s="6">
        <f t="shared" si="3"/>
        <v>1.2239978760438197</v>
      </c>
    </row>
    <row r="17" spans="1:14" ht="12.75">
      <c r="A17" s="1">
        <v>1966</v>
      </c>
      <c r="C17" s="1">
        <v>141700</v>
      </c>
      <c r="F17" s="1">
        <v>147635</v>
      </c>
      <c r="G17" s="1">
        <v>1.24</v>
      </c>
      <c r="H17" s="1">
        <v>103265</v>
      </c>
      <c r="I17" s="1">
        <v>211068</v>
      </c>
      <c r="K17" s="6">
        <f t="shared" si="0"/>
        <v>2.0439451895608385</v>
      </c>
      <c r="L17" s="6">
        <f t="shared" si="1"/>
        <v>0.7148818566985747</v>
      </c>
      <c r="M17" s="6">
        <f t="shared" si="2"/>
        <v>0.21728931814546346</v>
      </c>
      <c r="N17" s="6">
        <f t="shared" si="3"/>
        <v>1.2427035868296366</v>
      </c>
    </row>
    <row r="18" spans="1:14" ht="12.75">
      <c r="A18" s="1">
        <v>1967</v>
      </c>
      <c r="C18" s="1">
        <v>182600</v>
      </c>
      <c r="F18" s="1">
        <v>193225</v>
      </c>
      <c r="G18" s="1">
        <v>1.21</v>
      </c>
      <c r="H18" s="1">
        <v>141175</v>
      </c>
      <c r="I18" s="1">
        <v>264465</v>
      </c>
      <c r="K18" s="6">
        <f t="shared" si="0"/>
        <v>1.87331326367983</v>
      </c>
      <c r="L18" s="6">
        <f t="shared" si="1"/>
        <v>0.6277086618419327</v>
      </c>
      <c r="M18" s="6">
        <f t="shared" si="2"/>
        <v>0.19079290633493395</v>
      </c>
      <c r="N18" s="6">
        <f t="shared" si="3"/>
        <v>1.2102087995521256</v>
      </c>
    </row>
    <row r="19" spans="1:14" ht="12.75">
      <c r="A19" s="1">
        <v>1968</v>
      </c>
      <c r="C19" s="1">
        <v>215800</v>
      </c>
      <c r="F19" s="1">
        <v>226760</v>
      </c>
      <c r="G19" s="1">
        <v>1.22</v>
      </c>
      <c r="H19" s="1">
        <v>163892</v>
      </c>
      <c r="I19" s="1">
        <v>313745</v>
      </c>
      <c r="K19" s="6">
        <f t="shared" si="0"/>
        <v>1.9143399311741878</v>
      </c>
      <c r="L19" s="6">
        <f t="shared" si="1"/>
        <v>0.6493728797556576</v>
      </c>
      <c r="M19" s="6">
        <f t="shared" si="2"/>
        <v>0.19737777500171963</v>
      </c>
      <c r="N19" s="6">
        <f t="shared" si="3"/>
        <v>1.2182041608684555</v>
      </c>
    </row>
    <row r="20" spans="1:14" ht="12.75">
      <c r="A20" s="1">
        <v>1969</v>
      </c>
      <c r="C20" s="1">
        <v>140600</v>
      </c>
      <c r="F20" s="1">
        <v>147072</v>
      </c>
      <c r="G20" s="1">
        <v>1.23</v>
      </c>
      <c r="H20" s="1">
        <v>103963</v>
      </c>
      <c r="I20" s="1">
        <v>208057</v>
      </c>
      <c r="K20" s="6">
        <f t="shared" si="0"/>
        <v>2.0012600636765003</v>
      </c>
      <c r="L20" s="6">
        <f t="shared" si="1"/>
        <v>0.6937770140114592</v>
      </c>
      <c r="M20" s="6">
        <f t="shared" si="2"/>
        <v>0.21087447234390858</v>
      </c>
      <c r="N20" s="6">
        <f t="shared" si="3"/>
        <v>1.234757349136954</v>
      </c>
    </row>
    <row r="21" spans="1:14" ht="12.75">
      <c r="A21" s="1">
        <v>1970</v>
      </c>
      <c r="C21" s="1">
        <v>129700</v>
      </c>
      <c r="F21" s="1">
        <v>136798</v>
      </c>
      <c r="G21" s="1">
        <v>1.21</v>
      </c>
      <c r="H21" s="1">
        <v>99759</v>
      </c>
      <c r="I21" s="1">
        <v>187589</v>
      </c>
      <c r="K21" s="6">
        <f t="shared" si="0"/>
        <v>1.880421816577953</v>
      </c>
      <c r="L21" s="6">
        <f t="shared" si="1"/>
        <v>0.6314961221947448</v>
      </c>
      <c r="M21" s="6">
        <f t="shared" si="2"/>
        <v>0.1919441100895881</v>
      </c>
      <c r="N21" s="6">
        <f t="shared" si="3"/>
        <v>1.2116027987006601</v>
      </c>
    </row>
    <row r="22" spans="1:14" ht="12.75">
      <c r="A22" s="1">
        <v>1971</v>
      </c>
      <c r="C22" s="1">
        <v>184600</v>
      </c>
      <c r="F22" s="1">
        <v>194523</v>
      </c>
      <c r="G22" s="1">
        <v>1.21</v>
      </c>
      <c r="H22" s="1">
        <v>142263</v>
      </c>
      <c r="I22" s="1">
        <v>265981</v>
      </c>
      <c r="K22" s="6">
        <f t="shared" si="0"/>
        <v>1.8696428445906526</v>
      </c>
      <c r="L22" s="6">
        <f t="shared" si="1"/>
        <v>0.6257474204276509</v>
      </c>
      <c r="M22" s="6">
        <f t="shared" si="2"/>
        <v>0.19019678432451392</v>
      </c>
      <c r="N22" s="6">
        <f t="shared" si="3"/>
        <v>1.2094875824375644</v>
      </c>
    </row>
    <row r="23" spans="1:14" ht="12.75">
      <c r="A23" s="1">
        <v>1972</v>
      </c>
      <c r="C23" s="1">
        <v>285755</v>
      </c>
      <c r="F23" s="1">
        <v>299624</v>
      </c>
      <c r="G23" s="1">
        <v>1.21</v>
      </c>
      <c r="H23" s="1">
        <v>219511</v>
      </c>
      <c r="I23" s="1">
        <v>408974</v>
      </c>
      <c r="K23" s="6">
        <f t="shared" si="0"/>
        <v>1.8631139213980166</v>
      </c>
      <c r="L23" s="6">
        <f t="shared" si="1"/>
        <v>0.6222492391852291</v>
      </c>
      <c r="M23" s="6">
        <f t="shared" si="2"/>
        <v>0.18913350735113346</v>
      </c>
      <c r="N23" s="6">
        <f t="shared" si="3"/>
        <v>1.2082022455971972</v>
      </c>
    </row>
    <row r="24" spans="1:14" ht="12.75">
      <c r="A24" s="1">
        <v>1973</v>
      </c>
      <c r="C24" s="1">
        <v>189470</v>
      </c>
      <c r="F24" s="1">
        <v>198546</v>
      </c>
      <c r="G24" s="1">
        <v>1.21</v>
      </c>
      <c r="H24" s="1">
        <v>145636</v>
      </c>
      <c r="I24" s="1">
        <v>270678</v>
      </c>
      <c r="K24" s="6">
        <f t="shared" si="0"/>
        <v>1.8585926556620616</v>
      </c>
      <c r="L24" s="6">
        <f t="shared" si="1"/>
        <v>0.6198195645902307</v>
      </c>
      <c r="M24" s="6">
        <f t="shared" si="2"/>
        <v>0.18839500443472057</v>
      </c>
      <c r="N24" s="6">
        <f t="shared" si="3"/>
        <v>1.2073103141027492</v>
      </c>
    </row>
    <row r="25" spans="1:14" ht="12.75">
      <c r="A25" s="1">
        <v>1974</v>
      </c>
      <c r="C25" s="1">
        <v>124257</v>
      </c>
      <c r="F25" s="1">
        <v>131235</v>
      </c>
      <c r="G25" s="1">
        <v>1.21</v>
      </c>
      <c r="H25" s="1">
        <v>96268</v>
      </c>
      <c r="I25" s="1">
        <v>178904</v>
      </c>
      <c r="K25" s="6">
        <f t="shared" si="0"/>
        <v>1.8583953130843063</v>
      </c>
      <c r="L25" s="6">
        <f t="shared" si="1"/>
        <v>0.6197133804542582</v>
      </c>
      <c r="M25" s="6">
        <f t="shared" si="2"/>
        <v>0.18836272962135506</v>
      </c>
      <c r="N25" s="6">
        <f t="shared" si="3"/>
        <v>1.2072713490164861</v>
      </c>
    </row>
    <row r="26" spans="1:14" ht="12.75">
      <c r="A26" s="1">
        <v>1975</v>
      </c>
      <c r="C26" s="1">
        <v>62140</v>
      </c>
      <c r="F26" s="1">
        <v>65262</v>
      </c>
      <c r="G26" s="1">
        <v>1.21</v>
      </c>
      <c r="H26" s="1">
        <v>47921</v>
      </c>
      <c r="I26" s="1">
        <v>88878</v>
      </c>
      <c r="K26" s="6">
        <f t="shared" si="0"/>
        <v>1.8546774900356837</v>
      </c>
      <c r="L26" s="6">
        <f t="shared" si="1"/>
        <v>0.6177108211249897</v>
      </c>
      <c r="M26" s="6">
        <f t="shared" si="2"/>
        <v>0.18775404897416098</v>
      </c>
      <c r="N26" s="6">
        <f t="shared" si="3"/>
        <v>1.2065367299073262</v>
      </c>
    </row>
    <row r="27" spans="1:14" ht="12.75">
      <c r="A27" s="1">
        <v>1976</v>
      </c>
      <c r="C27" s="1">
        <v>54136</v>
      </c>
      <c r="F27" s="1">
        <v>56640</v>
      </c>
      <c r="G27" s="1">
        <v>1.22</v>
      </c>
      <c r="H27" s="1">
        <v>41056</v>
      </c>
      <c r="I27" s="1">
        <v>78141</v>
      </c>
      <c r="K27" s="6">
        <f t="shared" si="0"/>
        <v>1.9032784489477785</v>
      </c>
      <c r="L27" s="6">
        <f t="shared" si="1"/>
        <v>0.6435778986546825</v>
      </c>
      <c r="M27" s="6">
        <f t="shared" si="2"/>
        <v>0.1956163825698123</v>
      </c>
      <c r="N27" s="6">
        <f t="shared" si="3"/>
        <v>1.2160603139111612</v>
      </c>
    </row>
    <row r="28" spans="1:14" ht="12.75">
      <c r="A28" s="1">
        <v>1977</v>
      </c>
      <c r="C28" s="1">
        <v>82718</v>
      </c>
      <c r="F28" s="1">
        <v>86916</v>
      </c>
      <c r="G28" s="1">
        <v>1.21</v>
      </c>
      <c r="H28" s="1">
        <v>63795</v>
      </c>
      <c r="I28" s="1">
        <v>118415</v>
      </c>
      <c r="K28" s="6">
        <f t="shared" si="0"/>
        <v>1.85617995140685</v>
      </c>
      <c r="L28" s="6">
        <f t="shared" si="1"/>
        <v>0.6185205862409903</v>
      </c>
      <c r="M28" s="6">
        <f t="shared" si="2"/>
        <v>0.18800017818875084</v>
      </c>
      <c r="N28" s="6">
        <f t="shared" si="3"/>
        <v>1.206833730393781</v>
      </c>
    </row>
    <row r="29" spans="1:14" ht="12.75">
      <c r="A29" s="1">
        <v>1978</v>
      </c>
      <c r="C29" s="1">
        <v>116845</v>
      </c>
      <c r="F29" s="1">
        <v>120247</v>
      </c>
      <c r="G29" s="1">
        <v>1.29</v>
      </c>
      <c r="H29" s="1">
        <v>78686</v>
      </c>
      <c r="I29" s="1">
        <v>183760</v>
      </c>
      <c r="K29" s="6">
        <f t="shared" si="0"/>
        <v>2.335358259410823</v>
      </c>
      <c r="L29" s="6">
        <f t="shared" si="1"/>
        <v>0.8481653095061863</v>
      </c>
      <c r="M29" s="6">
        <f t="shared" si="2"/>
        <v>0.257801005928932</v>
      </c>
      <c r="N29" s="6">
        <f t="shared" si="3"/>
        <v>1.2940812784987072</v>
      </c>
    </row>
    <row r="30" spans="1:14" ht="12.75">
      <c r="A30" s="1">
        <v>1979</v>
      </c>
      <c r="C30" s="1">
        <v>72944</v>
      </c>
      <c r="F30" s="1">
        <v>76262</v>
      </c>
      <c r="G30" s="1">
        <v>1.21</v>
      </c>
      <c r="H30" s="1">
        <v>55731</v>
      </c>
      <c r="I30" s="1">
        <v>104361</v>
      </c>
      <c r="K30" s="6">
        <f t="shared" si="0"/>
        <v>1.872584378532594</v>
      </c>
      <c r="L30" s="6">
        <f t="shared" si="1"/>
        <v>0.62731949736065</v>
      </c>
      <c r="M30" s="6">
        <f t="shared" si="2"/>
        <v>0.19067461925855622</v>
      </c>
      <c r="N30" s="6">
        <f t="shared" si="3"/>
        <v>1.2100656559576053</v>
      </c>
    </row>
    <row r="31" spans="1:14" ht="12.75">
      <c r="A31" s="1">
        <v>1980</v>
      </c>
      <c r="C31" s="1">
        <v>68102</v>
      </c>
      <c r="F31" s="1">
        <v>71414</v>
      </c>
      <c r="G31" s="1">
        <v>1.2</v>
      </c>
      <c r="H31" s="1">
        <v>52592</v>
      </c>
      <c r="I31" s="1">
        <v>96972</v>
      </c>
      <c r="K31" s="6">
        <f t="shared" si="0"/>
        <v>1.8438545786431397</v>
      </c>
      <c r="L31" s="6">
        <f t="shared" si="1"/>
        <v>0.6118582601174474</v>
      </c>
      <c r="M31" s="6">
        <f t="shared" si="2"/>
        <v>0.18597515505089585</v>
      </c>
      <c r="N31" s="6">
        <f t="shared" si="3"/>
        <v>1.2043923369395955</v>
      </c>
    </row>
    <row r="32" spans="1:14" ht="12.75">
      <c r="A32" s="1">
        <v>1981</v>
      </c>
      <c r="C32" s="1">
        <v>87963</v>
      </c>
      <c r="F32" s="1">
        <v>92438</v>
      </c>
      <c r="G32" s="1">
        <v>1.21</v>
      </c>
      <c r="H32" s="1">
        <v>67894</v>
      </c>
      <c r="I32" s="1">
        <v>125855</v>
      </c>
      <c r="K32" s="6">
        <f t="shared" si="0"/>
        <v>1.8536984122308304</v>
      </c>
      <c r="L32" s="6">
        <f t="shared" si="1"/>
        <v>0.6171827852120155</v>
      </c>
      <c r="M32" s="6">
        <f t="shared" si="2"/>
        <v>0.18759355173617492</v>
      </c>
      <c r="N32" s="6">
        <f t="shared" si="3"/>
        <v>1.206343099633625</v>
      </c>
    </row>
    <row r="33" spans="1:14" ht="12.75">
      <c r="A33" s="1">
        <v>1982</v>
      </c>
      <c r="C33" s="1">
        <v>117634</v>
      </c>
      <c r="F33" s="1">
        <v>122771</v>
      </c>
      <c r="G33" s="1">
        <v>1.2</v>
      </c>
      <c r="H33" s="1">
        <v>90462</v>
      </c>
      <c r="I33" s="1">
        <v>166619</v>
      </c>
      <c r="K33" s="6">
        <f t="shared" si="0"/>
        <v>1.8418673033981119</v>
      </c>
      <c r="L33" s="6">
        <f t="shared" si="1"/>
        <v>0.610779895823446</v>
      </c>
      <c r="M33" s="6">
        <f t="shared" si="2"/>
        <v>0.1856473847487678</v>
      </c>
      <c r="N33" s="6">
        <f t="shared" si="3"/>
        <v>1.2039976375883323</v>
      </c>
    </row>
    <row r="34" spans="1:14" ht="12.75">
      <c r="A34" s="1">
        <v>1983</v>
      </c>
      <c r="C34" s="1">
        <v>165294</v>
      </c>
      <c r="F34" s="1">
        <v>172842</v>
      </c>
      <c r="G34" s="1">
        <v>1.2</v>
      </c>
      <c r="H34" s="1">
        <v>127353</v>
      </c>
      <c r="I34" s="1">
        <v>234577</v>
      </c>
      <c r="K34" s="6">
        <f t="shared" si="0"/>
        <v>1.8419432600723973</v>
      </c>
      <c r="L34" s="6">
        <f t="shared" si="1"/>
        <v>0.6108211339234989</v>
      </c>
      <c r="M34" s="6">
        <f t="shared" si="2"/>
        <v>0.18565991912568355</v>
      </c>
      <c r="N34" s="6">
        <f t="shared" si="3"/>
        <v>1.2040127290431084</v>
      </c>
    </row>
    <row r="35" spans="1:14" ht="12.75">
      <c r="A35" s="1">
        <v>1984</v>
      </c>
      <c r="C35" s="1">
        <v>133428</v>
      </c>
      <c r="F35" s="1">
        <v>140483</v>
      </c>
      <c r="G35" s="1">
        <v>1.21</v>
      </c>
      <c r="H35" s="1">
        <v>103338</v>
      </c>
      <c r="I35" s="1">
        <v>190981</v>
      </c>
      <c r="K35" s="6">
        <f t="shared" si="0"/>
        <v>1.8481197623333139</v>
      </c>
      <c r="L35" s="6">
        <f t="shared" si="1"/>
        <v>0.6141687775770656</v>
      </c>
      <c r="M35" s="6">
        <f t="shared" si="2"/>
        <v>0.18667743999302905</v>
      </c>
      <c r="N35" s="6">
        <f t="shared" si="3"/>
        <v>1.2052384606174318</v>
      </c>
    </row>
    <row r="36" spans="1:14" ht="12.75">
      <c r="A36" s="1">
        <v>1985</v>
      </c>
      <c r="C36" s="1">
        <v>129773</v>
      </c>
      <c r="F36" s="1">
        <v>136764</v>
      </c>
      <c r="G36" s="1">
        <v>1.22</v>
      </c>
      <c r="H36" s="1">
        <v>99140</v>
      </c>
      <c r="I36" s="1">
        <v>188665</v>
      </c>
      <c r="K36" s="6">
        <f t="shared" si="0"/>
        <v>1.9030159370587048</v>
      </c>
      <c r="L36" s="6">
        <f t="shared" si="1"/>
        <v>0.6434399629813645</v>
      </c>
      <c r="M36" s="6">
        <f t="shared" si="2"/>
        <v>0.19557445683324148</v>
      </c>
      <c r="N36" s="6">
        <f t="shared" si="3"/>
        <v>1.2160093307555464</v>
      </c>
    </row>
    <row r="37" spans="1:14" ht="12.75">
      <c r="A37" s="1">
        <v>1986</v>
      </c>
      <c r="C37" s="1">
        <v>121076</v>
      </c>
      <c r="F37" s="1">
        <v>127007</v>
      </c>
      <c r="G37" s="1">
        <v>1.22</v>
      </c>
      <c r="H37" s="1">
        <v>91712</v>
      </c>
      <c r="I37" s="1">
        <v>175884</v>
      </c>
      <c r="K37" s="6">
        <f t="shared" si="0"/>
        <v>1.9177861130495464</v>
      </c>
      <c r="L37" s="6">
        <f t="shared" si="1"/>
        <v>0.6511714546274573</v>
      </c>
      <c r="M37" s="6">
        <f t="shared" si="2"/>
        <v>0.19792445429405997</v>
      </c>
      <c r="N37" s="6">
        <f t="shared" si="3"/>
        <v>1.2188703099254024</v>
      </c>
    </row>
    <row r="38" spans="1:14" ht="12.75">
      <c r="A38" s="1">
        <v>1987</v>
      </c>
      <c r="C38" s="1">
        <v>284601</v>
      </c>
      <c r="F38" s="1">
        <v>283003</v>
      </c>
      <c r="G38" s="1">
        <v>1.4</v>
      </c>
      <c r="H38" s="1">
        <v>162250</v>
      </c>
      <c r="I38" s="1">
        <v>493624</v>
      </c>
      <c r="K38" s="6">
        <f t="shared" si="0"/>
        <v>3.042366718027735</v>
      </c>
      <c r="L38" s="6">
        <f t="shared" si="1"/>
        <v>1.1126357381912382</v>
      </c>
      <c r="M38" s="6">
        <f t="shared" si="2"/>
        <v>0.3381871544654219</v>
      </c>
      <c r="N38" s="6">
        <f t="shared" si="3"/>
        <v>1.402402944819457</v>
      </c>
    </row>
    <row r="39" spans="1:14" ht="12.75">
      <c r="A39" s="1">
        <v>1988</v>
      </c>
      <c r="C39" s="1">
        <v>90578</v>
      </c>
      <c r="F39" s="1">
        <v>95080</v>
      </c>
      <c r="G39" s="1">
        <v>1.22</v>
      </c>
      <c r="H39" s="1">
        <v>69011</v>
      </c>
      <c r="I39" s="1">
        <v>130997</v>
      </c>
      <c r="K39" s="6">
        <f t="shared" si="0"/>
        <v>1.898204634043848</v>
      </c>
      <c r="L39" s="6">
        <f t="shared" si="1"/>
        <v>0.6409085099945159</v>
      </c>
      <c r="M39" s="6">
        <f t="shared" si="2"/>
        <v>0.19480501823541516</v>
      </c>
      <c r="N39" s="6">
        <f t="shared" si="3"/>
        <v>1.215074046109343</v>
      </c>
    </row>
    <row r="40" spans="1:14" ht="12.75">
      <c r="A40" s="1">
        <v>1989</v>
      </c>
      <c r="C40" s="1">
        <v>57957</v>
      </c>
      <c r="F40" s="1">
        <v>60436</v>
      </c>
      <c r="G40" s="1">
        <v>1.21</v>
      </c>
      <c r="H40" s="1">
        <v>44142</v>
      </c>
      <c r="I40" s="1">
        <v>82744</v>
      </c>
      <c r="K40" s="6">
        <f t="shared" si="0"/>
        <v>1.874495944905079</v>
      </c>
      <c r="L40" s="6">
        <f t="shared" si="1"/>
        <v>0.6283397938973202</v>
      </c>
      <c r="M40" s="6">
        <f t="shared" si="2"/>
        <v>0.1909847397864195</v>
      </c>
      <c r="N40" s="6">
        <f t="shared" si="3"/>
        <v>1.2104409803524718</v>
      </c>
    </row>
    <row r="41" spans="1:14" ht="12.75">
      <c r="A41" s="1">
        <v>1990</v>
      </c>
      <c r="C41" s="1">
        <v>46273</v>
      </c>
      <c r="F41" s="1">
        <v>48573</v>
      </c>
      <c r="G41" s="1">
        <v>1.21</v>
      </c>
      <c r="H41" s="1">
        <v>35410</v>
      </c>
      <c r="I41" s="1">
        <v>66629</v>
      </c>
      <c r="K41" s="6">
        <f t="shared" si="0"/>
        <v>1.8816436035018356</v>
      </c>
      <c r="L41" s="6">
        <f t="shared" si="1"/>
        <v>0.6321456520834684</v>
      </c>
      <c r="M41" s="6">
        <f t="shared" si="2"/>
        <v>0.19214153558768035</v>
      </c>
      <c r="N41" s="6">
        <f t="shared" si="3"/>
        <v>1.2118420236004541</v>
      </c>
    </row>
    <row r="42" spans="1:14" ht="12.75">
      <c r="A42" s="1">
        <v>1991</v>
      </c>
      <c r="C42" s="1">
        <v>47418</v>
      </c>
      <c r="F42" s="1">
        <v>49837</v>
      </c>
      <c r="G42" s="1">
        <v>1.21</v>
      </c>
      <c r="H42" s="1">
        <v>36179</v>
      </c>
      <c r="I42" s="1">
        <v>68652</v>
      </c>
      <c r="K42" s="6">
        <f t="shared" si="0"/>
        <v>1.8975648857071783</v>
      </c>
      <c r="L42" s="6">
        <f t="shared" si="1"/>
        <v>0.6405714250691016</v>
      </c>
      <c r="M42" s="6">
        <f t="shared" si="2"/>
        <v>0.19470256081127707</v>
      </c>
      <c r="N42" s="6">
        <f t="shared" si="3"/>
        <v>1.2149495591298582</v>
      </c>
    </row>
    <row r="43" spans="1:14" ht="12.75">
      <c r="A43" s="1">
        <v>1992</v>
      </c>
      <c r="C43" s="1">
        <v>65182</v>
      </c>
      <c r="F43" s="1">
        <v>68742</v>
      </c>
      <c r="G43" s="1">
        <v>1.21</v>
      </c>
      <c r="H43" s="1">
        <v>50401</v>
      </c>
      <c r="I43" s="1">
        <v>93771</v>
      </c>
      <c r="K43" s="6">
        <f t="shared" si="0"/>
        <v>1.8604987996269915</v>
      </c>
      <c r="L43" s="6">
        <f t="shared" si="1"/>
        <v>0.6208446236159372</v>
      </c>
      <c r="M43" s="6">
        <f t="shared" si="2"/>
        <v>0.18870657252764048</v>
      </c>
      <c r="N43" s="6">
        <f t="shared" si="3"/>
        <v>1.2076865320805923</v>
      </c>
    </row>
    <row r="44" ht="12.75">
      <c r="A44" s="2"/>
    </row>
    <row r="45" spans="1:14" ht="12.75">
      <c r="A45" s="2"/>
      <c r="B45" s="5" t="s">
        <v>33</v>
      </c>
      <c r="C45" s="5">
        <f>SUM(C6:C43)</f>
        <v>7998572</v>
      </c>
      <c r="J45" s="5" t="s">
        <v>31</v>
      </c>
      <c r="K45" s="1">
        <f>AVERAGE(K6:K43)</f>
        <v>1.9197914120105843</v>
      </c>
      <c r="L45" s="1">
        <f>AVERAGE(L6:L43)</f>
        <v>0.647904534344699</v>
      </c>
      <c r="M45" s="5">
        <f>AVERAGE(M6:M43)</f>
        <v>0.19693146940568348</v>
      </c>
      <c r="N45" s="1">
        <f>EXP(M45)</f>
        <v>1.2176605908425404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3" sqref="C43"/>
    </sheetView>
  </sheetViews>
  <sheetFormatPr defaultColWidth="9.140625" defaultRowHeight="12.75"/>
  <cols>
    <col min="1" max="16384" width="9.140625" style="1" customWidth="1"/>
  </cols>
  <sheetData>
    <row r="1" ht="12.75">
      <c r="A1" s="2" t="s">
        <v>21</v>
      </c>
    </row>
    <row r="3" spans="1:9" ht="12.75">
      <c r="A3" s="1" t="s">
        <v>0</v>
      </c>
      <c r="C3" s="1" t="s">
        <v>22</v>
      </c>
      <c r="F3" s="1" t="s">
        <v>26</v>
      </c>
      <c r="G3" s="1" t="s">
        <v>27</v>
      </c>
      <c r="H3" s="3">
        <v>0.05</v>
      </c>
      <c r="I3" s="3">
        <v>0.95</v>
      </c>
    </row>
    <row r="4" ht="12.75">
      <c r="C4" s="1" t="s">
        <v>23</v>
      </c>
    </row>
    <row r="5" spans="11:14" ht="12.75">
      <c r="K5" s="4" t="s">
        <v>28</v>
      </c>
      <c r="L5" s="4" t="s">
        <v>29</v>
      </c>
      <c r="M5" s="5" t="s">
        <v>30</v>
      </c>
      <c r="N5" s="4" t="s">
        <v>27</v>
      </c>
    </row>
    <row r="6" spans="1:14" ht="12.75">
      <c r="A6" s="1">
        <v>1957</v>
      </c>
      <c r="C6" s="1">
        <v>480000</v>
      </c>
      <c r="F6" s="1">
        <v>498102</v>
      </c>
      <c r="G6" s="1">
        <v>1.3</v>
      </c>
      <c r="H6" s="1">
        <v>325347</v>
      </c>
      <c r="I6" s="1">
        <v>762589</v>
      </c>
      <c r="K6" s="6">
        <f aca="true" t="shared" si="0" ref="K6:K41">I6/H6</f>
        <v>2.3439251015070064</v>
      </c>
      <c r="L6" s="6">
        <f aca="true" t="shared" si="1" ref="L6:L41">LN(K6)</f>
        <v>0.8518269179222553</v>
      </c>
      <c r="M6" s="6">
        <f aca="true" t="shared" si="2" ref="M6:M41">L6/3.29</f>
        <v>0.2589139568152752</v>
      </c>
      <c r="N6" s="6">
        <f aca="true" t="shared" si="3" ref="N6:N41">EXP(M6)</f>
        <v>1.2955223291651732</v>
      </c>
    </row>
    <row r="7" spans="1:14" ht="12.75">
      <c r="A7" s="1">
        <v>1958</v>
      </c>
      <c r="C7" s="1">
        <v>239000</v>
      </c>
      <c r="F7" s="1">
        <v>249945</v>
      </c>
      <c r="G7" s="1">
        <v>1.24</v>
      </c>
      <c r="H7" s="1">
        <v>176598</v>
      </c>
      <c r="I7" s="1">
        <v>353755</v>
      </c>
      <c r="K7" s="6">
        <f t="shared" si="0"/>
        <v>2.003165381261396</v>
      </c>
      <c r="L7" s="6">
        <f t="shared" si="1"/>
        <v>0.6947286200557593</v>
      </c>
      <c r="M7" s="6">
        <f t="shared" si="2"/>
        <v>0.2111637143026624</v>
      </c>
      <c r="N7" s="6">
        <f t="shared" si="3"/>
        <v>1.2351145444266463</v>
      </c>
    </row>
    <row r="8" spans="1:14" ht="12.75">
      <c r="A8" s="1">
        <v>1959</v>
      </c>
      <c r="C8" s="1">
        <v>271200</v>
      </c>
      <c r="F8" s="1">
        <v>280047</v>
      </c>
      <c r="G8" s="1">
        <v>1.26</v>
      </c>
      <c r="H8" s="1">
        <v>192036</v>
      </c>
      <c r="I8" s="1">
        <v>408394</v>
      </c>
      <c r="K8" s="6">
        <f t="shared" si="0"/>
        <v>2.1266533358328648</v>
      </c>
      <c r="L8" s="6">
        <f t="shared" si="1"/>
        <v>0.754549540251794</v>
      </c>
      <c r="M8" s="6">
        <f t="shared" si="2"/>
        <v>0.22934636481817447</v>
      </c>
      <c r="N8" s="6">
        <f t="shared" si="3"/>
        <v>1.2577776134860463</v>
      </c>
    </row>
    <row r="9" spans="1:14" ht="12.75">
      <c r="A9" s="1">
        <v>1960</v>
      </c>
      <c r="C9" s="1">
        <v>238400</v>
      </c>
      <c r="F9" s="1">
        <v>250241</v>
      </c>
      <c r="G9" s="1">
        <v>1.23</v>
      </c>
      <c r="H9" s="1">
        <v>178584</v>
      </c>
      <c r="I9" s="1">
        <v>350651</v>
      </c>
      <c r="K9" s="6">
        <f t="shared" si="0"/>
        <v>1.9635073690812166</v>
      </c>
      <c r="L9" s="6">
        <f t="shared" si="1"/>
        <v>0.6747323480623537</v>
      </c>
      <c r="M9" s="6">
        <f t="shared" si="2"/>
        <v>0.20508582007974277</v>
      </c>
      <c r="N9" s="6">
        <f t="shared" si="3"/>
        <v>1.2276304157826823</v>
      </c>
    </row>
    <row r="10" spans="1:14" ht="12.75">
      <c r="A10" s="1">
        <v>1961</v>
      </c>
      <c r="C10" s="1">
        <v>207500</v>
      </c>
      <c r="F10" s="1">
        <v>217586</v>
      </c>
      <c r="G10" s="1">
        <v>1.21</v>
      </c>
      <c r="H10" s="1">
        <v>159519</v>
      </c>
      <c r="I10" s="1">
        <v>296790</v>
      </c>
      <c r="K10" s="6">
        <f t="shared" si="0"/>
        <v>1.8605307204784383</v>
      </c>
      <c r="L10" s="6">
        <f t="shared" si="1"/>
        <v>0.620861780615781</v>
      </c>
      <c r="M10" s="6">
        <f t="shared" si="2"/>
        <v>0.18871178742121003</v>
      </c>
      <c r="N10" s="6">
        <f t="shared" si="3"/>
        <v>1.2076928300537442</v>
      </c>
    </row>
    <row r="11" spans="1:14" ht="12.75">
      <c r="A11" s="1">
        <v>1962</v>
      </c>
      <c r="C11" s="1">
        <v>379700</v>
      </c>
      <c r="F11" s="1">
        <v>390601</v>
      </c>
      <c r="G11" s="1">
        <v>1.28</v>
      </c>
      <c r="H11" s="1">
        <v>260797</v>
      </c>
      <c r="I11" s="1">
        <v>585011</v>
      </c>
      <c r="K11" s="6">
        <f t="shared" si="0"/>
        <v>2.2431661407148087</v>
      </c>
      <c r="L11" s="6">
        <f t="shared" si="1"/>
        <v>0.8078883235550254</v>
      </c>
      <c r="M11" s="6">
        <f t="shared" si="2"/>
        <v>0.24555876095897428</v>
      </c>
      <c r="N11" s="6">
        <f t="shared" si="3"/>
        <v>1.27833539759772</v>
      </c>
    </row>
    <row r="12" spans="1:14" ht="12.75">
      <c r="A12" s="1">
        <v>1963</v>
      </c>
      <c r="C12" s="1">
        <v>324893</v>
      </c>
      <c r="F12" s="1">
        <v>338132</v>
      </c>
      <c r="G12" s="1">
        <v>1.21</v>
      </c>
      <c r="H12" s="1">
        <v>245879</v>
      </c>
      <c r="I12" s="1">
        <v>464998</v>
      </c>
      <c r="K12" s="6">
        <f t="shared" si="0"/>
        <v>1.89116598001456</v>
      </c>
      <c r="L12" s="6">
        <f t="shared" si="1"/>
        <v>0.6371935594968643</v>
      </c>
      <c r="M12" s="6">
        <f t="shared" si="2"/>
        <v>0.19367585395041467</v>
      </c>
      <c r="N12" s="6">
        <f t="shared" si="3"/>
        <v>1.2137028022183554</v>
      </c>
    </row>
    <row r="13" spans="1:14" ht="12.75">
      <c r="A13" s="1">
        <v>1964</v>
      </c>
      <c r="C13" s="1">
        <v>634100</v>
      </c>
      <c r="F13" s="1">
        <v>652547</v>
      </c>
      <c r="G13" s="1">
        <v>1.31</v>
      </c>
      <c r="H13" s="1">
        <v>420010</v>
      </c>
      <c r="I13" s="1">
        <v>1013828</v>
      </c>
      <c r="K13" s="6">
        <f t="shared" si="0"/>
        <v>2.413818718601938</v>
      </c>
      <c r="L13" s="6">
        <f t="shared" si="1"/>
        <v>0.8812100239988097</v>
      </c>
      <c r="M13" s="6">
        <f t="shared" si="2"/>
        <v>0.2678449920969026</v>
      </c>
      <c r="N13" s="6">
        <f t="shared" si="3"/>
        <v>1.3071445065814395</v>
      </c>
    </row>
    <row r="14" spans="1:14" ht="12.75">
      <c r="A14" s="1">
        <v>1965</v>
      </c>
      <c r="C14" s="1">
        <v>137600</v>
      </c>
      <c r="F14" s="1">
        <v>144144</v>
      </c>
      <c r="G14" s="1">
        <v>1.22</v>
      </c>
      <c r="H14" s="1">
        <v>104135</v>
      </c>
      <c r="I14" s="1">
        <v>199526</v>
      </c>
      <c r="K14" s="6">
        <f t="shared" si="0"/>
        <v>1.9160320737504202</v>
      </c>
      <c r="L14" s="6">
        <f t="shared" si="1"/>
        <v>0.6502564193618038</v>
      </c>
      <c r="M14" s="6">
        <f t="shared" si="2"/>
        <v>0.19764632807349658</v>
      </c>
      <c r="N14" s="6">
        <f t="shared" si="3"/>
        <v>1.2185313572707412</v>
      </c>
    </row>
    <row r="15" spans="1:14" ht="12.75">
      <c r="A15" s="1">
        <v>1966</v>
      </c>
      <c r="C15" s="1">
        <v>159000</v>
      </c>
      <c r="F15" s="1">
        <v>165242</v>
      </c>
      <c r="G15" s="1">
        <v>1.27</v>
      </c>
      <c r="H15" s="1">
        <v>111722</v>
      </c>
      <c r="I15" s="1">
        <v>244400</v>
      </c>
      <c r="K15" s="6">
        <f t="shared" si="0"/>
        <v>2.1875727251570862</v>
      </c>
      <c r="L15" s="6">
        <f t="shared" si="1"/>
        <v>0.7827925844831001</v>
      </c>
      <c r="M15" s="6">
        <f t="shared" si="2"/>
        <v>0.23793087674258362</v>
      </c>
      <c r="N15" s="6">
        <f t="shared" si="3"/>
        <v>1.2686214985436808</v>
      </c>
    </row>
    <row r="16" spans="1:14" ht="12.75">
      <c r="A16" s="1">
        <v>1967</v>
      </c>
      <c r="C16" s="1">
        <v>125800</v>
      </c>
      <c r="F16" s="1">
        <v>130930</v>
      </c>
      <c r="G16" s="1">
        <v>1.24</v>
      </c>
      <c r="H16" s="1">
        <v>91826</v>
      </c>
      <c r="I16" s="1">
        <v>186686</v>
      </c>
      <c r="K16" s="6">
        <f t="shared" si="0"/>
        <v>2.0330407509855597</v>
      </c>
      <c r="L16" s="6">
        <f t="shared" si="1"/>
        <v>0.7095325791996495</v>
      </c>
      <c r="M16" s="6">
        <f t="shared" si="2"/>
        <v>0.21566339793302416</v>
      </c>
      <c r="N16" s="6">
        <f t="shared" si="3"/>
        <v>1.2406846916757237</v>
      </c>
    </row>
    <row r="17" spans="1:14" ht="12.75">
      <c r="A17" s="1">
        <v>1968</v>
      </c>
      <c r="C17" s="1">
        <v>196000</v>
      </c>
      <c r="F17" s="1">
        <v>202871</v>
      </c>
      <c r="G17" s="1">
        <v>1.26</v>
      </c>
      <c r="H17" s="1">
        <v>138567</v>
      </c>
      <c r="I17" s="1">
        <v>297018</v>
      </c>
      <c r="K17" s="6">
        <f t="shared" si="0"/>
        <v>2.1434973695035615</v>
      </c>
      <c r="L17" s="6">
        <f t="shared" si="1"/>
        <v>0.7624387798582961</v>
      </c>
      <c r="M17" s="6">
        <f t="shared" si="2"/>
        <v>0.23174430998732404</v>
      </c>
      <c r="N17" s="6">
        <f t="shared" si="3"/>
        <v>1.2607973143297195</v>
      </c>
    </row>
    <row r="18" spans="1:14" ht="12.75">
      <c r="A18" s="1">
        <v>1969</v>
      </c>
      <c r="C18" s="1">
        <v>130500</v>
      </c>
      <c r="F18" s="1">
        <v>118236</v>
      </c>
      <c r="G18" s="1">
        <v>1.23</v>
      </c>
      <c r="H18" s="1">
        <v>84659</v>
      </c>
      <c r="I18" s="1">
        <v>165129</v>
      </c>
      <c r="K18" s="6">
        <f t="shared" si="0"/>
        <v>1.9505191414970646</v>
      </c>
      <c r="L18" s="6">
        <f t="shared" si="1"/>
        <v>0.6680955635524446</v>
      </c>
      <c r="M18" s="6">
        <f t="shared" si="2"/>
        <v>0.20306856035028711</v>
      </c>
      <c r="N18" s="6">
        <f t="shared" si="3"/>
        <v>1.225156462524355</v>
      </c>
    </row>
    <row r="19" spans="1:14" ht="12.75">
      <c r="A19" s="1">
        <v>1970</v>
      </c>
      <c r="C19" s="1">
        <v>117250</v>
      </c>
      <c r="F19" s="1">
        <v>122507</v>
      </c>
      <c r="G19" s="1">
        <v>1.21</v>
      </c>
      <c r="H19" s="1">
        <v>90040</v>
      </c>
      <c r="I19" s="1">
        <v>166681</v>
      </c>
      <c r="K19" s="6">
        <f t="shared" si="0"/>
        <v>1.851188360728565</v>
      </c>
      <c r="L19" s="6">
        <f t="shared" si="1"/>
        <v>0.6158277900177626</v>
      </c>
      <c r="M19" s="6">
        <f t="shared" si="2"/>
        <v>0.18718169909354485</v>
      </c>
      <c r="N19" s="6">
        <f t="shared" si="3"/>
        <v>1.2058463663376042</v>
      </c>
    </row>
    <row r="20" spans="1:14" ht="12.75">
      <c r="A20" s="1">
        <v>1971</v>
      </c>
      <c r="C20" s="1">
        <v>194325</v>
      </c>
      <c r="F20" s="1">
        <v>204444</v>
      </c>
      <c r="G20" s="1">
        <v>1.22</v>
      </c>
      <c r="H20" s="1">
        <v>148128</v>
      </c>
      <c r="I20" s="1">
        <v>282169</v>
      </c>
      <c r="K20" s="6">
        <f t="shared" si="0"/>
        <v>1.904899816375027</v>
      </c>
      <c r="L20" s="6">
        <f t="shared" si="1"/>
        <v>0.6444294173663886</v>
      </c>
      <c r="M20" s="6">
        <f t="shared" si="2"/>
        <v>0.1958752028469266</v>
      </c>
      <c r="N20" s="6">
        <f t="shared" si="3"/>
        <v>1.2163750957127946</v>
      </c>
    </row>
    <row r="21" spans="1:14" ht="12.75">
      <c r="A21" s="1">
        <v>1972</v>
      </c>
      <c r="C21" s="1">
        <v>240945</v>
      </c>
      <c r="F21" s="1">
        <v>252260</v>
      </c>
      <c r="G21" s="1">
        <v>1.21</v>
      </c>
      <c r="H21" s="1">
        <v>184342</v>
      </c>
      <c r="I21" s="1">
        <v>345201</v>
      </c>
      <c r="K21" s="6">
        <f t="shared" si="0"/>
        <v>1.8726117759382017</v>
      </c>
      <c r="L21" s="6">
        <f t="shared" si="1"/>
        <v>0.6273341280525967</v>
      </c>
      <c r="M21" s="6">
        <f t="shared" si="2"/>
        <v>0.190679066277385</v>
      </c>
      <c r="N21" s="6">
        <f t="shared" si="3"/>
        <v>1.2100710371543266</v>
      </c>
    </row>
    <row r="22" spans="1:14" ht="12.75">
      <c r="A22" s="1">
        <v>1973</v>
      </c>
      <c r="C22" s="1">
        <v>118410</v>
      </c>
      <c r="F22" s="1">
        <v>124097</v>
      </c>
      <c r="G22" s="1">
        <v>1.21</v>
      </c>
      <c r="H22" s="1">
        <v>90180</v>
      </c>
      <c r="I22" s="1">
        <v>170769</v>
      </c>
      <c r="K22" s="6">
        <f t="shared" si="0"/>
        <v>1.8936460412508316</v>
      </c>
      <c r="L22" s="6">
        <f t="shared" si="1"/>
        <v>0.6385040930595858</v>
      </c>
      <c r="M22" s="6">
        <f t="shared" si="2"/>
        <v>0.19407419241932697</v>
      </c>
      <c r="N22" s="6">
        <f t="shared" si="3"/>
        <v>1.2141863630383498</v>
      </c>
    </row>
    <row r="23" spans="1:14" ht="12.75">
      <c r="A23" s="1">
        <v>1974</v>
      </c>
      <c r="C23" s="1">
        <v>540363</v>
      </c>
      <c r="F23" s="1">
        <v>508598</v>
      </c>
      <c r="G23" s="1">
        <v>1.67</v>
      </c>
      <c r="H23" s="1">
        <v>218924</v>
      </c>
      <c r="I23" s="1">
        <v>1181560</v>
      </c>
      <c r="K23" s="6">
        <f t="shared" si="0"/>
        <v>5.397124116131626</v>
      </c>
      <c r="L23" s="6">
        <f t="shared" si="1"/>
        <v>1.68586624061714</v>
      </c>
      <c r="M23" s="6">
        <f t="shared" si="2"/>
        <v>0.5124213497316535</v>
      </c>
      <c r="N23" s="6">
        <f t="shared" si="3"/>
        <v>1.6693283330230373</v>
      </c>
    </row>
    <row r="24" spans="1:14" ht="12.75">
      <c r="A24" s="1">
        <v>1975</v>
      </c>
      <c r="C24" s="1">
        <v>258960</v>
      </c>
      <c r="F24" s="1">
        <v>256696</v>
      </c>
      <c r="G24" s="1">
        <v>1.49</v>
      </c>
      <c r="H24" s="1">
        <v>133840</v>
      </c>
      <c r="I24" s="1">
        <v>492323</v>
      </c>
      <c r="K24" s="6">
        <f t="shared" si="0"/>
        <v>3.6784444112372983</v>
      </c>
      <c r="L24" s="6">
        <f t="shared" si="1"/>
        <v>1.3024899484742574</v>
      </c>
      <c r="M24" s="6">
        <f t="shared" si="2"/>
        <v>0.39589360135995666</v>
      </c>
      <c r="N24" s="6">
        <f t="shared" si="3"/>
        <v>1.4857112314869403</v>
      </c>
    </row>
    <row r="25" spans="1:14" ht="12.75">
      <c r="A25" s="1">
        <v>1976</v>
      </c>
      <c r="C25" s="1">
        <v>67638</v>
      </c>
      <c r="F25" s="1">
        <v>70283</v>
      </c>
      <c r="G25" s="1">
        <v>1.25</v>
      </c>
      <c r="H25" s="1">
        <v>48719</v>
      </c>
      <c r="I25" s="1">
        <v>101392</v>
      </c>
      <c r="K25" s="6">
        <f t="shared" si="0"/>
        <v>2.0811593012992877</v>
      </c>
      <c r="L25" s="6">
        <f t="shared" si="1"/>
        <v>0.7329250948417294</v>
      </c>
      <c r="M25" s="6">
        <f t="shared" si="2"/>
        <v>0.2227735850582764</v>
      </c>
      <c r="N25" s="6">
        <f t="shared" si="3"/>
        <v>1.2495376277164285</v>
      </c>
    </row>
    <row r="26" spans="1:14" ht="12.75">
      <c r="A26" s="1">
        <v>1977</v>
      </c>
      <c r="C26" s="1">
        <v>101544</v>
      </c>
      <c r="F26" s="1">
        <v>106696</v>
      </c>
      <c r="G26" s="1">
        <v>1.23</v>
      </c>
      <c r="H26" s="1">
        <v>75453</v>
      </c>
      <c r="I26" s="1">
        <v>150874</v>
      </c>
      <c r="K26" s="6">
        <f t="shared" si="0"/>
        <v>1.9995758949279685</v>
      </c>
      <c r="L26" s="6">
        <f t="shared" si="1"/>
        <v>0.6929351055376116</v>
      </c>
      <c r="M26" s="6">
        <f t="shared" si="2"/>
        <v>0.21061857311173604</v>
      </c>
      <c r="N26" s="6">
        <f t="shared" si="3"/>
        <v>1.2344414161046247</v>
      </c>
    </row>
    <row r="27" spans="1:14" ht="12.75">
      <c r="A27" s="1">
        <v>1978</v>
      </c>
      <c r="C27" s="1">
        <v>59958</v>
      </c>
      <c r="F27" s="1">
        <v>63154</v>
      </c>
      <c r="G27" s="1">
        <v>1.22</v>
      </c>
      <c r="H27" s="1">
        <v>45261</v>
      </c>
      <c r="I27" s="1">
        <v>88121</v>
      </c>
      <c r="K27" s="6">
        <f t="shared" si="0"/>
        <v>1.9469521221360553</v>
      </c>
      <c r="L27" s="6">
        <f t="shared" si="1"/>
        <v>0.6662651355053032</v>
      </c>
      <c r="M27" s="6">
        <f t="shared" si="2"/>
        <v>0.2025121992417335</v>
      </c>
      <c r="N27" s="6">
        <f t="shared" si="3"/>
        <v>1.2244750226975996</v>
      </c>
    </row>
    <row r="28" spans="1:14" ht="12.75">
      <c r="A28" s="1">
        <v>1979</v>
      </c>
      <c r="C28" s="1">
        <v>80351</v>
      </c>
      <c r="F28" s="1">
        <v>84139</v>
      </c>
      <c r="G28" s="1">
        <v>1.21</v>
      </c>
      <c r="H28" s="1">
        <v>61801</v>
      </c>
      <c r="I28" s="1">
        <v>114546</v>
      </c>
      <c r="K28" s="6">
        <f t="shared" si="0"/>
        <v>1.8534651542855294</v>
      </c>
      <c r="L28" s="6">
        <f t="shared" si="1"/>
        <v>0.6170569434780734</v>
      </c>
      <c r="M28" s="6">
        <f t="shared" si="2"/>
        <v>0.18755530196901926</v>
      </c>
      <c r="N28" s="6">
        <f t="shared" si="3"/>
        <v>1.20629695817341</v>
      </c>
    </row>
    <row r="29" spans="1:14" ht="12.75">
      <c r="A29" s="1">
        <v>1980</v>
      </c>
      <c r="C29" s="1">
        <v>65908</v>
      </c>
      <c r="F29" s="1">
        <v>68933</v>
      </c>
      <c r="G29" s="1">
        <v>1.2</v>
      </c>
      <c r="H29" s="1">
        <v>50785</v>
      </c>
      <c r="I29" s="1">
        <v>93566</v>
      </c>
      <c r="K29" s="6">
        <f t="shared" si="0"/>
        <v>1.842394407797578</v>
      </c>
      <c r="L29" s="6">
        <f t="shared" si="1"/>
        <v>0.6110660342383478</v>
      </c>
      <c r="M29" s="6">
        <f t="shared" si="2"/>
        <v>0.18573435691135193</v>
      </c>
      <c r="N29" s="6">
        <f t="shared" si="3"/>
        <v>1.2041023564203652</v>
      </c>
    </row>
    <row r="30" spans="1:14" ht="12.75">
      <c r="A30" s="1">
        <v>1981</v>
      </c>
      <c r="C30" s="1">
        <v>138921</v>
      </c>
      <c r="F30" s="1">
        <v>144738</v>
      </c>
      <c r="G30" s="1">
        <v>1.25</v>
      </c>
      <c r="H30" s="1">
        <v>99891</v>
      </c>
      <c r="I30" s="1">
        <v>209719</v>
      </c>
      <c r="K30" s="6">
        <f t="shared" si="0"/>
        <v>2.0994784314903243</v>
      </c>
      <c r="L30" s="6">
        <f t="shared" si="1"/>
        <v>0.7416889479244567</v>
      </c>
      <c r="M30" s="6">
        <f t="shared" si="2"/>
        <v>0.22543737018980448</v>
      </c>
      <c r="N30" s="6">
        <f t="shared" si="3"/>
        <v>1.2528705646134923</v>
      </c>
    </row>
    <row r="31" spans="1:14" ht="12.75">
      <c r="A31" s="1">
        <v>1982</v>
      </c>
      <c r="C31" s="1">
        <v>135780</v>
      </c>
      <c r="F31" s="1">
        <v>143252</v>
      </c>
      <c r="G31" s="1">
        <v>1.2</v>
      </c>
      <c r="H31" s="1">
        <v>105559</v>
      </c>
      <c r="I31" s="1">
        <v>194405</v>
      </c>
      <c r="K31" s="6">
        <f t="shared" si="0"/>
        <v>1.8416714822989986</v>
      </c>
      <c r="L31" s="6">
        <f t="shared" si="1"/>
        <v>0.6106735735552739</v>
      </c>
      <c r="M31" s="6">
        <f t="shared" si="2"/>
        <v>0.18561506794993127</v>
      </c>
      <c r="N31" s="6">
        <f t="shared" si="3"/>
        <v>1.2039587288675848</v>
      </c>
    </row>
    <row r="32" spans="1:14" ht="12.75">
      <c r="A32" s="1">
        <v>1983</v>
      </c>
      <c r="C32" s="1">
        <v>244352</v>
      </c>
      <c r="F32" s="1">
        <v>253529</v>
      </c>
      <c r="G32" s="1">
        <v>1.24</v>
      </c>
      <c r="H32" s="1">
        <v>177430</v>
      </c>
      <c r="I32" s="1">
        <v>362266</v>
      </c>
      <c r="K32" s="6">
        <f t="shared" si="0"/>
        <v>2.041740404666629</v>
      </c>
      <c r="L32" s="6">
        <f t="shared" si="1"/>
        <v>0.7138025836819034</v>
      </c>
      <c r="M32" s="6">
        <f t="shared" si="2"/>
        <v>0.2169612716358369</v>
      </c>
      <c r="N32" s="6">
        <f t="shared" si="3"/>
        <v>1.242295989114636</v>
      </c>
    </row>
    <row r="33" spans="1:14" ht="12.75">
      <c r="A33" s="1">
        <v>1984</v>
      </c>
      <c r="C33" s="1">
        <v>371409</v>
      </c>
      <c r="F33" s="1">
        <v>388456</v>
      </c>
      <c r="G33" s="1">
        <v>1.22</v>
      </c>
      <c r="H33" s="1">
        <v>278647</v>
      </c>
      <c r="I33" s="1">
        <v>541538</v>
      </c>
      <c r="K33" s="6">
        <f t="shared" si="0"/>
        <v>1.9434553395514755</v>
      </c>
      <c r="L33" s="6">
        <f t="shared" si="1"/>
        <v>0.6644674916540217</v>
      </c>
      <c r="M33" s="6">
        <f t="shared" si="2"/>
        <v>0.20196580293435312</v>
      </c>
      <c r="N33" s="6">
        <f t="shared" si="3"/>
        <v>1.2238061568162828</v>
      </c>
    </row>
    <row r="34" spans="1:14" ht="12.75">
      <c r="A34" s="1">
        <v>1985</v>
      </c>
      <c r="C34" s="1">
        <v>221029</v>
      </c>
      <c r="F34" s="1">
        <v>231312</v>
      </c>
      <c r="G34" s="1">
        <v>1.23</v>
      </c>
      <c r="H34" s="1">
        <v>165275</v>
      </c>
      <c r="I34" s="1">
        <v>323737</v>
      </c>
      <c r="K34" s="6">
        <f t="shared" si="0"/>
        <v>1.9587777945847828</v>
      </c>
      <c r="L34" s="6">
        <f t="shared" si="1"/>
        <v>0.6723207045477401</v>
      </c>
      <c r="M34" s="6">
        <f t="shared" si="2"/>
        <v>0.20435279773487539</v>
      </c>
      <c r="N34" s="6">
        <f t="shared" si="3"/>
        <v>1.2267308649923685</v>
      </c>
    </row>
    <row r="35" spans="1:14" ht="12.75">
      <c r="A35" s="1">
        <v>1986</v>
      </c>
      <c r="C35" s="1">
        <v>125288</v>
      </c>
      <c r="F35" s="1">
        <v>132209</v>
      </c>
      <c r="G35" s="1">
        <v>1.21</v>
      </c>
      <c r="H35" s="1">
        <v>97277</v>
      </c>
      <c r="I35" s="1">
        <v>179686</v>
      </c>
      <c r="K35" s="6">
        <f t="shared" si="0"/>
        <v>1.847158115484647</v>
      </c>
      <c r="L35" s="6">
        <f t="shared" si="1"/>
        <v>0.613648304204198</v>
      </c>
      <c r="M35" s="6">
        <f t="shared" si="2"/>
        <v>0.18651924139945228</v>
      </c>
      <c r="N35" s="6">
        <f t="shared" si="3"/>
        <v>1.20504780866887</v>
      </c>
    </row>
    <row r="36" spans="1:14" ht="12.75">
      <c r="A36" s="1">
        <v>1987</v>
      </c>
      <c r="C36" s="1">
        <v>176359</v>
      </c>
      <c r="F36" s="1">
        <v>183954</v>
      </c>
      <c r="G36" s="1">
        <v>1.2</v>
      </c>
      <c r="H36" s="1">
        <v>135834</v>
      </c>
      <c r="I36" s="1">
        <v>249121</v>
      </c>
      <c r="K36" s="6">
        <f t="shared" si="0"/>
        <v>1.8340106306226718</v>
      </c>
      <c r="L36" s="6">
        <f t="shared" si="1"/>
        <v>0.6065051702311445</v>
      </c>
      <c r="M36" s="6">
        <f t="shared" si="2"/>
        <v>0.1843480760580986</v>
      </c>
      <c r="N36" s="6">
        <f t="shared" si="3"/>
        <v>1.202434288850507</v>
      </c>
    </row>
    <row r="37" spans="1:14" ht="12.75">
      <c r="A37" s="1">
        <v>1988</v>
      </c>
      <c r="C37" s="1">
        <v>161124</v>
      </c>
      <c r="F37" s="1">
        <v>167944</v>
      </c>
      <c r="G37" s="1">
        <v>1.22</v>
      </c>
      <c r="H37" s="1">
        <v>120374</v>
      </c>
      <c r="I37" s="1">
        <v>234312</v>
      </c>
      <c r="K37" s="6">
        <f t="shared" si="0"/>
        <v>1.9465333045342017</v>
      </c>
      <c r="L37" s="6">
        <f t="shared" si="1"/>
        <v>0.6660499978804901</v>
      </c>
      <c r="M37" s="6">
        <f t="shared" si="2"/>
        <v>0.20244680786641037</v>
      </c>
      <c r="N37" s="6">
        <f t="shared" si="3"/>
        <v>1.2243949552097066</v>
      </c>
    </row>
    <row r="38" spans="1:14" ht="12.75">
      <c r="A38" s="1">
        <v>1989</v>
      </c>
      <c r="C38" s="1">
        <v>116351</v>
      </c>
      <c r="F38" s="1">
        <v>122182</v>
      </c>
      <c r="G38" s="1">
        <v>1.21</v>
      </c>
      <c r="H38" s="1">
        <v>89845</v>
      </c>
      <c r="I38" s="1">
        <v>166157</v>
      </c>
      <c r="K38" s="6">
        <f t="shared" si="0"/>
        <v>1.849373921754132</v>
      </c>
      <c r="L38" s="6">
        <f t="shared" si="1"/>
        <v>0.6148471611395924</v>
      </c>
      <c r="M38" s="6">
        <f t="shared" si="2"/>
        <v>0.1868836356047393</v>
      </c>
      <c r="N38" s="6">
        <f t="shared" si="3"/>
        <v>1.2054870011221757</v>
      </c>
    </row>
    <row r="39" spans="1:14" ht="12.75">
      <c r="A39" s="1">
        <v>1990</v>
      </c>
      <c r="C39" s="1">
        <v>124504</v>
      </c>
      <c r="F39" s="1">
        <v>131522</v>
      </c>
      <c r="G39" s="1">
        <v>1.2</v>
      </c>
      <c r="H39" s="1">
        <v>97364</v>
      </c>
      <c r="I39" s="1">
        <v>177662</v>
      </c>
      <c r="K39" s="6">
        <f t="shared" si="0"/>
        <v>1.8247196088903497</v>
      </c>
      <c r="L39" s="6">
        <f t="shared" si="1"/>
        <v>0.6014263362665881</v>
      </c>
      <c r="M39" s="6">
        <f t="shared" si="2"/>
        <v>0.18280435752783833</v>
      </c>
      <c r="N39" s="6">
        <f t="shared" si="3"/>
        <v>1.2005795007611002</v>
      </c>
    </row>
    <row r="40" spans="1:14" ht="12.75">
      <c r="A40" s="1">
        <v>1991</v>
      </c>
      <c r="C40" s="1">
        <v>82577</v>
      </c>
      <c r="F40" s="1">
        <v>86557</v>
      </c>
      <c r="G40" s="1">
        <v>1.21</v>
      </c>
      <c r="H40" s="1">
        <v>63172</v>
      </c>
      <c r="I40" s="1">
        <v>188598</v>
      </c>
      <c r="K40" s="6">
        <f t="shared" si="0"/>
        <v>2.985468245425188</v>
      </c>
      <c r="L40" s="6">
        <f t="shared" si="1"/>
        <v>1.0937566006814508</v>
      </c>
      <c r="M40" s="6">
        <f t="shared" si="2"/>
        <v>0.33244881479679356</v>
      </c>
      <c r="N40" s="6">
        <f t="shared" si="3"/>
        <v>1.394378525810114</v>
      </c>
    </row>
    <row r="41" spans="1:14" ht="12.75">
      <c r="A41" s="1">
        <v>1992</v>
      </c>
      <c r="C41" s="1">
        <v>59258</v>
      </c>
      <c r="F41" s="1">
        <v>62223</v>
      </c>
      <c r="G41" s="1">
        <v>1.22</v>
      </c>
      <c r="H41" s="1">
        <v>44820</v>
      </c>
      <c r="I41" s="1">
        <v>86384</v>
      </c>
      <c r="K41" s="6">
        <f t="shared" si="0"/>
        <v>1.9273538598839803</v>
      </c>
      <c r="L41" s="6">
        <f t="shared" si="1"/>
        <v>0.6561480051031502</v>
      </c>
      <c r="M41" s="6">
        <f t="shared" si="2"/>
        <v>0.19943708361797877</v>
      </c>
      <c r="N41" s="6">
        <f t="shared" si="3"/>
        <v>1.2207154040181594</v>
      </c>
    </row>
    <row r="43" spans="1:14" ht="12.75">
      <c r="A43" s="2"/>
      <c r="B43" s="5" t="s">
        <v>33</v>
      </c>
      <c r="C43" s="5">
        <f>SUM(C6:C41)</f>
        <v>7326297</v>
      </c>
      <c r="J43" s="5" t="s">
        <v>31</v>
      </c>
      <c r="K43" s="1">
        <f>AVERAGE(K6:K41)</f>
        <v>2.152716593046702</v>
      </c>
      <c r="L43" s="1">
        <f>AVERAGE(L6:L41)</f>
        <v>0.738503940235354</v>
      </c>
      <c r="M43" s="5">
        <f>AVERAGE(M6:M41)</f>
        <v>0.22446928274630817</v>
      </c>
      <c r="N43" s="1">
        <f>EXP(M43)</f>
        <v>1.2516582632531064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0" sqref="C30"/>
    </sheetView>
  </sheetViews>
  <sheetFormatPr defaultColWidth="9.140625" defaultRowHeight="12.75"/>
  <cols>
    <col min="1" max="16384" width="9.140625" style="1" customWidth="1"/>
  </cols>
  <sheetData>
    <row r="1" ht="12.75">
      <c r="A1" s="2" t="s">
        <v>24</v>
      </c>
    </row>
    <row r="3" spans="1:9" ht="12.75">
      <c r="A3" s="1" t="s">
        <v>0</v>
      </c>
      <c r="C3" s="1" t="s">
        <v>22</v>
      </c>
      <c r="F3" s="1" t="s">
        <v>26</v>
      </c>
      <c r="G3" s="1" t="s">
        <v>27</v>
      </c>
      <c r="H3" s="3">
        <v>0.05</v>
      </c>
      <c r="I3" s="3">
        <v>0.95</v>
      </c>
    </row>
    <row r="4" ht="12.75">
      <c r="C4" s="1" t="s">
        <v>23</v>
      </c>
    </row>
    <row r="5" spans="11:14" ht="12.75">
      <c r="K5" s="4" t="s">
        <v>28</v>
      </c>
      <c r="L5" s="4" t="s">
        <v>29</v>
      </c>
      <c r="M5" s="5" t="s">
        <v>30</v>
      </c>
      <c r="N5" s="4" t="s">
        <v>27</v>
      </c>
    </row>
    <row r="6" spans="1:14" ht="12.75">
      <c r="A6" s="1">
        <v>1969</v>
      </c>
      <c r="C6" s="1">
        <v>1950</v>
      </c>
      <c r="F6" s="1">
        <v>2045</v>
      </c>
      <c r="G6" s="1">
        <v>1.22</v>
      </c>
      <c r="H6" s="1">
        <v>1481</v>
      </c>
      <c r="I6" s="1">
        <v>2825</v>
      </c>
      <c r="K6" s="6">
        <f aca="true" t="shared" si="0" ref="K6:K28">I6/H6</f>
        <v>1.9074949358541526</v>
      </c>
      <c r="L6" s="6">
        <f aca="true" t="shared" si="1" ref="L6:L28">LN(K6)</f>
        <v>0.6457908293127426</v>
      </c>
      <c r="M6" s="6">
        <f aca="true" t="shared" si="2" ref="M6:M28">L6/3.29</f>
        <v>0.1962890058701345</v>
      </c>
      <c r="N6" s="6">
        <f aca="true" t="shared" si="3" ref="N6:N28">EXP(M6)</f>
        <v>1.2168785395608648</v>
      </c>
    </row>
    <row r="7" spans="1:14" ht="12.75">
      <c r="A7" s="1">
        <v>1970</v>
      </c>
      <c r="C7" s="1">
        <v>1800</v>
      </c>
      <c r="F7" s="1">
        <v>1902</v>
      </c>
      <c r="G7" s="1">
        <v>1.21</v>
      </c>
      <c r="H7" s="1">
        <v>1389</v>
      </c>
      <c r="I7" s="1">
        <v>2605</v>
      </c>
      <c r="K7" s="6">
        <f t="shared" si="0"/>
        <v>1.8754499640028797</v>
      </c>
      <c r="L7" s="6">
        <f t="shared" si="1"/>
        <v>0.6288486114331234</v>
      </c>
      <c r="M7" s="6">
        <f t="shared" si="2"/>
        <v>0.19113939557237794</v>
      </c>
      <c r="N7" s="6">
        <f t="shared" si="3"/>
        <v>1.210628196530304</v>
      </c>
    </row>
    <row r="8" spans="1:14" ht="12.75">
      <c r="A8" s="1">
        <v>1971</v>
      </c>
      <c r="C8" s="1">
        <v>6050.5</v>
      </c>
      <c r="F8" s="1">
        <v>6226</v>
      </c>
      <c r="G8" s="1">
        <v>1.32</v>
      </c>
      <c r="H8" s="1">
        <v>3922</v>
      </c>
      <c r="I8" s="1">
        <v>9881</v>
      </c>
      <c r="K8" s="6">
        <f t="shared" si="0"/>
        <v>2.5193778684344723</v>
      </c>
      <c r="L8" s="6">
        <f t="shared" si="1"/>
        <v>0.9240119934386712</v>
      </c>
      <c r="M8" s="6">
        <f t="shared" si="2"/>
        <v>0.2808547092518758</v>
      </c>
      <c r="N8" s="6">
        <f t="shared" si="3"/>
        <v>1.3242611870588201</v>
      </c>
    </row>
    <row r="9" spans="1:14" ht="12.75">
      <c r="A9" s="1">
        <v>1972</v>
      </c>
      <c r="C9" s="1">
        <v>3260</v>
      </c>
      <c r="F9" s="1">
        <v>3429</v>
      </c>
      <c r="G9" s="1">
        <v>1.2</v>
      </c>
      <c r="H9" s="1">
        <v>2529</v>
      </c>
      <c r="I9" s="1">
        <v>4649</v>
      </c>
      <c r="K9" s="6">
        <f t="shared" si="0"/>
        <v>1.8382759984183472</v>
      </c>
      <c r="L9" s="6">
        <f t="shared" si="1"/>
        <v>0.6088281750206196</v>
      </c>
      <c r="M9" s="6">
        <f t="shared" si="2"/>
        <v>0.18505415654122176</v>
      </c>
      <c r="N9" s="6">
        <f t="shared" si="3"/>
        <v>1.2032836040412571</v>
      </c>
    </row>
    <row r="10" spans="1:14" ht="12.75">
      <c r="A10" s="1">
        <v>1973</v>
      </c>
      <c r="C10" s="1">
        <v>3980</v>
      </c>
      <c r="F10" s="1">
        <v>4192</v>
      </c>
      <c r="G10" s="1">
        <v>1.2</v>
      </c>
      <c r="H10" s="1">
        <v>3088</v>
      </c>
      <c r="I10" s="1">
        <v>5691</v>
      </c>
      <c r="K10" s="6">
        <f t="shared" si="0"/>
        <v>1.8429404145077721</v>
      </c>
      <c r="L10" s="6">
        <f t="shared" si="1"/>
        <v>0.6113623474584572</v>
      </c>
      <c r="M10" s="6">
        <f t="shared" si="2"/>
        <v>0.1858244217198958</v>
      </c>
      <c r="N10" s="6">
        <f t="shared" si="3"/>
        <v>1.2042108085523504</v>
      </c>
    </row>
    <row r="11" spans="1:14" ht="12.75">
      <c r="A11" s="1">
        <v>1974</v>
      </c>
      <c r="C11" s="1">
        <v>3333</v>
      </c>
      <c r="F11" s="1">
        <v>3512</v>
      </c>
      <c r="G11" s="1">
        <v>1.21</v>
      </c>
      <c r="H11" s="1">
        <v>2584</v>
      </c>
      <c r="I11" s="1">
        <v>4773</v>
      </c>
      <c r="K11" s="6">
        <f t="shared" si="0"/>
        <v>1.8471362229102166</v>
      </c>
      <c r="L11" s="6">
        <f t="shared" si="1"/>
        <v>0.613636452103404</v>
      </c>
      <c r="M11" s="6">
        <f t="shared" si="2"/>
        <v>0.18651563893720485</v>
      </c>
      <c r="N11" s="6">
        <f t="shared" si="3"/>
        <v>1.2050434675374524</v>
      </c>
    </row>
    <row r="12" spans="1:14" ht="12.75">
      <c r="A12" s="1">
        <v>1975</v>
      </c>
      <c r="C12" s="1">
        <v>3172</v>
      </c>
      <c r="F12" s="1">
        <v>3320</v>
      </c>
      <c r="G12" s="1">
        <v>1.21</v>
      </c>
      <c r="H12" s="1">
        <v>2438</v>
      </c>
      <c r="I12" s="1">
        <v>4523</v>
      </c>
      <c r="K12" s="6">
        <f t="shared" si="0"/>
        <v>1.8552091878589008</v>
      </c>
      <c r="L12" s="6">
        <f t="shared" si="1"/>
        <v>0.6179974594366263</v>
      </c>
      <c r="M12" s="6">
        <f t="shared" si="2"/>
        <v>0.18784117308104142</v>
      </c>
      <c r="N12" s="6">
        <f t="shared" si="3"/>
        <v>1.2066418529216458</v>
      </c>
    </row>
    <row r="13" spans="1:14" ht="12.75">
      <c r="A13" s="1">
        <v>1976</v>
      </c>
      <c r="C13" s="1">
        <v>3095</v>
      </c>
      <c r="F13" s="1">
        <v>3255</v>
      </c>
      <c r="G13" s="1">
        <v>1.2</v>
      </c>
      <c r="H13" s="1">
        <v>2398</v>
      </c>
      <c r="I13" s="1">
        <v>4417</v>
      </c>
      <c r="K13" s="6">
        <f t="shared" si="0"/>
        <v>1.8419516263552962</v>
      </c>
      <c r="L13" s="6">
        <f t="shared" si="1"/>
        <v>0.610825676009067</v>
      </c>
      <c r="M13" s="6">
        <f t="shared" si="2"/>
        <v>0.18566129969880457</v>
      </c>
      <c r="N13" s="6">
        <f t="shared" si="3"/>
        <v>1.204014391271867</v>
      </c>
    </row>
    <row r="14" spans="1:14" ht="12.75">
      <c r="A14" s="1">
        <v>1977</v>
      </c>
      <c r="C14" s="1">
        <v>6463</v>
      </c>
      <c r="F14" s="1">
        <v>6770</v>
      </c>
      <c r="G14" s="1">
        <v>1.22</v>
      </c>
      <c r="H14" s="1">
        <v>4904</v>
      </c>
      <c r="I14" s="1">
        <v>9344</v>
      </c>
      <c r="K14" s="6">
        <f t="shared" si="0"/>
        <v>1.9053833605220227</v>
      </c>
      <c r="L14" s="6">
        <f t="shared" si="1"/>
        <v>0.6446832274519609</v>
      </c>
      <c r="M14" s="6">
        <f t="shared" si="2"/>
        <v>0.195952348769593</v>
      </c>
      <c r="N14" s="6">
        <f t="shared" si="3"/>
        <v>1.2164689377115792</v>
      </c>
    </row>
    <row r="15" spans="1:14" ht="12.75">
      <c r="A15" s="1">
        <v>1978</v>
      </c>
      <c r="C15" s="1">
        <v>7909</v>
      </c>
      <c r="F15" s="1">
        <v>8339</v>
      </c>
      <c r="G15" s="1">
        <v>1.21</v>
      </c>
      <c r="H15" s="1">
        <v>6113</v>
      </c>
      <c r="I15" s="1">
        <v>11375</v>
      </c>
      <c r="K15" s="6">
        <f t="shared" si="0"/>
        <v>1.8607884835596271</v>
      </c>
      <c r="L15" s="6">
        <f t="shared" si="1"/>
        <v>0.6210003137904259</v>
      </c>
      <c r="M15" s="6">
        <f t="shared" si="2"/>
        <v>0.1887538947691264</v>
      </c>
      <c r="N15" s="6">
        <f t="shared" si="3"/>
        <v>1.2077436838665674</v>
      </c>
    </row>
    <row r="16" spans="1:14" ht="12.75">
      <c r="A16" s="1">
        <v>1979</v>
      </c>
      <c r="C16" s="1">
        <v>7568</v>
      </c>
      <c r="F16" s="1">
        <v>7898</v>
      </c>
      <c r="G16" s="1">
        <v>1.2</v>
      </c>
      <c r="H16" s="1">
        <v>5817</v>
      </c>
      <c r="I16" s="1">
        <v>10724</v>
      </c>
      <c r="K16" s="6">
        <f t="shared" si="0"/>
        <v>1.8435619735258724</v>
      </c>
      <c r="L16" s="6">
        <f t="shared" si="1"/>
        <v>0.6116995554450884</v>
      </c>
      <c r="M16" s="6">
        <f t="shared" si="2"/>
        <v>0.1859269165486591</v>
      </c>
      <c r="N16" s="6">
        <f t="shared" si="3"/>
        <v>1.2043342402584156</v>
      </c>
    </row>
    <row r="17" spans="1:14" ht="12.75">
      <c r="A17" s="1">
        <v>1980</v>
      </c>
      <c r="C17" s="1">
        <v>5021</v>
      </c>
      <c r="F17" s="1">
        <v>5284</v>
      </c>
      <c r="G17" s="1">
        <v>1.21</v>
      </c>
      <c r="H17" s="1">
        <v>3869</v>
      </c>
      <c r="I17" s="1">
        <v>7215</v>
      </c>
      <c r="K17" s="6">
        <f t="shared" si="0"/>
        <v>1.8648229516670976</v>
      </c>
      <c r="L17" s="6">
        <f t="shared" si="1"/>
        <v>0.6231661165074583</v>
      </c>
      <c r="M17" s="6">
        <f t="shared" si="2"/>
        <v>0.18941219346731256</v>
      </c>
      <c r="N17" s="6">
        <f t="shared" si="3"/>
        <v>1.2085390017110287</v>
      </c>
    </row>
    <row r="18" spans="1:14" ht="12.75">
      <c r="A18" s="1">
        <v>1981</v>
      </c>
      <c r="C18" s="1">
        <v>3582</v>
      </c>
      <c r="F18" s="1">
        <v>3762</v>
      </c>
      <c r="G18" s="1">
        <v>1.22</v>
      </c>
      <c r="H18" s="1">
        <v>2708</v>
      </c>
      <c r="I18" s="1">
        <v>5227</v>
      </c>
      <c r="K18" s="6">
        <f t="shared" si="0"/>
        <v>1.9302067946824224</v>
      </c>
      <c r="L18" s="6">
        <f t="shared" si="1"/>
        <v>0.6576271446807562</v>
      </c>
      <c r="M18" s="6">
        <f t="shared" si="2"/>
        <v>0.19988667011573139</v>
      </c>
      <c r="N18" s="6">
        <f t="shared" si="3"/>
        <v>1.2212643445702884</v>
      </c>
    </row>
    <row r="19" spans="1:14" ht="12.75">
      <c r="A19" s="1">
        <v>1982</v>
      </c>
      <c r="C19" s="1">
        <v>3783</v>
      </c>
      <c r="F19" s="1">
        <v>3839</v>
      </c>
      <c r="G19" s="1">
        <v>1.21</v>
      </c>
      <c r="H19" s="1">
        <v>2816</v>
      </c>
      <c r="I19" s="1">
        <v>5234</v>
      </c>
      <c r="K19" s="6">
        <f t="shared" si="0"/>
        <v>1.8586647727272727</v>
      </c>
      <c r="L19" s="6">
        <f t="shared" si="1"/>
        <v>0.6198583658121581</v>
      </c>
      <c r="M19" s="6">
        <f t="shared" si="2"/>
        <v>0.188406798119197</v>
      </c>
      <c r="N19" s="6">
        <f t="shared" si="3"/>
        <v>1.2073245528236223</v>
      </c>
    </row>
    <row r="20" spans="1:14" ht="12.75">
      <c r="A20" s="1">
        <v>1983</v>
      </c>
      <c r="C20" s="1">
        <v>4419</v>
      </c>
      <c r="F20" s="1">
        <v>4646</v>
      </c>
      <c r="G20" s="1">
        <v>1.21</v>
      </c>
      <c r="H20" s="1">
        <v>3406</v>
      </c>
      <c r="I20" s="1">
        <v>6337</v>
      </c>
      <c r="K20" s="6">
        <f t="shared" si="0"/>
        <v>1.860540223135643</v>
      </c>
      <c r="L20" s="6">
        <f t="shared" si="1"/>
        <v>0.6208668881008833</v>
      </c>
      <c r="M20" s="6">
        <f t="shared" si="2"/>
        <v>0.1887133398482928</v>
      </c>
      <c r="N20" s="6">
        <f t="shared" si="3"/>
        <v>1.2076947049102564</v>
      </c>
    </row>
    <row r="21" spans="1:14" ht="12.75">
      <c r="A21" s="1">
        <v>1984</v>
      </c>
      <c r="C21" s="1">
        <v>4512</v>
      </c>
      <c r="F21" s="1">
        <v>4739</v>
      </c>
      <c r="G21" s="1">
        <v>1.22</v>
      </c>
      <c r="H21" s="1">
        <v>3433</v>
      </c>
      <c r="I21" s="1">
        <v>6542</v>
      </c>
      <c r="K21" s="6">
        <f t="shared" si="0"/>
        <v>1.9056219050393242</v>
      </c>
      <c r="L21" s="6">
        <f t="shared" si="1"/>
        <v>0.6448084146406371</v>
      </c>
      <c r="M21" s="6">
        <f t="shared" si="2"/>
        <v>0.1959903995868198</v>
      </c>
      <c r="N21" s="6">
        <f t="shared" si="3"/>
        <v>1.2165152262294423</v>
      </c>
    </row>
    <row r="22" spans="1:14" ht="12.75">
      <c r="A22" s="1">
        <v>1985</v>
      </c>
      <c r="C22" s="1">
        <v>3712</v>
      </c>
      <c r="F22" s="1">
        <v>3889</v>
      </c>
      <c r="G22" s="1">
        <v>1.21</v>
      </c>
      <c r="H22" s="1">
        <v>2826</v>
      </c>
      <c r="I22" s="1">
        <v>5352</v>
      </c>
      <c r="K22" s="6">
        <f t="shared" si="0"/>
        <v>1.8938428874734607</v>
      </c>
      <c r="L22" s="6">
        <f t="shared" si="1"/>
        <v>0.6386080385635916</v>
      </c>
      <c r="M22" s="6">
        <f t="shared" si="2"/>
        <v>0.19410578679744425</v>
      </c>
      <c r="N22" s="6">
        <f t="shared" si="3"/>
        <v>1.214224725107418</v>
      </c>
    </row>
    <row r="23" spans="1:14" ht="12.75">
      <c r="A23" s="1">
        <v>1986</v>
      </c>
      <c r="C23" s="1">
        <v>3041</v>
      </c>
      <c r="F23" s="1">
        <v>3191</v>
      </c>
      <c r="G23" s="1">
        <v>1.22</v>
      </c>
      <c r="H23" s="1">
        <v>2288</v>
      </c>
      <c r="I23" s="1">
        <v>4451</v>
      </c>
      <c r="K23" s="6">
        <f t="shared" si="0"/>
        <v>1.945367132867133</v>
      </c>
      <c r="L23" s="6">
        <f t="shared" si="1"/>
        <v>0.6654507165161658</v>
      </c>
      <c r="M23" s="6">
        <f t="shared" si="2"/>
        <v>0.20226465547603825</v>
      </c>
      <c r="N23" s="6">
        <f t="shared" si="3"/>
        <v>1.2241719490530245</v>
      </c>
    </row>
    <row r="24" spans="1:14" ht="12.75">
      <c r="A24" s="1">
        <v>1987</v>
      </c>
      <c r="C24" s="1">
        <v>2235</v>
      </c>
      <c r="F24" s="1">
        <v>2332</v>
      </c>
      <c r="G24" s="1">
        <v>1.22</v>
      </c>
      <c r="H24" s="1">
        <v>1683</v>
      </c>
      <c r="I24" s="1">
        <v>3232</v>
      </c>
      <c r="K24" s="6">
        <f t="shared" si="0"/>
        <v>1.92038027332145</v>
      </c>
      <c r="L24" s="6">
        <f t="shared" si="1"/>
        <v>0.65252322545018</v>
      </c>
      <c r="M24" s="6">
        <f t="shared" si="2"/>
        <v>0.19833532688455321</v>
      </c>
      <c r="N24" s="6">
        <f t="shared" si="3"/>
        <v>1.219371213223788</v>
      </c>
    </row>
    <row r="25" spans="1:14" ht="12.75">
      <c r="A25" s="1">
        <v>1988</v>
      </c>
      <c r="C25" s="1">
        <v>3727</v>
      </c>
      <c r="F25" s="1">
        <v>3902</v>
      </c>
      <c r="G25" s="1">
        <v>1.22</v>
      </c>
      <c r="H25" s="1">
        <v>2809</v>
      </c>
      <c r="I25" s="1">
        <v>4067</v>
      </c>
      <c r="K25" s="6">
        <f t="shared" si="0"/>
        <v>1.4478462086151656</v>
      </c>
      <c r="L25" s="6">
        <f t="shared" si="1"/>
        <v>0.37007707880298085</v>
      </c>
      <c r="M25" s="6">
        <f t="shared" si="2"/>
        <v>0.11248543428662032</v>
      </c>
      <c r="N25" s="6">
        <f t="shared" si="3"/>
        <v>1.1190559569457459</v>
      </c>
    </row>
    <row r="26" spans="1:14" ht="12.75">
      <c r="A26" s="1">
        <v>1989</v>
      </c>
      <c r="C26" s="1">
        <v>2847</v>
      </c>
      <c r="F26" s="1">
        <v>2984</v>
      </c>
      <c r="G26" s="1">
        <v>1.21</v>
      </c>
      <c r="H26" s="1">
        <v>2189</v>
      </c>
      <c r="I26" s="1">
        <v>4067</v>
      </c>
      <c r="K26" s="6">
        <f t="shared" si="0"/>
        <v>1.8579259936043855</v>
      </c>
      <c r="L26" s="6">
        <f t="shared" si="1"/>
        <v>0.6194608083843616</v>
      </c>
      <c r="M26" s="6">
        <f t="shared" si="2"/>
        <v>0.18828595999524667</v>
      </c>
      <c r="N26" s="6">
        <f t="shared" si="3"/>
        <v>1.2071786708038923</v>
      </c>
    </row>
    <row r="27" spans="1:14" ht="12.75">
      <c r="A27" s="1">
        <v>1990</v>
      </c>
      <c r="C27" s="1">
        <v>3912</v>
      </c>
      <c r="F27" s="1">
        <v>4145</v>
      </c>
      <c r="G27" s="1">
        <v>1.2</v>
      </c>
      <c r="H27" s="1">
        <v>3065</v>
      </c>
      <c r="I27" s="1">
        <v>5605</v>
      </c>
      <c r="K27" s="6">
        <f t="shared" si="0"/>
        <v>1.8287112561174552</v>
      </c>
      <c r="L27" s="6">
        <f t="shared" si="1"/>
        <v>0.6036114871359486</v>
      </c>
      <c r="M27" s="6">
        <f t="shared" si="2"/>
        <v>0.18346853712338862</v>
      </c>
      <c r="N27" s="6">
        <f t="shared" si="3"/>
        <v>1.2013771660355181</v>
      </c>
    </row>
    <row r="28" spans="1:14" ht="12.75">
      <c r="A28" s="1">
        <v>1991</v>
      </c>
      <c r="C28" s="1">
        <v>3517</v>
      </c>
      <c r="F28" s="1">
        <v>3722</v>
      </c>
      <c r="G28" s="1">
        <v>1.2</v>
      </c>
      <c r="H28" s="1">
        <v>2740</v>
      </c>
      <c r="I28" s="1">
        <v>5055</v>
      </c>
      <c r="K28" s="6">
        <f t="shared" si="0"/>
        <v>1.844890510948905</v>
      </c>
      <c r="L28" s="6">
        <f t="shared" si="1"/>
        <v>0.6124199320724559</v>
      </c>
      <c r="M28" s="6">
        <f t="shared" si="2"/>
        <v>0.186145876009865</v>
      </c>
      <c r="N28" s="6">
        <f t="shared" si="3"/>
        <v>1.204597969506728</v>
      </c>
    </row>
    <row r="30" spans="1:14" ht="12.75">
      <c r="A30" s="2"/>
      <c r="B30" s="5" t="s">
        <v>34</v>
      </c>
      <c r="C30" s="5">
        <f>SUM(C6:C28)</f>
        <v>92888.5</v>
      </c>
      <c r="J30" s="5" t="s">
        <v>31</v>
      </c>
      <c r="K30" s="1">
        <f>AVERAGE(K6:K28)</f>
        <v>1.88245178026736</v>
      </c>
      <c r="L30" s="1">
        <f>AVERAGE(L6:L28)</f>
        <v>0.6290070807638157</v>
      </c>
      <c r="M30" s="5">
        <f>AVERAGE(M6:M28)</f>
        <v>0.19118756254219332</v>
      </c>
      <c r="N30" s="1">
        <f>EXP(M30)</f>
        <v>1.2106865102264897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0" sqref="E20"/>
    </sheetView>
  </sheetViews>
  <sheetFormatPr defaultColWidth="9.140625" defaultRowHeight="12.75"/>
  <cols>
    <col min="1" max="16384" width="9.140625" style="1" customWidth="1"/>
  </cols>
  <sheetData>
    <row r="1" ht="12.75">
      <c r="A1" s="2" t="s">
        <v>25</v>
      </c>
    </row>
    <row r="3" spans="1:9" ht="12.75">
      <c r="A3" s="1" t="s">
        <v>0</v>
      </c>
      <c r="C3" s="1" t="s">
        <v>22</v>
      </c>
      <c r="F3" s="1" t="s">
        <v>26</v>
      </c>
      <c r="G3" s="1" t="s">
        <v>27</v>
      </c>
      <c r="H3" s="3">
        <v>0.05</v>
      </c>
      <c r="I3" s="3">
        <v>0.95</v>
      </c>
    </row>
    <row r="4" ht="12.75">
      <c r="C4" s="1" t="s">
        <v>23</v>
      </c>
    </row>
    <row r="5" spans="11:14" ht="12.75">
      <c r="K5" s="4" t="s">
        <v>28</v>
      </c>
      <c r="L5" s="4" t="s">
        <v>29</v>
      </c>
      <c r="M5" s="5" t="s">
        <v>30</v>
      </c>
      <c r="N5" s="4" t="s">
        <v>27</v>
      </c>
    </row>
    <row r="6" spans="1:14" ht="12.75">
      <c r="A6" s="1">
        <v>1970</v>
      </c>
      <c r="C6" s="1">
        <v>514</v>
      </c>
      <c r="F6" s="1">
        <v>521</v>
      </c>
      <c r="G6" s="1">
        <v>1.31</v>
      </c>
      <c r="H6" s="1">
        <v>335</v>
      </c>
      <c r="I6" s="1">
        <v>811</v>
      </c>
      <c r="K6" s="6">
        <f aca="true" t="shared" si="0" ref="K6:K16">I6/H6</f>
        <v>2.4208955223880597</v>
      </c>
      <c r="L6" s="6">
        <f aca="true" t="shared" si="1" ref="L6:L16">LN(K6)</f>
        <v>0.8841375222903465</v>
      </c>
      <c r="M6" s="6">
        <f aca="true" t="shared" si="2" ref="M6:M16">L6/3.29</f>
        <v>0.2687348092067922</v>
      </c>
      <c r="N6" s="6">
        <f aca="true" t="shared" si="3" ref="N6:N16">EXP(M6)</f>
        <v>1.308308143763853</v>
      </c>
    </row>
    <row r="7" spans="1:14" ht="12.75">
      <c r="A7" s="1">
        <v>1971</v>
      </c>
      <c r="C7" s="1">
        <v>75</v>
      </c>
      <c r="F7" s="1">
        <v>82</v>
      </c>
      <c r="G7" s="1">
        <v>1.22</v>
      </c>
      <c r="H7" s="1">
        <v>59</v>
      </c>
      <c r="I7" s="1">
        <v>114</v>
      </c>
      <c r="K7" s="6">
        <f t="shared" si="0"/>
        <v>1.9322033898305084</v>
      </c>
      <c r="L7" s="6">
        <f t="shared" si="1"/>
        <v>0.658661004488776</v>
      </c>
      <c r="M7" s="6">
        <f t="shared" si="2"/>
        <v>0.20020091321847294</v>
      </c>
      <c r="N7" s="6">
        <f t="shared" si="3"/>
        <v>1.2216481787726605</v>
      </c>
    </row>
    <row r="8" spans="1:14" ht="12.75">
      <c r="A8" s="1">
        <v>1974</v>
      </c>
      <c r="C8" s="1">
        <v>609</v>
      </c>
      <c r="F8" s="1">
        <v>642</v>
      </c>
      <c r="G8" s="1">
        <v>1.23</v>
      </c>
      <c r="H8" s="1">
        <v>456</v>
      </c>
      <c r="I8" s="1">
        <v>903</v>
      </c>
      <c r="K8" s="6">
        <f t="shared" si="0"/>
        <v>1.980263157894737</v>
      </c>
      <c r="L8" s="6">
        <f t="shared" si="1"/>
        <v>0.6832297439025994</v>
      </c>
      <c r="M8" s="6">
        <f t="shared" si="2"/>
        <v>0.20766861516796334</v>
      </c>
      <c r="N8" s="6">
        <f t="shared" si="3"/>
        <v>1.230805231775404</v>
      </c>
    </row>
    <row r="9" spans="1:14" ht="12.75">
      <c r="A9" s="1">
        <v>1975</v>
      </c>
      <c r="C9" s="1">
        <v>352</v>
      </c>
      <c r="F9" s="1">
        <v>367</v>
      </c>
      <c r="G9" s="1">
        <v>1.26</v>
      </c>
      <c r="H9" s="1">
        <v>252</v>
      </c>
      <c r="I9" s="1">
        <v>534</v>
      </c>
      <c r="K9" s="6">
        <f t="shared" si="0"/>
        <v>2.119047619047619</v>
      </c>
      <c r="L9" s="6">
        <f t="shared" si="1"/>
        <v>0.7509667514487716</v>
      </c>
      <c r="M9" s="6">
        <f t="shared" si="2"/>
        <v>0.2282573712610248</v>
      </c>
      <c r="N9" s="6">
        <f t="shared" si="3"/>
        <v>1.2564086473015992</v>
      </c>
    </row>
    <row r="10" spans="1:14" ht="12.75">
      <c r="A10" s="1">
        <v>1976</v>
      </c>
      <c r="C10" s="1">
        <v>68</v>
      </c>
      <c r="F10" s="1">
        <v>71</v>
      </c>
      <c r="G10" s="1">
        <v>1.33</v>
      </c>
      <c r="H10" s="1">
        <v>44</v>
      </c>
      <c r="I10" s="1">
        <v>114</v>
      </c>
      <c r="K10" s="6">
        <f t="shared" si="0"/>
        <v>2.590909090909091</v>
      </c>
      <c r="L10" s="6">
        <f t="shared" si="1"/>
        <v>0.9520088144762343</v>
      </c>
      <c r="M10" s="6">
        <f t="shared" si="2"/>
        <v>0.28936438129976727</v>
      </c>
      <c r="N10" s="6">
        <f t="shared" si="3"/>
        <v>1.3355782996311798</v>
      </c>
    </row>
    <row r="11" spans="1:14" ht="12.75">
      <c r="A11" s="1">
        <v>1977</v>
      </c>
      <c r="C11" s="1">
        <v>1055</v>
      </c>
      <c r="F11" s="1">
        <v>1097</v>
      </c>
      <c r="G11" s="1">
        <v>1.26</v>
      </c>
      <c r="H11" s="1">
        <v>749</v>
      </c>
      <c r="I11" s="1">
        <v>1607</v>
      </c>
      <c r="K11" s="6">
        <f t="shared" si="0"/>
        <v>2.145527369826435</v>
      </c>
      <c r="L11" s="6">
        <f t="shared" si="1"/>
        <v>0.7633853822202931</v>
      </c>
      <c r="M11" s="6">
        <f t="shared" si="2"/>
        <v>0.2320320310699979</v>
      </c>
      <c r="N11" s="6">
        <f t="shared" si="3"/>
        <v>1.261160124489594</v>
      </c>
    </row>
    <row r="12" spans="1:14" ht="12.75">
      <c r="A12" s="1">
        <v>1978</v>
      </c>
      <c r="C12" s="1">
        <v>370</v>
      </c>
      <c r="F12" s="1">
        <v>373</v>
      </c>
      <c r="G12" s="1">
        <v>1.37</v>
      </c>
      <c r="H12" s="1">
        <v>222</v>
      </c>
      <c r="I12" s="1">
        <v>626</v>
      </c>
      <c r="K12" s="6">
        <f t="shared" si="0"/>
        <v>2.81981981981982</v>
      </c>
      <c r="L12" s="6">
        <f t="shared" si="1"/>
        <v>1.036672989227819</v>
      </c>
      <c r="M12" s="6">
        <f t="shared" si="2"/>
        <v>0.31509817301757415</v>
      </c>
      <c r="N12" s="6">
        <f t="shared" si="3"/>
        <v>1.3703938400518678</v>
      </c>
    </row>
    <row r="13" spans="1:14" ht="12.75">
      <c r="A13" s="1">
        <v>1980</v>
      </c>
      <c r="C13" s="1">
        <v>1273</v>
      </c>
      <c r="F13" s="1">
        <v>1450</v>
      </c>
      <c r="G13" s="1">
        <v>1.23</v>
      </c>
      <c r="H13" s="1">
        <v>1029</v>
      </c>
      <c r="I13" s="1">
        <v>2044</v>
      </c>
      <c r="K13" s="6">
        <f t="shared" si="0"/>
        <v>1.9863945578231292</v>
      </c>
      <c r="L13" s="6">
        <f t="shared" si="1"/>
        <v>0.6863212154895454</v>
      </c>
      <c r="M13" s="6">
        <f t="shared" si="2"/>
        <v>0.20860827218527214</v>
      </c>
      <c r="N13" s="6">
        <f t="shared" si="3"/>
        <v>1.2319623100916244</v>
      </c>
    </row>
    <row r="14" spans="1:14" ht="12.75">
      <c r="A14" s="1">
        <v>1982</v>
      </c>
      <c r="C14" s="1">
        <v>443</v>
      </c>
      <c r="F14" s="1">
        <v>507</v>
      </c>
      <c r="G14" s="1">
        <v>1.23</v>
      </c>
      <c r="H14" s="1">
        <v>362</v>
      </c>
      <c r="I14" s="1">
        <v>709</v>
      </c>
      <c r="K14" s="6">
        <f t="shared" si="0"/>
        <v>1.9585635359116023</v>
      </c>
      <c r="L14" s="6">
        <f t="shared" si="1"/>
        <v>0.6722113147063564</v>
      </c>
      <c r="M14" s="6">
        <f t="shared" si="2"/>
        <v>0.20431954854296547</v>
      </c>
      <c r="N14" s="6">
        <f t="shared" si="3"/>
        <v>1.22669007786049</v>
      </c>
    </row>
    <row r="15" spans="1:14" ht="12.75">
      <c r="A15" s="1">
        <v>1983</v>
      </c>
      <c r="C15" s="1">
        <v>1250</v>
      </c>
      <c r="F15" s="1">
        <v>1286</v>
      </c>
      <c r="G15" s="1">
        <v>1.34</v>
      </c>
      <c r="H15" s="1">
        <v>793</v>
      </c>
      <c r="I15" s="1">
        <v>2086</v>
      </c>
      <c r="K15" s="6">
        <f t="shared" si="0"/>
        <v>2.630517023959647</v>
      </c>
      <c r="L15" s="6">
        <f t="shared" si="1"/>
        <v>0.9671804139258697</v>
      </c>
      <c r="M15" s="6">
        <f t="shared" si="2"/>
        <v>0.2939758097039118</v>
      </c>
      <c r="N15" s="6">
        <f t="shared" si="3"/>
        <v>1.3417514459096382</v>
      </c>
    </row>
    <row r="16" spans="1:14" ht="12.75">
      <c r="A16" s="1">
        <v>1984</v>
      </c>
      <c r="C16" s="1">
        <v>1221</v>
      </c>
      <c r="F16" s="1">
        <v>1271</v>
      </c>
      <c r="G16" s="1">
        <v>1.27</v>
      </c>
      <c r="H16" s="1">
        <v>858</v>
      </c>
      <c r="I16" s="1">
        <v>1882</v>
      </c>
      <c r="K16" s="6">
        <f t="shared" si="0"/>
        <v>2.1934731934731935</v>
      </c>
      <c r="L16" s="6">
        <f t="shared" si="1"/>
        <v>0.7854862206573626</v>
      </c>
      <c r="M16" s="6">
        <f t="shared" si="2"/>
        <v>0.2387496111420555</v>
      </c>
      <c r="N16" s="6">
        <f t="shared" si="3"/>
        <v>1.2696605879155105</v>
      </c>
    </row>
    <row r="18" spans="1:14" ht="12.75">
      <c r="A18" s="2"/>
      <c r="B18" s="5" t="s">
        <v>33</v>
      </c>
      <c r="C18" s="5">
        <f>SUM(C6:C16)</f>
        <v>7230</v>
      </c>
      <c r="J18" s="5" t="s">
        <v>31</v>
      </c>
      <c r="K18" s="1">
        <f>AVERAGE(K6:K16)</f>
        <v>2.2525103891712583</v>
      </c>
      <c r="L18" s="1">
        <f>AVERAGE(L6:L16)</f>
        <v>0.8036601248030887</v>
      </c>
      <c r="M18" s="5">
        <f>AVERAGE(M6:M16)</f>
        <v>0.24427359416507252</v>
      </c>
      <c r="N18" s="1">
        <f>EXP(M18)</f>
        <v>1.2766935786248474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Mohler</dc:creator>
  <cp:keywords/>
  <dc:description/>
  <cp:lastModifiedBy>tjbrake</cp:lastModifiedBy>
  <dcterms:created xsi:type="dcterms:W3CDTF">1998-11-16T04:44:15Z</dcterms:created>
  <dcterms:modified xsi:type="dcterms:W3CDTF">2004-10-21T14:19:11Z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1029106928</vt:i4>
  </property>
  <property fmtid="{D5CDD505-2E9C-101B-9397-08002B2CF9AE}" pid="3" name="_EmailSubject">
    <vt:lpwstr>Spreadsheets used to calculate Sigma Y bars (Log standard deviations) and their weighted averages</vt:lpwstr>
  </property>
  <property fmtid="{D5CDD505-2E9C-101B-9397-08002B2CF9AE}" pid="4" name="_AuthorEmail">
    <vt:lpwstr>AMobasheran@atlintl.com</vt:lpwstr>
  </property>
  <property fmtid="{D5CDD505-2E9C-101B-9397-08002B2CF9AE}" pid="5" name="_AuthorEmailDisplayName">
    <vt:lpwstr>Mobasheran, Amir</vt:lpwstr>
  </property>
</Properties>
</file>