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860" yWindow="1480" windowWidth="17180" windowHeight="12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<sst xmlns="http://schemas.openxmlformats.org/spreadsheetml/2006/main" count="57" uniqueCount="49">
  <si>
    <t>Flag length</t>
  </si>
  <si>
    <t>inch</t>
  </si>
  <si>
    <t>Flag width</t>
  </si>
  <si>
    <t>Fastener hole</t>
  </si>
  <si>
    <t>Fastener dia</t>
  </si>
  <si>
    <t>Flag resistivity</t>
  </si>
  <si>
    <t>ohm-m</t>
  </si>
  <si>
    <t>Flag resistance</t>
  </si>
  <si>
    <t>Flag height</t>
  </si>
  <si>
    <t>ohm</t>
  </si>
  <si>
    <t>Fastener resistivity</t>
  </si>
  <si>
    <t>Fastener resistance</t>
  </si>
  <si>
    <t>Total resistance</t>
  </si>
  <si>
    <t>Current</t>
  </si>
  <si>
    <t>amp</t>
  </si>
  <si>
    <t>Voltage</t>
  </si>
  <si>
    <t>volt</t>
  </si>
  <si>
    <t>Dissipation per fastener</t>
  </si>
  <si>
    <t>watt</t>
  </si>
  <si>
    <t>Current per fastener</t>
  </si>
  <si>
    <t>Imbalance factor</t>
  </si>
  <si>
    <t>ESW</t>
  </si>
  <si>
    <t>sec</t>
  </si>
  <si>
    <t>Energy</t>
  </si>
  <si>
    <t>Joule</t>
  </si>
  <si>
    <t>Specific Heat</t>
  </si>
  <si>
    <t>Temperature Rise</t>
  </si>
  <si>
    <t>Density</t>
  </si>
  <si>
    <t>gm/cc</t>
  </si>
  <si>
    <t>Volume</t>
  </si>
  <si>
    <t>cc</t>
  </si>
  <si>
    <t>Mass</t>
  </si>
  <si>
    <t>gm</t>
  </si>
  <si>
    <t>Heat Capacity</t>
  </si>
  <si>
    <t>J/gm-degC</t>
  </si>
  <si>
    <t>J/degC</t>
  </si>
  <si>
    <t>degC</t>
  </si>
  <si>
    <t>3/8+2*0.03</t>
  </si>
  <si>
    <t>D5*D1*2.54/100/((D2*D3-4*PI()*D4^2/4)*2.54^2/100^2)</t>
  </si>
  <si>
    <t>D8*D1*2.54/100/(PI()*D7^2/4*2.54^2/100^2)</t>
  </si>
  <si>
    <t>1/(1/D6+4/D9)</t>
  </si>
  <si>
    <t>D10*D11</t>
  </si>
  <si>
    <t>D13*D12/D9</t>
  </si>
  <si>
    <t>D14^2*D9</t>
  </si>
  <si>
    <t>D15*D16</t>
  </si>
  <si>
    <t>PI()*D7^2/4*D1*2.54^3</t>
  </si>
  <si>
    <t>D19*D20</t>
  </si>
  <si>
    <t>D18*D21</t>
  </si>
  <si>
    <t>D17/D22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</si>
</sst>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11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G23" sqref="G22:G23"/>
    </sheetView>
  </sheetViews>
  <sheetFormatPr defaultColWidth="11.00390625" defaultRowHeight="12"/>
  <cols>
    <col min="1" max="1" width="19.125" style="0" bestFit="1" customWidth="1"/>
    <col min="2" max="2" width="12.125" style="0" bestFit="1" customWidth="1"/>
    <col min="3" max="3" width="9.625" style="0" bestFit="1" customWidth="1"/>
  </cols>
  <sheetData>
    <row r="1" spans="1:4" ht="12.75">
      <c r="A1" s="1" t="s">
        <v>0</v>
      </c>
      <c r="B1" s="1">
        <v>11</v>
      </c>
      <c r="C1" s="1" t="s">
        <v>1</v>
      </c>
      <c r="D1">
        <v>11</v>
      </c>
    </row>
    <row r="2" spans="1:4" ht="12.75">
      <c r="A2" s="1" t="s">
        <v>2</v>
      </c>
      <c r="B2" s="1">
        <v>1</v>
      </c>
      <c r="C2" s="1" t="s">
        <v>1</v>
      </c>
      <c r="D2">
        <v>1</v>
      </c>
    </row>
    <row r="3" spans="1:4" ht="12.75">
      <c r="A3" s="1" t="s">
        <v>8</v>
      </c>
      <c r="B3" s="1">
        <v>5</v>
      </c>
      <c r="C3" s="1" t="s">
        <v>1</v>
      </c>
      <c r="D3">
        <v>5</v>
      </c>
    </row>
    <row r="4" spans="1:4" ht="12.75">
      <c r="A4" s="1" t="s">
        <v>3</v>
      </c>
      <c r="B4" s="1">
        <f>3/8+2*0.03</f>
        <v>0.435</v>
      </c>
      <c r="C4" s="1" t="s">
        <v>1</v>
      </c>
      <c r="D4" t="s">
        <v>37</v>
      </c>
    </row>
    <row r="5" spans="1:4" ht="12.75">
      <c r="A5" s="1" t="s">
        <v>5</v>
      </c>
      <c r="B5" s="2">
        <f>0.00000001742</f>
        <v>1.742E-08</v>
      </c>
      <c r="C5" s="1" t="s">
        <v>6</v>
      </c>
      <c r="D5">
        <v>1.742E-08</v>
      </c>
    </row>
    <row r="6" spans="1:4" ht="12.75">
      <c r="A6" s="1" t="s">
        <v>7</v>
      </c>
      <c r="B6" s="2">
        <f>B5*B1*2.54/100/((B2*B3-4*PI()*B4^2/4)*2.54^2/100^2)</f>
        <v>1.7124139071880583E-06</v>
      </c>
      <c r="C6" s="1" t="s">
        <v>9</v>
      </c>
      <c r="D6" t="s">
        <v>38</v>
      </c>
    </row>
    <row r="7" spans="1:4" ht="12.75">
      <c r="A7" s="1" t="s">
        <v>4</v>
      </c>
      <c r="B7" s="1">
        <v>0.375</v>
      </c>
      <c r="C7" s="1" t="s">
        <v>1</v>
      </c>
      <c r="D7">
        <v>0.375</v>
      </c>
    </row>
    <row r="8" spans="1:4" ht="12.75">
      <c r="A8" s="1" t="s">
        <v>10</v>
      </c>
      <c r="B8" s="2">
        <v>7.7E-07</v>
      </c>
      <c r="C8" s="1" t="s">
        <v>6</v>
      </c>
      <c r="D8">
        <v>7.7E-07</v>
      </c>
    </row>
    <row r="9" spans="1:4" ht="12.75">
      <c r="A9" s="1" t="s">
        <v>11</v>
      </c>
      <c r="B9" s="2">
        <f>B8*B1*2.54/100/(PI()*B7^2/4*2.54^2/100^2)</f>
        <v>0.003019237499606461</v>
      </c>
      <c r="C9" s="1" t="s">
        <v>9</v>
      </c>
      <c r="D9" t="s">
        <v>39</v>
      </c>
    </row>
    <row r="10" spans="1:4" ht="12.75">
      <c r="A10" s="1" t="s">
        <v>12</v>
      </c>
      <c r="B10" s="2">
        <f>1/(1/B6+4/B9)</f>
        <v>1.7085377975598765E-06</v>
      </c>
      <c r="C10" s="1" t="s">
        <v>9</v>
      </c>
      <c r="D10" t="s">
        <v>40</v>
      </c>
    </row>
    <row r="11" spans="1:4" ht="12.75">
      <c r="A11" s="1" t="s">
        <v>13</v>
      </c>
      <c r="B11" s="1">
        <v>71600</v>
      </c>
      <c r="C11" s="1" t="s">
        <v>14</v>
      </c>
      <c r="D11">
        <v>71600</v>
      </c>
    </row>
    <row r="12" spans="1:4" ht="12.75">
      <c r="A12" s="1" t="s">
        <v>15</v>
      </c>
      <c r="B12" s="2">
        <f>B10*B11</f>
        <v>0.12233130630528716</v>
      </c>
      <c r="C12" s="1" t="s">
        <v>16</v>
      </c>
      <c r="D12" t="s">
        <v>41</v>
      </c>
    </row>
    <row r="13" spans="1:4" ht="12.75">
      <c r="A13" s="1" t="s">
        <v>20</v>
      </c>
      <c r="B13" s="3">
        <v>2</v>
      </c>
      <c r="C13" s="1"/>
      <c r="D13">
        <v>2</v>
      </c>
    </row>
    <row r="14" spans="1:4" ht="12.75">
      <c r="A14" s="1" t="s">
        <v>19</v>
      </c>
      <c r="B14" s="3">
        <f>B13*B12/B9</f>
        <v>81.03457003381304</v>
      </c>
      <c r="C14" s="1" t="s">
        <v>14</v>
      </c>
      <c r="D14" t="s">
        <v>42</v>
      </c>
    </row>
    <row r="15" spans="1:4" ht="12.75">
      <c r="A15" s="1" t="s">
        <v>17</v>
      </c>
      <c r="B15" s="3">
        <f>B14^2*B9</f>
        <v>19.826129616247254</v>
      </c>
      <c r="C15" s="1" t="s">
        <v>18</v>
      </c>
      <c r="D15" t="s">
        <v>43</v>
      </c>
    </row>
    <row r="16" spans="1:4" ht="12.75">
      <c r="A16" s="1" t="s">
        <v>21</v>
      </c>
      <c r="B16" s="1">
        <v>0.6</v>
      </c>
      <c r="C16" s="1" t="s">
        <v>22</v>
      </c>
      <c r="D16">
        <v>0.6</v>
      </c>
    </row>
    <row r="17" spans="1:4" ht="12.75">
      <c r="A17" s="1" t="s">
        <v>23</v>
      </c>
      <c r="B17" s="3">
        <f>B15*B16</f>
        <v>11.895677769748351</v>
      </c>
      <c r="C17" s="1" t="s">
        <v>24</v>
      </c>
      <c r="D17" t="s">
        <v>44</v>
      </c>
    </row>
    <row r="18" spans="1:4" ht="12.75">
      <c r="A18" s="1" t="s">
        <v>25</v>
      </c>
      <c r="B18" s="1">
        <v>0.46</v>
      </c>
      <c r="C18" s="1" t="s">
        <v>34</v>
      </c>
      <c r="D18">
        <v>0.46</v>
      </c>
    </row>
    <row r="19" spans="1:4" ht="12.75">
      <c r="A19" s="1" t="s">
        <v>27</v>
      </c>
      <c r="B19" s="1">
        <v>7.92</v>
      </c>
      <c r="C19" s="1" t="s">
        <v>28</v>
      </c>
      <c r="D19">
        <v>7.92</v>
      </c>
    </row>
    <row r="20" spans="1:4" ht="12.75">
      <c r="A20" s="1" t="s">
        <v>29</v>
      </c>
      <c r="B20" s="3">
        <f>PI()*B7^2/4*B1*2.54^3</f>
        <v>19.90885354591512</v>
      </c>
      <c r="C20" s="1" t="s">
        <v>30</v>
      </c>
      <c r="D20" t="s">
        <v>45</v>
      </c>
    </row>
    <row r="21" spans="1:4" ht="12.75">
      <c r="A21" s="1" t="s">
        <v>31</v>
      </c>
      <c r="B21" s="3">
        <f>B19*B20</f>
        <v>157.67812008364777</v>
      </c>
      <c r="C21" s="1" t="s">
        <v>32</v>
      </c>
      <c r="D21" t="s">
        <v>46</v>
      </c>
    </row>
    <row r="22" spans="1:4" ht="12.75">
      <c r="A22" s="1" t="s">
        <v>33</v>
      </c>
      <c r="B22" s="3">
        <f>B18*B21</f>
        <v>72.53193523847797</v>
      </c>
      <c r="C22" s="1" t="s">
        <v>35</v>
      </c>
      <c r="D22" t="s">
        <v>47</v>
      </c>
    </row>
    <row r="23" spans="1:4" ht="12.75">
      <c r="A23" s="1" t="s">
        <v>26</v>
      </c>
      <c r="B23" s="3">
        <f>B17/B22</f>
        <v>0.16400607167913714</v>
      </c>
      <c r="C23" s="1" t="s">
        <v>36</v>
      </c>
      <c r="D23" t="s">
        <v>48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Neumeyer</dc:creator>
  <cp:keywords/>
  <dc:description/>
  <cp:lastModifiedBy>Charles Neumeyer</cp:lastModifiedBy>
  <dcterms:created xsi:type="dcterms:W3CDTF">2003-06-04T12:59:57Z</dcterms:created>
  <cp:category/>
  <cp:version/>
  <cp:contentType/>
  <cp:contentStatus/>
</cp:coreProperties>
</file>