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5640" activeTab="0"/>
  </bookViews>
  <sheets>
    <sheet name="chromosome6A" sheetId="1" r:id="rId1"/>
    <sheet name="chromosome6B" sheetId="2" r:id="rId2"/>
    <sheet name="chromosome6D" sheetId="3" r:id="rId3"/>
  </sheets>
  <definedNames/>
  <calcPr fullCalcOnLoad="1"/>
</workbook>
</file>

<file path=xl/sharedStrings.xml><?xml version="1.0" encoding="utf-8"?>
<sst xmlns="http://schemas.openxmlformats.org/spreadsheetml/2006/main" count="587" uniqueCount="498">
  <si>
    <t>ITMI RFLP + µsats</t>
  </si>
  <si>
    <t>Position/anchor</t>
  </si>
  <si>
    <t>Position/top</t>
  </si>
  <si>
    <t>Deletion bin</t>
  </si>
  <si>
    <t>Chrom. arms</t>
  </si>
  <si>
    <t>CtCS map</t>
  </si>
  <si>
    <t>Xbcd342-6A</t>
  </si>
  <si>
    <t>Xpsr167-6A</t>
  </si>
  <si>
    <t>Xpsr899-6A (BS)</t>
  </si>
  <si>
    <t>Xbcd1821-6A</t>
  </si>
  <si>
    <t>Xbcd21-6A</t>
  </si>
  <si>
    <t>XksuH4-6A.1</t>
  </si>
  <si>
    <t>Xcdo476-6A</t>
  </si>
  <si>
    <t>Xfba65-6A</t>
  </si>
  <si>
    <t>Xfbb194-6A</t>
  </si>
  <si>
    <t>Xfbb209-6A</t>
  </si>
  <si>
    <t>Xfbb147-6A</t>
  </si>
  <si>
    <t>Xfba307-6A</t>
  </si>
  <si>
    <t>Xfbb166-6A</t>
  </si>
  <si>
    <t>XksuG48-6A</t>
  </si>
  <si>
    <t>Xmwg652-6A</t>
  </si>
  <si>
    <t>Xmwg67-6A</t>
  </si>
  <si>
    <t>Xmtd15-6A (Gli A2)</t>
  </si>
  <si>
    <t>XpTaG53-6A</t>
  </si>
  <si>
    <t>Xfba152-6A</t>
  </si>
  <si>
    <t>Xfba85-6A</t>
  </si>
  <si>
    <t>XksuH4-6A.2</t>
  </si>
  <si>
    <t>Xfbb145-6A</t>
  </si>
  <si>
    <t>Xpsr312-6A</t>
  </si>
  <si>
    <t>Xcdo270-6A</t>
  </si>
  <si>
    <t>Xcdo1315-6A</t>
  </si>
  <si>
    <t>Xfba148-6A</t>
  </si>
  <si>
    <t>Xcdo29-6A</t>
  </si>
  <si>
    <t>Xfba234-6A</t>
  </si>
  <si>
    <t>Xcdo1428-6A</t>
  </si>
  <si>
    <t>Xfbb215-6A</t>
  </si>
  <si>
    <t>Xfbb192-6A</t>
  </si>
  <si>
    <t>Xfbb95-6A</t>
  </si>
  <si>
    <t>XR 6 1-6A</t>
  </si>
  <si>
    <t>Xcdo772-6A</t>
  </si>
  <si>
    <t>Xpsr915-6A</t>
  </si>
  <si>
    <t>Xbcd758-6A</t>
  </si>
  <si>
    <t>Xbcd1860-6A</t>
  </si>
  <si>
    <t>Xfba367-6A</t>
  </si>
  <si>
    <t>Xfbb283-6A</t>
  </si>
  <si>
    <t>Xcdo204-6A</t>
  </si>
  <si>
    <t>Xtam36-6A</t>
  </si>
  <si>
    <t>Xcdo388-6A</t>
  </si>
  <si>
    <t>Xfbb170-6A</t>
  </si>
  <si>
    <t>Xbcd506-6A</t>
  </si>
  <si>
    <t>Xcdo1373-6A</t>
  </si>
  <si>
    <t>XHV5-6A</t>
  </si>
  <si>
    <t>Xmwg934-6A</t>
  </si>
  <si>
    <t>Xmtd11-6A (Dehydrine)</t>
  </si>
  <si>
    <t>Xfbb164-6A</t>
  </si>
  <si>
    <t>Xfba111-6A</t>
  </si>
  <si>
    <t>Xfba8-6A</t>
  </si>
  <si>
    <t>Xfbb40-6A</t>
  </si>
  <si>
    <t>Xfbb191-6A</t>
  </si>
  <si>
    <t>Xfba20-6A</t>
  </si>
  <si>
    <t>Xcdo836-6A</t>
  </si>
  <si>
    <t>Xbcd1510-6A</t>
  </si>
  <si>
    <t>Xfbb276-6A</t>
  </si>
  <si>
    <t>Xfbb221-6A</t>
  </si>
  <si>
    <t>Xfbb70-6A</t>
  </si>
  <si>
    <t>Xfbb82-6A</t>
  </si>
  <si>
    <t>XksuD27-6A</t>
  </si>
  <si>
    <t>Xmwg573-6A</t>
  </si>
  <si>
    <t>Xmwg2053-6A</t>
  </si>
  <si>
    <t>Xfbb59-6A</t>
  </si>
  <si>
    <t>Xgpw4329-6A</t>
  </si>
  <si>
    <t>Xgpw2295-6A</t>
  </si>
  <si>
    <t>Xgwm459-6A</t>
  </si>
  <si>
    <t>Xgwm334-6A</t>
  </si>
  <si>
    <t>Xgpw3087-6A</t>
  </si>
  <si>
    <t>Xgpw2082-6A</t>
  </si>
  <si>
    <t>Xgwm494-6A</t>
  </si>
  <si>
    <t>Xcfd190-6A</t>
  </si>
  <si>
    <t>Xgpw3101-6A</t>
  </si>
  <si>
    <t>Xgpw4257-6A</t>
  </si>
  <si>
    <t>Xwmc163-6A</t>
  </si>
  <si>
    <t>Xgpw2118-6A</t>
  </si>
  <si>
    <t>Xgpw4145-6A</t>
  </si>
  <si>
    <t>Xgpw4347-6A</t>
  </si>
  <si>
    <t>Xgpw1150-6A</t>
  </si>
  <si>
    <t>XwmcA1-6A</t>
  </si>
  <si>
    <t>Xgpw4312-6A</t>
  </si>
  <si>
    <t>Xgpw4344-6A</t>
  </si>
  <si>
    <t>Xgpw2222-6A</t>
  </si>
  <si>
    <t>Xgdm28-6A</t>
  </si>
  <si>
    <t>Xgpw3029-6A</t>
  </si>
  <si>
    <t>Xgpw5032-6A</t>
  </si>
  <si>
    <t>Xgpw8068-6A</t>
  </si>
  <si>
    <t>Xgpw4162-6A</t>
  </si>
  <si>
    <t>Xwmc256-6A</t>
  </si>
  <si>
    <t>Xgpw2060-6A</t>
  </si>
  <si>
    <t>Xgpw7384-6A</t>
  </si>
  <si>
    <t>Xwmc201-6A</t>
  </si>
  <si>
    <t>Xgwm570-6A</t>
  </si>
  <si>
    <t>Xgwm169-6A</t>
  </si>
  <si>
    <t>Xgwm617-6A</t>
  </si>
  <si>
    <t>Xgpw2344-6A</t>
  </si>
  <si>
    <t>Xgwm427-6A</t>
  </si>
  <si>
    <t>Xgpw4062-6A</t>
  </si>
  <si>
    <t>Xgpw7388-6A</t>
  </si>
  <si>
    <t>Xgpw5125-6A</t>
  </si>
  <si>
    <t>Xgpw5210-6A</t>
  </si>
  <si>
    <t>Xwg487-6A</t>
  </si>
  <si>
    <t>Xgpw2023-6A</t>
  </si>
  <si>
    <t>XksuG8-6A</t>
  </si>
  <si>
    <t>Xcfd1-6A</t>
  </si>
  <si>
    <t>Xfbb255-6A</t>
  </si>
  <si>
    <t>XCxp3-6A</t>
  </si>
  <si>
    <t>Xmtd184-6A</t>
  </si>
  <si>
    <t>XGliA2-6A</t>
  </si>
  <si>
    <t>Xmta15-6A</t>
  </si>
  <si>
    <t>XE2M2e-6A</t>
  </si>
  <si>
    <t>XE3M3p_R-6A</t>
  </si>
  <si>
    <t>E5M5p_R-6A</t>
  </si>
  <si>
    <t>Xgpw2216-6A</t>
  </si>
  <si>
    <t>Xpsp3152-6A</t>
  </si>
  <si>
    <t>Xcfd82-6A</t>
  </si>
  <si>
    <t>Xmta11-6A</t>
  </si>
  <si>
    <t>Xcfd30-6A</t>
  </si>
  <si>
    <t>Xcfa2114-6A</t>
  </si>
  <si>
    <t>XksuD12-6A</t>
  </si>
  <si>
    <t>XksuG49-6A</t>
  </si>
  <si>
    <t>Xgpw7073-6A</t>
  </si>
  <si>
    <t>Xgpw7076-6A</t>
  </si>
  <si>
    <t>XE45M54a-6A</t>
  </si>
  <si>
    <t>XE41M55b-6A</t>
  </si>
  <si>
    <t>6AS5-0.65-1.00</t>
  </si>
  <si>
    <t>6AS1-0.35-0.65</t>
  </si>
  <si>
    <t>C-6AS1-0.35</t>
  </si>
  <si>
    <t>C-6AL4-0.55</t>
  </si>
  <si>
    <t>6AL4-0.55-0.90</t>
  </si>
  <si>
    <t>6AL8-0.90-1.00</t>
  </si>
  <si>
    <t>6AL</t>
  </si>
  <si>
    <t>6AS</t>
  </si>
  <si>
    <t>XksuI27-6B</t>
  </si>
  <si>
    <t>XksuG8-6B</t>
  </si>
  <si>
    <t>Xpsr167-6B</t>
  </si>
  <si>
    <t>Xbcd342-6B</t>
  </si>
  <si>
    <t>Xcdo476-6B</t>
  </si>
  <si>
    <t>Xrz995-6B</t>
  </si>
  <si>
    <t>XksuH4-6B</t>
  </si>
  <si>
    <t>Xfba152-6B</t>
  </si>
  <si>
    <t>Xtam60-6B</t>
  </si>
  <si>
    <t>Xfbb16-6B</t>
  </si>
  <si>
    <t>Xcdo1473-6B</t>
  </si>
  <si>
    <t>Xbcd1407-6B</t>
  </si>
  <si>
    <t>Xnor-6B (Nor)</t>
  </si>
  <si>
    <t>Xfba357-6B</t>
  </si>
  <si>
    <t>Xfba344-6B</t>
  </si>
  <si>
    <t>Xfba345-6B</t>
  </si>
  <si>
    <t>Xfba328-6B</t>
  </si>
  <si>
    <t>XksuH14-6B</t>
  </si>
  <si>
    <t>Xfba67-6B</t>
  </si>
  <si>
    <t>Xfba399-6B</t>
  </si>
  <si>
    <t>Xbcd1383-6B</t>
  </si>
  <si>
    <t>Xbcd102-6B</t>
  </si>
  <si>
    <t>Xcdo1421-6B</t>
  </si>
  <si>
    <t>Xglk479-6B</t>
  </si>
  <si>
    <t>Xpsr141-6B</t>
  </si>
  <si>
    <t>Xbcd1716-6B</t>
  </si>
  <si>
    <t>Xbcd1495-6B</t>
  </si>
  <si>
    <t>Xbcd1299-6B</t>
  </si>
  <si>
    <t>Xcdo524-6B</t>
  </si>
  <si>
    <t>Xcnl3-6B</t>
  </si>
  <si>
    <t>Xbcd357-6B</t>
  </si>
  <si>
    <t>Xfba359-6B</t>
  </si>
  <si>
    <t>Xgwm88-6B</t>
  </si>
  <si>
    <t>Xabc303-6B</t>
  </si>
  <si>
    <t>Xbcd2014-6B</t>
  </si>
  <si>
    <t>Xrz273-6B</t>
  </si>
  <si>
    <t>Xcdo507-6B</t>
  </si>
  <si>
    <t>Xfbb364-6B</t>
  </si>
  <si>
    <t>Xwg341-6B</t>
  </si>
  <si>
    <t>Xcdo341-6B</t>
  </si>
  <si>
    <t>Xmwg934-6B</t>
  </si>
  <si>
    <t>Xfbb169-6B</t>
  </si>
  <si>
    <t>XCB-6BL</t>
  </si>
  <si>
    <t>Xfba42-6B</t>
  </si>
  <si>
    <t>XksuG30-6B</t>
  </si>
  <si>
    <t>Xabg473-6B</t>
  </si>
  <si>
    <t>Xfba111-6B</t>
  </si>
  <si>
    <t>Xfbb130-6B</t>
  </si>
  <si>
    <t>Xfbb377-6B</t>
  </si>
  <si>
    <t>Xfbb327-6B</t>
  </si>
  <si>
    <t>Xfbb276-6B</t>
  </si>
  <si>
    <t>Xfbb221-6B</t>
  </si>
  <si>
    <t>Xfbb82-6B</t>
  </si>
  <si>
    <t>Xmwg74-6B</t>
  </si>
  <si>
    <t>Xfbb59-6B.1</t>
  </si>
  <si>
    <t>Xfba251-6B</t>
  </si>
  <si>
    <t>Xfbb70-6B</t>
  </si>
  <si>
    <t>Xfbb59-6B.2</t>
  </si>
  <si>
    <t>Xwmc83-6B</t>
  </si>
  <si>
    <t>Xgwm613-6B</t>
  </si>
  <si>
    <t>Xgpw4395-6B</t>
  </si>
  <si>
    <t>Xgpw4357-6B</t>
  </si>
  <si>
    <t>Xgpw7011-6B</t>
  </si>
  <si>
    <t>Xgpw4095-6B</t>
  </si>
  <si>
    <t>Xgpw4032-6B</t>
  </si>
  <si>
    <t>Xgpw1079-6B</t>
  </si>
  <si>
    <t>Xgwm132-6B</t>
  </si>
  <si>
    <t>Xgwm518-6B</t>
  </si>
  <si>
    <t>Xgwm133-6B</t>
  </si>
  <si>
    <t>Xgwm508-6B</t>
  </si>
  <si>
    <t>Xwmc95-6B</t>
  </si>
  <si>
    <t>Xgwm193-6B</t>
  </si>
  <si>
    <t>Xgwm361-6B</t>
  </si>
  <si>
    <t>Xwmc104-6B</t>
  </si>
  <si>
    <t>Xgwm70-6B</t>
  </si>
  <si>
    <t>Xgpw5212-6B</t>
  </si>
  <si>
    <t>Xcfd13-6B</t>
  </si>
  <si>
    <t>Xgwm191-6B</t>
  </si>
  <si>
    <t>Xgwm644-6B</t>
  </si>
  <si>
    <t>Xgpw4175-6B</t>
  </si>
  <si>
    <t>Xgpw1017-6B</t>
  </si>
  <si>
    <t>Xwmc105-6B</t>
  </si>
  <si>
    <t>Xgpw3122-6B</t>
  </si>
  <si>
    <t>Xgpw5023-6B</t>
  </si>
  <si>
    <t>Xgpw3252-6B</t>
  </si>
  <si>
    <t>Xgpw4154-6B</t>
  </si>
  <si>
    <t>Xgpw4071-6B</t>
  </si>
  <si>
    <t>Xgpw5130-6B</t>
  </si>
  <si>
    <t>Xwmc182-6B</t>
  </si>
  <si>
    <t>Xgwm626-6B</t>
  </si>
  <si>
    <t>Xgpw3241-6B</t>
  </si>
  <si>
    <t>Xgpw2060-6B</t>
  </si>
  <si>
    <t>Xgpw5076-6B</t>
  </si>
  <si>
    <t>Xgpw5037-6B</t>
  </si>
  <si>
    <t>Xgwm219-6B</t>
  </si>
  <si>
    <t>Xgpw7262-6B</t>
  </si>
  <si>
    <t>XCxp3-6B</t>
  </si>
  <si>
    <t>Xgwm182-6B</t>
  </si>
  <si>
    <t>Xgpw1014-6B</t>
  </si>
  <si>
    <t>XaAmy1-6B</t>
  </si>
  <si>
    <t>XksuG12-6B</t>
  </si>
  <si>
    <t>Xgwm608-6B</t>
  </si>
  <si>
    <t>Xgpw1005-6B</t>
  </si>
  <si>
    <t>Xfba127-6B</t>
  </si>
  <si>
    <t>Xfbb250-6B</t>
  </si>
  <si>
    <t>Xgpw1016-6B</t>
  </si>
  <si>
    <t>Xfbb180-6B</t>
  </si>
  <si>
    <t>XE41M55d-6B</t>
  </si>
  <si>
    <t>XE42M48c-6B</t>
  </si>
  <si>
    <t>Xgpw7067-6B</t>
  </si>
  <si>
    <t>Xcdo836-6B.1</t>
  </si>
  <si>
    <t>Xcdo836-6B.2</t>
  </si>
  <si>
    <t>6BS-Sat</t>
  </si>
  <si>
    <t>6BS5-0.76-1.05</t>
  </si>
  <si>
    <t>C-6BS5-0.76</t>
  </si>
  <si>
    <t>C-6BL3-0.36</t>
  </si>
  <si>
    <t>6BL3-0.36-0.40</t>
  </si>
  <si>
    <t>6BL5-0.40-1.00</t>
  </si>
  <si>
    <t>6BS</t>
  </si>
  <si>
    <t>6BL</t>
  </si>
  <si>
    <t>Xpsr899-6D (BS)</t>
  </si>
  <si>
    <t>Xbcd1821-6D</t>
  </si>
  <si>
    <t>Xfbb130-6D</t>
  </si>
  <si>
    <t>Xabg466-6D</t>
  </si>
  <si>
    <t>XksuG8-6D</t>
  </si>
  <si>
    <t>Xfba307-6D</t>
  </si>
  <si>
    <t>Xpsr964-6D</t>
  </si>
  <si>
    <t>Xmwg549-6D</t>
  </si>
  <si>
    <t>Xfba1-6D</t>
  </si>
  <si>
    <t>XksuG48-6D</t>
  </si>
  <si>
    <t>Xfba187-6D</t>
  </si>
  <si>
    <t>Xfbb354-6D</t>
  </si>
  <si>
    <t>Xfbb319-6D</t>
  </si>
  <si>
    <t>Xfba85-6D</t>
  </si>
  <si>
    <t>Xfbb222-6D</t>
  </si>
  <si>
    <t>Xfbb283-6D</t>
  </si>
  <si>
    <t>Xfbb231-6D</t>
  </si>
  <si>
    <t>Xmwg916-6D</t>
  </si>
  <si>
    <t>Xpsr627-6D</t>
  </si>
  <si>
    <t>Xpsr106-6D</t>
  </si>
  <si>
    <t>Xcdo270-6D</t>
  </si>
  <si>
    <t>Xabc173-6D</t>
  </si>
  <si>
    <t>XksuD16-6D</t>
  </si>
  <si>
    <t>Xcdo534-6D</t>
  </si>
  <si>
    <t>Xtam31-6D</t>
  </si>
  <si>
    <t>Xabg20-6D</t>
  </si>
  <si>
    <t>Xbcd1398-6D</t>
  </si>
  <si>
    <t>Xfba336-6D</t>
  </si>
  <si>
    <t>Xbcd1716-6D</t>
  </si>
  <si>
    <t>Xbcd357-6D</t>
  </si>
  <si>
    <t>Xabc175-6D</t>
  </si>
  <si>
    <t>Xfba381-6D</t>
  </si>
  <si>
    <t>Xfba81-6D</t>
  </si>
  <si>
    <t>Xmwg669-6D</t>
  </si>
  <si>
    <t>Xtam28-6D</t>
  </si>
  <si>
    <t>Xmtd11-6D (Dehydrine)</t>
  </si>
  <si>
    <t>Xfbb169-6D</t>
  </si>
  <si>
    <t>Xmtd12-6D (Dehydrine)</t>
  </si>
  <si>
    <t>XHV5-6D</t>
  </si>
  <si>
    <t>XksuE14-6D</t>
  </si>
  <si>
    <t>XksuD1-6D</t>
  </si>
  <si>
    <t>Xbcd1319-6D</t>
  </si>
  <si>
    <t>Xbcd1510-6D</t>
  </si>
  <si>
    <t>XksuD27-6D</t>
  </si>
  <si>
    <t>Xfbb59-6D</t>
  </si>
  <si>
    <t>Xfbb70-6D</t>
  </si>
  <si>
    <t>Xmwg2053-6D</t>
  </si>
  <si>
    <t>Xcfd49-6D</t>
  </si>
  <si>
    <t>Xgpw4357-6D</t>
  </si>
  <si>
    <t>Xcfd135-6D</t>
  </si>
  <si>
    <t>Xgpw5182-6D</t>
  </si>
  <si>
    <t>Xgwm469-6D</t>
  </si>
  <si>
    <t>Xcfd273-6D</t>
  </si>
  <si>
    <t>Xgpw1034-6D</t>
  </si>
  <si>
    <t>Xgpw4465-6D</t>
  </si>
  <si>
    <t>Xcfd13-6D</t>
  </si>
  <si>
    <t>Xgpw5176-6D</t>
  </si>
  <si>
    <t>Xgpw3087-6D</t>
  </si>
  <si>
    <t>Xgpw7079-6D</t>
  </si>
  <si>
    <t>Xgpw7060-6D</t>
  </si>
  <si>
    <t>Xcfd213-6D</t>
  </si>
  <si>
    <t>Xgdm36-6D</t>
  </si>
  <si>
    <t>Xcfd132-6D</t>
  </si>
  <si>
    <t>Xgpw4440-6D</t>
  </si>
  <si>
    <t>Xwmc113-6D</t>
  </si>
  <si>
    <t>Xgdm127-6D</t>
  </si>
  <si>
    <t>Xgdm108-6D</t>
  </si>
  <si>
    <t>Xgpw3186-6D</t>
  </si>
  <si>
    <t>Xcfd19-6D</t>
  </si>
  <si>
    <t>Xgpw3214-6D</t>
  </si>
  <si>
    <t>Xgwm325-6D</t>
  </si>
  <si>
    <t>Xgpw1019-6D</t>
  </si>
  <si>
    <t>Xcfd188-6D</t>
  </si>
  <si>
    <t>Xgpw5275-6D</t>
  </si>
  <si>
    <t>Xgpw5245-6D</t>
  </si>
  <si>
    <t>Xcfd37-6D</t>
  </si>
  <si>
    <t>Xgpw1101-6D</t>
  </si>
  <si>
    <t>Xgpw304-6D</t>
  </si>
  <si>
    <t>Xgpw5172-6D</t>
  </si>
  <si>
    <t>Xgdm14-6D.1</t>
  </si>
  <si>
    <t>Xgdm14-6D.2</t>
  </si>
  <si>
    <t>Xgpw5168-6D</t>
  </si>
  <si>
    <t>Xgpw4309-6D</t>
  </si>
  <si>
    <t>Xgpw4350-6D</t>
  </si>
  <si>
    <t>Xgwm55-6D</t>
  </si>
  <si>
    <t>Xcfd287-6D</t>
  </si>
  <si>
    <t>Xcfd95-6D</t>
  </si>
  <si>
    <t>Xgpw5170-6D</t>
  </si>
  <si>
    <t>Xcfd47-6D</t>
  </si>
  <si>
    <t>Xgpw306-6D</t>
  </si>
  <si>
    <t>Xgpw5135-6D</t>
  </si>
  <si>
    <t>Xgpw8068-6D</t>
  </si>
  <si>
    <t>Xgpw312-6D</t>
  </si>
  <si>
    <t>Xgpw4308-6D</t>
  </si>
  <si>
    <t>Xgpw5076-6D</t>
  </si>
  <si>
    <t>Xgpw5130-6D</t>
  </si>
  <si>
    <t>Xgpw2232-6D</t>
  </si>
  <si>
    <t>Xgpw362-6D</t>
  </si>
  <si>
    <t>Xgpw4372-6D</t>
  </si>
  <si>
    <t>Xcfd60-6D</t>
  </si>
  <si>
    <t>Xgpw5179-6D</t>
  </si>
  <si>
    <t>Xgpw5125-6D</t>
  </si>
  <si>
    <t>Xgpw5205-6D</t>
  </si>
  <si>
    <t>Xgpw5207-6D</t>
  </si>
  <si>
    <t>Xgpw5210-6D</t>
  </si>
  <si>
    <t>Xcfd75-6D</t>
  </si>
  <si>
    <t>Xcfd42-6D</t>
  </si>
  <si>
    <t>Xcfd33-6D</t>
  </si>
  <si>
    <t>Xcfd80-6D</t>
  </si>
  <si>
    <t>Xpsr371-6D</t>
  </si>
  <si>
    <t>Xcfd76-6D</t>
  </si>
  <si>
    <t>Xglk547-6D</t>
  </si>
  <si>
    <t>Xcfd38-6D</t>
  </si>
  <si>
    <t>Xcfd5-6D</t>
  </si>
  <si>
    <t>Xcfd45-6D</t>
  </si>
  <si>
    <t>Xfba76-6D</t>
  </si>
  <si>
    <t>Xfba26-6D</t>
  </si>
  <si>
    <t>Xcdo836-6D</t>
  </si>
  <si>
    <t>XksuD12-6D</t>
  </si>
  <si>
    <t>XksuE3-6D</t>
  </si>
  <si>
    <t>Xgpw4005-6D</t>
  </si>
  <si>
    <t>Xgpw7067-6D.1</t>
  </si>
  <si>
    <t>Xgpw7067-6D.2</t>
  </si>
  <si>
    <t>6DS6-0.99-1.00</t>
  </si>
  <si>
    <t>6DS4-0.79-0.99</t>
  </si>
  <si>
    <t>6DS2-0.45-0.79</t>
  </si>
  <si>
    <t>C-6DS2-0.45</t>
  </si>
  <si>
    <t>C-6DL6-0.29</t>
  </si>
  <si>
    <t>6DL6-0.29-0.47</t>
  </si>
  <si>
    <t>6DL1-0.47-0.68</t>
  </si>
  <si>
    <t>6DL12-0.68-0.74</t>
  </si>
  <si>
    <t>6DL11-0.74-0.80</t>
  </si>
  <si>
    <t>6DL10-0.80-1.00</t>
  </si>
  <si>
    <t>6DS</t>
  </si>
  <si>
    <t>6DL</t>
  </si>
  <si>
    <t>Xgpw3251-2A</t>
  </si>
  <si>
    <t>Xgpw4510-6D</t>
  </si>
  <si>
    <t>Xgpw7592-6A</t>
  </si>
  <si>
    <t>Xgpw7292-6B</t>
  </si>
  <si>
    <t>Xgpw7651-6B</t>
  </si>
  <si>
    <t>Xgpw7813-6B</t>
  </si>
  <si>
    <t>Xgpw7739-6B</t>
  </si>
  <si>
    <t>Xgpw7303-6B</t>
  </si>
  <si>
    <t>Xgpw7292-6D</t>
  </si>
  <si>
    <t>Xgpw7303-6D</t>
  </si>
  <si>
    <t>Xgpw7433-6D</t>
  </si>
  <si>
    <t>Xgpw3041-6A</t>
  </si>
  <si>
    <t>Xgpw7554-6A</t>
  </si>
  <si>
    <t>Xgpw7455-6A</t>
  </si>
  <si>
    <t>Xgpw4142-6A</t>
  </si>
  <si>
    <t>Xgpw3153-6B</t>
  </si>
  <si>
    <t>Xgpw4138-6B</t>
  </si>
  <si>
    <t>Centromere</t>
  </si>
  <si>
    <t>Xbarc206-6A</t>
  </si>
  <si>
    <t>Xbarc23-6A</t>
  </si>
  <si>
    <t>Xbarc3-6A</t>
  </si>
  <si>
    <t>Xwmc182-6A</t>
  </si>
  <si>
    <t>Xwmc807-6A</t>
  </si>
  <si>
    <t>Xwmc398-6A</t>
  </si>
  <si>
    <t>Xwmc748-6A</t>
  </si>
  <si>
    <t>Xcfd80-6A</t>
  </si>
  <si>
    <t>Xbarc195-6A</t>
  </si>
  <si>
    <t>Xbarc48-6A</t>
  </si>
  <si>
    <t>Xbarc146-6A</t>
  </si>
  <si>
    <t>Xwmc243-6A</t>
  </si>
  <si>
    <t>Xwmc753-6A</t>
  </si>
  <si>
    <t>Xbarc165-6A</t>
  </si>
  <si>
    <t>Xwmc672-6A</t>
  </si>
  <si>
    <t>Xwmc145-6A</t>
  </si>
  <si>
    <t>Xbarc37-6A</t>
  </si>
  <si>
    <t>Xwmc786-6A</t>
  </si>
  <si>
    <t>Xwmc150-6A</t>
  </si>
  <si>
    <t>Xgwm132-6A</t>
  </si>
  <si>
    <t>Xwmc684-6A</t>
  </si>
  <si>
    <t>Xwmc553-6A</t>
  </si>
  <si>
    <t>Xwmc179-6A</t>
  </si>
  <si>
    <t>Xwmc580-6A</t>
  </si>
  <si>
    <t>Xwmc642-6A</t>
  </si>
  <si>
    <t>Xwmc417-6A</t>
  </si>
  <si>
    <t>Xgwm494-6A.2</t>
  </si>
  <si>
    <t>Xgwm494-6A.1</t>
  </si>
  <si>
    <t>Xbarc76-6B</t>
  </si>
  <si>
    <t>Xwmc486-6B</t>
  </si>
  <si>
    <t>Xcfd1-6B</t>
  </si>
  <si>
    <t>Xgwm705-6B</t>
  </si>
  <si>
    <t>Xwmc79-6B</t>
  </si>
  <si>
    <t>Xwmc419-6B</t>
  </si>
  <si>
    <t>Xgdm113-6B</t>
  </si>
  <si>
    <t>Xwmc487-6B</t>
  </si>
  <si>
    <t>Xwmc597-6B</t>
  </si>
  <si>
    <t>Xwmc494-6B</t>
  </si>
  <si>
    <t>Xgwm107-6B</t>
  </si>
  <si>
    <t>Xwmc398-6B</t>
  </si>
  <si>
    <t>Xbarc146-6B</t>
  </si>
  <si>
    <t>Xwmc756-6B</t>
  </si>
  <si>
    <t>Xbarc198-6B</t>
  </si>
  <si>
    <t>Xcfa2110-6B</t>
  </si>
  <si>
    <t>Xwmc397-6B</t>
  </si>
  <si>
    <t>Xgwm311-6B</t>
  </si>
  <si>
    <t>Xwmc786-6B</t>
  </si>
  <si>
    <t>Xwmc539-6B</t>
  </si>
  <si>
    <t>Xwmc748-6B</t>
  </si>
  <si>
    <t>Xbarc127-6B</t>
  </si>
  <si>
    <t>Xwmc726-6B</t>
  </si>
  <si>
    <t>Xwmc152-6B</t>
  </si>
  <si>
    <t>Xwmc737-6B</t>
  </si>
  <si>
    <t>Xgwm273-6B</t>
  </si>
  <si>
    <t>Xwmc473-6B</t>
  </si>
  <si>
    <t>Xwmc179-6B</t>
  </si>
  <si>
    <t>Xbarc24-6B</t>
  </si>
  <si>
    <t>Xbarc178-6B</t>
  </si>
  <si>
    <t>Xwmc417-6B</t>
  </si>
  <si>
    <t>Xbarc134-6B</t>
  </si>
  <si>
    <t>Xbarc141-6B</t>
  </si>
  <si>
    <t>Xgwm88-6B.1</t>
  </si>
  <si>
    <t>Xgwm88-6B.2</t>
  </si>
  <si>
    <t>Xbarc183-6D</t>
  </si>
  <si>
    <t>Xbarc173-6D</t>
  </si>
  <si>
    <t>Xgdm132-6D</t>
  </si>
  <si>
    <t>Xwmc749-6D</t>
  </si>
  <si>
    <t>Xgwm464-6D</t>
  </si>
  <si>
    <t>Xcfd9-6D</t>
  </si>
  <si>
    <t>Xcfd1-6D</t>
  </si>
  <si>
    <t>Xbarc54-6D</t>
  </si>
  <si>
    <t>Xbarc196-6D</t>
  </si>
  <si>
    <t>Xcfd190-6D</t>
  </si>
  <si>
    <t>Xbarc5-6D</t>
  </si>
  <si>
    <t>Xwmc822-6D</t>
  </si>
  <si>
    <t>Xgwm133-6D</t>
  </si>
  <si>
    <t>Xwmc753-6D</t>
  </si>
  <si>
    <t>Xwmc469-6D</t>
  </si>
  <si>
    <t>Xcfd219-6D</t>
  </si>
  <si>
    <t>Xwmc786-6D</t>
  </si>
  <si>
    <t>Xwmc748-6D</t>
  </si>
  <si>
    <t>Xbarc175-6D</t>
  </si>
  <si>
    <t>Xbarc96-6D</t>
  </si>
  <si>
    <t>Xbarc204-6D</t>
  </si>
  <si>
    <t>Consensus Somers</t>
  </si>
  <si>
    <t>Xgpw7649-6A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</si>
</sst>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45"/>
      <name val="Arial"/>
      <family val="2"/>
    </font>
    <font>
      <b/>
      <sz val="18"/>
      <color indexed="15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6" fillId="4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6" fillId="8" borderId="0" xfId="0" applyNumberFormat="1" applyFont="1" applyFill="1" applyAlignment="1">
      <alignment horizontal="center"/>
    </xf>
    <xf numFmtId="1" fontId="6" fillId="5" borderId="0" xfId="0" applyNumberFormat="1" applyFont="1" applyFill="1" applyAlignment="1">
      <alignment horizontal="center"/>
    </xf>
    <xf numFmtId="1" fontId="6" fillId="7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" fontId="0" fillId="10" borderId="0" xfId="0" applyNumberForma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19</xdr:row>
      <xdr:rowOff>85725</xdr:rowOff>
    </xdr:from>
    <xdr:to>
      <xdr:col>7</xdr:col>
      <xdr:colOff>85725</xdr:colOff>
      <xdr:row>22</xdr:row>
      <xdr:rowOff>66675</xdr:rowOff>
    </xdr:to>
    <xdr:sp>
      <xdr:nvSpPr>
        <xdr:cNvPr id="1" name="Line 1"/>
        <xdr:cNvSpPr>
          <a:spLocks/>
        </xdr:cNvSpPr>
      </xdr:nvSpPr>
      <xdr:spPr>
        <a:xfrm>
          <a:off x="4962525" y="3162300"/>
          <a:ext cx="2581275" cy="4667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24</xdr:row>
      <xdr:rowOff>76200</xdr:rowOff>
    </xdr:from>
    <xdr:to>
      <xdr:col>7</xdr:col>
      <xdr:colOff>161925</xdr:colOff>
      <xdr:row>26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5038725" y="3962400"/>
          <a:ext cx="2581275" cy="314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22</xdr:row>
      <xdr:rowOff>76200</xdr:rowOff>
    </xdr:from>
    <xdr:to>
      <xdr:col>7</xdr:col>
      <xdr:colOff>180975</xdr:colOff>
      <xdr:row>25</xdr:row>
      <xdr:rowOff>85725</xdr:rowOff>
    </xdr:to>
    <xdr:sp>
      <xdr:nvSpPr>
        <xdr:cNvPr id="3" name="Line 3"/>
        <xdr:cNvSpPr>
          <a:spLocks/>
        </xdr:cNvSpPr>
      </xdr:nvSpPr>
      <xdr:spPr>
        <a:xfrm>
          <a:off x="5010150" y="3638550"/>
          <a:ext cx="2628900" cy="4953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53</xdr:row>
      <xdr:rowOff>76200</xdr:rowOff>
    </xdr:from>
    <xdr:to>
      <xdr:col>7</xdr:col>
      <xdr:colOff>180975</xdr:colOff>
      <xdr:row>80</xdr:row>
      <xdr:rowOff>66675</xdr:rowOff>
    </xdr:to>
    <xdr:sp>
      <xdr:nvSpPr>
        <xdr:cNvPr id="4" name="Line 4"/>
        <xdr:cNvSpPr>
          <a:spLocks/>
        </xdr:cNvSpPr>
      </xdr:nvSpPr>
      <xdr:spPr>
        <a:xfrm>
          <a:off x="5057775" y="8658225"/>
          <a:ext cx="2581275" cy="43624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102</xdr:row>
      <xdr:rowOff>76200</xdr:rowOff>
    </xdr:from>
    <xdr:to>
      <xdr:col>7</xdr:col>
      <xdr:colOff>180975</xdr:colOff>
      <xdr:row>110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057775" y="16592550"/>
          <a:ext cx="2581275" cy="1323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86</xdr:row>
      <xdr:rowOff>85725</xdr:rowOff>
    </xdr:from>
    <xdr:to>
      <xdr:col>7</xdr:col>
      <xdr:colOff>76200</xdr:colOff>
      <xdr:row>106</xdr:row>
      <xdr:rowOff>76200</xdr:rowOff>
    </xdr:to>
    <xdr:sp>
      <xdr:nvSpPr>
        <xdr:cNvPr id="6" name="Line 6"/>
        <xdr:cNvSpPr>
          <a:spLocks/>
        </xdr:cNvSpPr>
      </xdr:nvSpPr>
      <xdr:spPr>
        <a:xfrm>
          <a:off x="5133975" y="14011275"/>
          <a:ext cx="2400300" cy="3228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94</xdr:row>
      <xdr:rowOff>85725</xdr:rowOff>
    </xdr:from>
    <xdr:to>
      <xdr:col>7</xdr:col>
      <xdr:colOff>123825</xdr:colOff>
      <xdr:row>109</xdr:row>
      <xdr:rowOff>76200</xdr:rowOff>
    </xdr:to>
    <xdr:sp>
      <xdr:nvSpPr>
        <xdr:cNvPr id="7" name="Line 7"/>
        <xdr:cNvSpPr>
          <a:spLocks/>
        </xdr:cNvSpPr>
      </xdr:nvSpPr>
      <xdr:spPr>
        <a:xfrm>
          <a:off x="5076825" y="15306675"/>
          <a:ext cx="2505075" cy="24193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63</xdr:row>
      <xdr:rowOff>38100</xdr:rowOff>
    </xdr:from>
    <xdr:to>
      <xdr:col>5</xdr:col>
      <xdr:colOff>638175</xdr:colOff>
      <xdr:row>70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5895975" y="10239375"/>
          <a:ext cx="0" cy="116205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63</xdr:row>
      <xdr:rowOff>38100</xdr:rowOff>
    </xdr:from>
    <xdr:to>
      <xdr:col>5</xdr:col>
      <xdr:colOff>285750</xdr:colOff>
      <xdr:row>70</xdr:row>
      <xdr:rowOff>66675</xdr:rowOff>
    </xdr:to>
    <xdr:sp>
      <xdr:nvSpPr>
        <xdr:cNvPr id="9" name="Line 9"/>
        <xdr:cNvSpPr>
          <a:spLocks/>
        </xdr:cNvSpPr>
      </xdr:nvSpPr>
      <xdr:spPr>
        <a:xfrm>
          <a:off x="5543550" y="10239375"/>
          <a:ext cx="0" cy="116205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333375</xdr:colOff>
      <xdr:row>65</xdr:row>
      <xdr:rowOff>152400</xdr:rowOff>
    </xdr:from>
    <xdr:ext cx="257175" cy="333375"/>
    <xdr:sp>
      <xdr:nvSpPr>
        <xdr:cNvPr id="10" name="TextBox 10"/>
        <xdr:cNvSpPr txBox="1">
          <a:spLocks noChangeArrowheads="1"/>
        </xdr:cNvSpPr>
      </xdr:nvSpPr>
      <xdr:spPr>
        <a:xfrm>
          <a:off x="5591175" y="10677525"/>
          <a:ext cx="25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  <xdr:twoCellAnchor>
    <xdr:from>
      <xdr:col>0</xdr:col>
      <xdr:colOff>1066800</xdr:colOff>
      <xdr:row>3</xdr:row>
      <xdr:rowOff>76200</xdr:rowOff>
    </xdr:from>
    <xdr:to>
      <xdr:col>2</xdr:col>
      <xdr:colOff>228600</xdr:colOff>
      <xdr:row>8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066800" y="561975"/>
          <a:ext cx="1162050" cy="8191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4</xdr:row>
      <xdr:rowOff>76200</xdr:rowOff>
    </xdr:from>
    <xdr:to>
      <xdr:col>2</xdr:col>
      <xdr:colOff>228600</xdr:colOff>
      <xdr:row>11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066800" y="723900"/>
          <a:ext cx="1162050" cy="1143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22</xdr:row>
      <xdr:rowOff>76200</xdr:rowOff>
    </xdr:from>
    <xdr:to>
      <xdr:col>2</xdr:col>
      <xdr:colOff>266700</xdr:colOff>
      <xdr:row>34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1076325" y="3638550"/>
          <a:ext cx="1190625" cy="19716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28</xdr:row>
      <xdr:rowOff>76200</xdr:rowOff>
    </xdr:from>
    <xdr:to>
      <xdr:col>2</xdr:col>
      <xdr:colOff>342900</xdr:colOff>
      <xdr:row>36</xdr:row>
      <xdr:rowOff>85725</xdr:rowOff>
    </xdr:to>
    <xdr:sp>
      <xdr:nvSpPr>
        <xdr:cNvPr id="14" name="Line 14"/>
        <xdr:cNvSpPr>
          <a:spLocks/>
        </xdr:cNvSpPr>
      </xdr:nvSpPr>
      <xdr:spPr>
        <a:xfrm flipH="1" flipV="1">
          <a:off x="1038225" y="4610100"/>
          <a:ext cx="1304925" cy="1304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41</xdr:row>
      <xdr:rowOff>76200</xdr:rowOff>
    </xdr:from>
    <xdr:to>
      <xdr:col>2</xdr:col>
      <xdr:colOff>266700</xdr:colOff>
      <xdr:row>70</xdr:row>
      <xdr:rowOff>76200</xdr:rowOff>
    </xdr:to>
    <xdr:sp>
      <xdr:nvSpPr>
        <xdr:cNvPr id="15" name="Line 15"/>
        <xdr:cNvSpPr>
          <a:spLocks/>
        </xdr:cNvSpPr>
      </xdr:nvSpPr>
      <xdr:spPr>
        <a:xfrm flipH="1" flipV="1">
          <a:off x="1066800" y="6715125"/>
          <a:ext cx="1200150" cy="46958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43</xdr:row>
      <xdr:rowOff>85725</xdr:rowOff>
    </xdr:from>
    <xdr:to>
      <xdr:col>2</xdr:col>
      <xdr:colOff>266700</xdr:colOff>
      <xdr:row>79</xdr:row>
      <xdr:rowOff>66675</xdr:rowOff>
    </xdr:to>
    <xdr:sp>
      <xdr:nvSpPr>
        <xdr:cNvPr id="16" name="Line 16"/>
        <xdr:cNvSpPr>
          <a:spLocks/>
        </xdr:cNvSpPr>
      </xdr:nvSpPr>
      <xdr:spPr>
        <a:xfrm flipH="1" flipV="1">
          <a:off x="1066800" y="7048500"/>
          <a:ext cx="1200150" cy="5810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34</xdr:row>
      <xdr:rowOff>114300</xdr:rowOff>
    </xdr:from>
    <xdr:to>
      <xdr:col>2</xdr:col>
      <xdr:colOff>266700</xdr:colOff>
      <xdr:row>45</xdr:row>
      <xdr:rowOff>104775</xdr:rowOff>
    </xdr:to>
    <xdr:sp>
      <xdr:nvSpPr>
        <xdr:cNvPr id="17" name="Line 17"/>
        <xdr:cNvSpPr>
          <a:spLocks/>
        </xdr:cNvSpPr>
      </xdr:nvSpPr>
      <xdr:spPr>
        <a:xfrm flipH="1">
          <a:off x="1114425" y="5619750"/>
          <a:ext cx="1152525" cy="1771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48</xdr:row>
      <xdr:rowOff>76200</xdr:rowOff>
    </xdr:from>
    <xdr:to>
      <xdr:col>2</xdr:col>
      <xdr:colOff>257175</xdr:colOff>
      <xdr:row>84</xdr:row>
      <xdr:rowOff>66675</xdr:rowOff>
    </xdr:to>
    <xdr:sp>
      <xdr:nvSpPr>
        <xdr:cNvPr id="18" name="Line 18"/>
        <xdr:cNvSpPr>
          <a:spLocks/>
        </xdr:cNvSpPr>
      </xdr:nvSpPr>
      <xdr:spPr>
        <a:xfrm flipH="1" flipV="1">
          <a:off x="1076325" y="7848600"/>
          <a:ext cx="1181100" cy="5819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57</xdr:row>
      <xdr:rowOff>76200</xdr:rowOff>
    </xdr:from>
    <xdr:to>
      <xdr:col>2</xdr:col>
      <xdr:colOff>276225</xdr:colOff>
      <xdr:row>90</xdr:row>
      <xdr:rowOff>66675</xdr:rowOff>
    </xdr:to>
    <xdr:sp>
      <xdr:nvSpPr>
        <xdr:cNvPr id="19" name="Line 19"/>
        <xdr:cNvSpPr>
          <a:spLocks/>
        </xdr:cNvSpPr>
      </xdr:nvSpPr>
      <xdr:spPr>
        <a:xfrm flipH="1" flipV="1">
          <a:off x="1095375" y="9305925"/>
          <a:ext cx="1181100" cy="5334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65</xdr:row>
      <xdr:rowOff>104775</xdr:rowOff>
    </xdr:from>
    <xdr:to>
      <xdr:col>2</xdr:col>
      <xdr:colOff>276225</xdr:colOff>
      <xdr:row>94</xdr:row>
      <xdr:rowOff>85725</xdr:rowOff>
    </xdr:to>
    <xdr:sp>
      <xdr:nvSpPr>
        <xdr:cNvPr id="20" name="Line 20"/>
        <xdr:cNvSpPr>
          <a:spLocks/>
        </xdr:cNvSpPr>
      </xdr:nvSpPr>
      <xdr:spPr>
        <a:xfrm flipH="1" flipV="1">
          <a:off x="1133475" y="10629900"/>
          <a:ext cx="1143000" cy="4676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70</xdr:row>
      <xdr:rowOff>66675</xdr:rowOff>
    </xdr:from>
    <xdr:to>
      <xdr:col>2</xdr:col>
      <xdr:colOff>257175</xdr:colOff>
      <xdr:row>86</xdr:row>
      <xdr:rowOff>66675</xdr:rowOff>
    </xdr:to>
    <xdr:sp>
      <xdr:nvSpPr>
        <xdr:cNvPr id="21" name="Line 21"/>
        <xdr:cNvSpPr>
          <a:spLocks/>
        </xdr:cNvSpPr>
      </xdr:nvSpPr>
      <xdr:spPr>
        <a:xfrm flipH="1" flipV="1">
          <a:off x="1076325" y="11401425"/>
          <a:ext cx="1181100" cy="25908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76200</xdr:rowOff>
    </xdr:from>
    <xdr:to>
      <xdr:col>7</xdr:col>
      <xdr:colOff>76200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619625" y="1047750"/>
          <a:ext cx="2562225" cy="14478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18</xdr:row>
      <xdr:rowOff>66675</xdr:rowOff>
    </xdr:from>
    <xdr:to>
      <xdr:col>7</xdr:col>
      <xdr:colOff>95250</xdr:colOff>
      <xdr:row>35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686300" y="2981325"/>
          <a:ext cx="2514600" cy="27908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41</xdr:row>
      <xdr:rowOff>66675</xdr:rowOff>
    </xdr:from>
    <xdr:to>
      <xdr:col>7</xdr:col>
      <xdr:colOff>66675</xdr:colOff>
      <xdr:row>82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705350" y="6705600"/>
          <a:ext cx="2466975" cy="66770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98</xdr:row>
      <xdr:rowOff>66675</xdr:rowOff>
    </xdr:from>
    <xdr:to>
      <xdr:col>7</xdr:col>
      <xdr:colOff>190500</xdr:colOff>
      <xdr:row>107</xdr:row>
      <xdr:rowOff>76200</xdr:rowOff>
    </xdr:to>
    <xdr:sp>
      <xdr:nvSpPr>
        <xdr:cNvPr id="4" name="Line 4"/>
        <xdr:cNvSpPr>
          <a:spLocks/>
        </xdr:cNvSpPr>
      </xdr:nvSpPr>
      <xdr:spPr>
        <a:xfrm>
          <a:off x="4733925" y="15935325"/>
          <a:ext cx="2562225" cy="14668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3</xdr:row>
      <xdr:rowOff>76200</xdr:rowOff>
    </xdr:from>
    <xdr:to>
      <xdr:col>2</xdr:col>
      <xdr:colOff>114300</xdr:colOff>
      <xdr:row>8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1057275" y="561975"/>
          <a:ext cx="1057275" cy="8191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16</xdr:row>
      <xdr:rowOff>76200</xdr:rowOff>
    </xdr:from>
    <xdr:to>
      <xdr:col>2</xdr:col>
      <xdr:colOff>142875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 flipH="1" flipV="1">
          <a:off x="1076325" y="2667000"/>
          <a:ext cx="106680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18</xdr:row>
      <xdr:rowOff>76200</xdr:rowOff>
    </xdr:from>
    <xdr:to>
      <xdr:col>2</xdr:col>
      <xdr:colOff>142875</xdr:colOff>
      <xdr:row>29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1076325" y="2990850"/>
          <a:ext cx="1066800" cy="17716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20</xdr:row>
      <xdr:rowOff>76200</xdr:rowOff>
    </xdr:from>
    <xdr:to>
      <xdr:col>2</xdr:col>
      <xdr:colOff>219075</xdr:colOff>
      <xdr:row>35</xdr:row>
      <xdr:rowOff>104775</xdr:rowOff>
    </xdr:to>
    <xdr:sp>
      <xdr:nvSpPr>
        <xdr:cNvPr id="8" name="Line 8"/>
        <xdr:cNvSpPr>
          <a:spLocks/>
        </xdr:cNvSpPr>
      </xdr:nvSpPr>
      <xdr:spPr>
        <a:xfrm flipH="1" flipV="1">
          <a:off x="1000125" y="3314700"/>
          <a:ext cx="1219200" cy="24574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18</xdr:row>
      <xdr:rowOff>76200</xdr:rowOff>
    </xdr:from>
    <xdr:to>
      <xdr:col>2</xdr:col>
      <xdr:colOff>142875</xdr:colOff>
      <xdr:row>26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1066800" y="2990850"/>
          <a:ext cx="1076325" cy="1323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40</xdr:row>
      <xdr:rowOff>85725</xdr:rowOff>
    </xdr:from>
    <xdr:to>
      <xdr:col>2</xdr:col>
      <xdr:colOff>104775</xdr:colOff>
      <xdr:row>77</xdr:row>
      <xdr:rowOff>66675</xdr:rowOff>
    </xdr:to>
    <xdr:sp>
      <xdr:nvSpPr>
        <xdr:cNvPr id="10" name="Line 10"/>
        <xdr:cNvSpPr>
          <a:spLocks/>
        </xdr:cNvSpPr>
      </xdr:nvSpPr>
      <xdr:spPr>
        <a:xfrm flipH="1" flipV="1">
          <a:off x="1057275" y="6562725"/>
          <a:ext cx="1047750" cy="59721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22</xdr:row>
      <xdr:rowOff>47625</xdr:rowOff>
    </xdr:from>
    <xdr:to>
      <xdr:col>2</xdr:col>
      <xdr:colOff>142875</xdr:colOff>
      <xdr:row>43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1076325" y="3609975"/>
          <a:ext cx="1066800" cy="3457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26</xdr:row>
      <xdr:rowOff>66675</xdr:rowOff>
    </xdr:from>
    <xdr:to>
      <xdr:col>2</xdr:col>
      <xdr:colOff>152400</xdr:colOff>
      <xdr:row>45</xdr:row>
      <xdr:rowOff>66675</xdr:rowOff>
    </xdr:to>
    <xdr:sp>
      <xdr:nvSpPr>
        <xdr:cNvPr id="12" name="Line 12"/>
        <xdr:cNvSpPr>
          <a:spLocks/>
        </xdr:cNvSpPr>
      </xdr:nvSpPr>
      <xdr:spPr>
        <a:xfrm flipH="1">
          <a:off x="1076325" y="4276725"/>
          <a:ext cx="1076325" cy="3076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27</xdr:row>
      <xdr:rowOff>104775</xdr:rowOff>
    </xdr:from>
    <xdr:to>
      <xdr:col>2</xdr:col>
      <xdr:colOff>152400</xdr:colOff>
      <xdr:row>46</xdr:row>
      <xdr:rowOff>104775</xdr:rowOff>
    </xdr:to>
    <xdr:sp>
      <xdr:nvSpPr>
        <xdr:cNvPr id="13" name="Line 13"/>
        <xdr:cNvSpPr>
          <a:spLocks/>
        </xdr:cNvSpPr>
      </xdr:nvSpPr>
      <xdr:spPr>
        <a:xfrm flipH="1">
          <a:off x="1057275" y="4476750"/>
          <a:ext cx="1095375" cy="3076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33</xdr:row>
      <xdr:rowOff>85725</xdr:rowOff>
    </xdr:from>
    <xdr:to>
      <xdr:col>2</xdr:col>
      <xdr:colOff>180975</xdr:colOff>
      <xdr:row>59</xdr:row>
      <xdr:rowOff>66675</xdr:rowOff>
    </xdr:to>
    <xdr:sp>
      <xdr:nvSpPr>
        <xdr:cNvPr id="14" name="Line 14"/>
        <xdr:cNvSpPr>
          <a:spLocks/>
        </xdr:cNvSpPr>
      </xdr:nvSpPr>
      <xdr:spPr>
        <a:xfrm flipH="1">
          <a:off x="1066800" y="5429250"/>
          <a:ext cx="1114425" cy="4191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64</xdr:row>
      <xdr:rowOff>114300</xdr:rowOff>
    </xdr:from>
    <xdr:to>
      <xdr:col>2</xdr:col>
      <xdr:colOff>142875</xdr:colOff>
      <xdr:row>68</xdr:row>
      <xdr:rowOff>76200</xdr:rowOff>
    </xdr:to>
    <xdr:sp>
      <xdr:nvSpPr>
        <xdr:cNvPr id="15" name="Line 15"/>
        <xdr:cNvSpPr>
          <a:spLocks/>
        </xdr:cNvSpPr>
      </xdr:nvSpPr>
      <xdr:spPr>
        <a:xfrm flipH="1" flipV="1">
          <a:off x="1066800" y="10477500"/>
          <a:ext cx="1076325" cy="6096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58</xdr:row>
      <xdr:rowOff>85725</xdr:rowOff>
    </xdr:from>
    <xdr:to>
      <xdr:col>2</xdr:col>
      <xdr:colOff>104775</xdr:colOff>
      <xdr:row>68</xdr:row>
      <xdr:rowOff>85725</xdr:rowOff>
    </xdr:to>
    <xdr:sp>
      <xdr:nvSpPr>
        <xdr:cNvPr id="16" name="Line 16"/>
        <xdr:cNvSpPr>
          <a:spLocks/>
        </xdr:cNvSpPr>
      </xdr:nvSpPr>
      <xdr:spPr>
        <a:xfrm flipH="1">
          <a:off x="1019175" y="9477375"/>
          <a:ext cx="1085850" cy="1619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66</xdr:row>
      <xdr:rowOff>114300</xdr:rowOff>
    </xdr:from>
    <xdr:to>
      <xdr:col>2</xdr:col>
      <xdr:colOff>114300</xdr:colOff>
      <xdr:row>68</xdr:row>
      <xdr:rowOff>85725</xdr:rowOff>
    </xdr:to>
    <xdr:sp>
      <xdr:nvSpPr>
        <xdr:cNvPr id="17" name="Line 17"/>
        <xdr:cNvSpPr>
          <a:spLocks/>
        </xdr:cNvSpPr>
      </xdr:nvSpPr>
      <xdr:spPr>
        <a:xfrm flipH="1">
          <a:off x="1019175" y="10801350"/>
          <a:ext cx="1095375" cy="2952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73</xdr:row>
      <xdr:rowOff>104775</xdr:rowOff>
    </xdr:from>
    <xdr:to>
      <xdr:col>2</xdr:col>
      <xdr:colOff>123825</xdr:colOff>
      <xdr:row>75</xdr:row>
      <xdr:rowOff>66675</xdr:rowOff>
    </xdr:to>
    <xdr:sp>
      <xdr:nvSpPr>
        <xdr:cNvPr id="18" name="Line 18"/>
        <xdr:cNvSpPr>
          <a:spLocks/>
        </xdr:cNvSpPr>
      </xdr:nvSpPr>
      <xdr:spPr>
        <a:xfrm flipH="1">
          <a:off x="1066800" y="11925300"/>
          <a:ext cx="1057275" cy="285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37</xdr:row>
      <xdr:rowOff>104775</xdr:rowOff>
    </xdr:from>
    <xdr:to>
      <xdr:col>2</xdr:col>
      <xdr:colOff>142875</xdr:colOff>
      <xdr:row>79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1066800" y="6096000"/>
          <a:ext cx="1076325" cy="67722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23</xdr:row>
      <xdr:rowOff>85725</xdr:rowOff>
    </xdr:from>
    <xdr:to>
      <xdr:col>2</xdr:col>
      <xdr:colOff>142875</xdr:colOff>
      <xdr:row>83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1057275" y="3810000"/>
          <a:ext cx="1085850" cy="9705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36</xdr:row>
      <xdr:rowOff>104775</xdr:rowOff>
    </xdr:from>
    <xdr:to>
      <xdr:col>2</xdr:col>
      <xdr:colOff>123825</xdr:colOff>
      <xdr:row>84</xdr:row>
      <xdr:rowOff>85725</xdr:rowOff>
    </xdr:to>
    <xdr:sp>
      <xdr:nvSpPr>
        <xdr:cNvPr id="21" name="Line 21"/>
        <xdr:cNvSpPr>
          <a:spLocks/>
        </xdr:cNvSpPr>
      </xdr:nvSpPr>
      <xdr:spPr>
        <a:xfrm flipH="1">
          <a:off x="1095375" y="5934075"/>
          <a:ext cx="1028700" cy="77533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86</xdr:row>
      <xdr:rowOff>76200</xdr:rowOff>
    </xdr:from>
    <xdr:to>
      <xdr:col>2</xdr:col>
      <xdr:colOff>104775</xdr:colOff>
      <xdr:row>92</xdr:row>
      <xdr:rowOff>85725</xdr:rowOff>
    </xdr:to>
    <xdr:sp>
      <xdr:nvSpPr>
        <xdr:cNvPr id="22" name="Line 22"/>
        <xdr:cNvSpPr>
          <a:spLocks/>
        </xdr:cNvSpPr>
      </xdr:nvSpPr>
      <xdr:spPr>
        <a:xfrm flipH="1" flipV="1">
          <a:off x="1095375" y="14001750"/>
          <a:ext cx="1009650" cy="9810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69</xdr:row>
      <xdr:rowOff>66675</xdr:rowOff>
    </xdr:from>
    <xdr:to>
      <xdr:col>7</xdr:col>
      <xdr:colOff>38100</xdr:colOff>
      <xdr:row>103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1076325" y="11239500"/>
          <a:ext cx="6067425" cy="55435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50</xdr:row>
      <xdr:rowOff>76200</xdr:rowOff>
    </xdr:from>
    <xdr:to>
      <xdr:col>7</xdr:col>
      <xdr:colOff>180975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048250" y="8172450"/>
          <a:ext cx="2667000" cy="11430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77</xdr:row>
      <xdr:rowOff>76200</xdr:rowOff>
    </xdr:from>
    <xdr:to>
      <xdr:col>7</xdr:col>
      <xdr:colOff>104775</xdr:colOff>
      <xdr:row>86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5048250" y="12544425"/>
          <a:ext cx="2590800" cy="14478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101</xdr:row>
      <xdr:rowOff>85725</xdr:rowOff>
    </xdr:from>
    <xdr:to>
      <xdr:col>7</xdr:col>
      <xdr:colOff>161925</xdr:colOff>
      <xdr:row>111</xdr:row>
      <xdr:rowOff>85725</xdr:rowOff>
    </xdr:to>
    <xdr:sp>
      <xdr:nvSpPr>
        <xdr:cNvPr id="3" name="Line 4"/>
        <xdr:cNvSpPr>
          <a:spLocks/>
        </xdr:cNvSpPr>
      </xdr:nvSpPr>
      <xdr:spPr>
        <a:xfrm>
          <a:off x="5133975" y="16440150"/>
          <a:ext cx="2562225" cy="1619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46</xdr:row>
      <xdr:rowOff>76200</xdr:rowOff>
    </xdr:from>
    <xdr:to>
      <xdr:col>7</xdr:col>
      <xdr:colOff>142875</xdr:colOff>
      <xdr:row>46</xdr:row>
      <xdr:rowOff>76200</xdr:rowOff>
    </xdr:to>
    <xdr:sp>
      <xdr:nvSpPr>
        <xdr:cNvPr id="4" name="Line 5"/>
        <xdr:cNvSpPr>
          <a:spLocks/>
        </xdr:cNvSpPr>
      </xdr:nvSpPr>
      <xdr:spPr>
        <a:xfrm flipV="1">
          <a:off x="4981575" y="7524750"/>
          <a:ext cx="269557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51</xdr:row>
      <xdr:rowOff>66675</xdr:rowOff>
    </xdr:from>
    <xdr:to>
      <xdr:col>7</xdr:col>
      <xdr:colOff>38100</xdr:colOff>
      <xdr:row>66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5095875" y="8324850"/>
          <a:ext cx="2476500" cy="2447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</xdr:row>
      <xdr:rowOff>85725</xdr:rowOff>
    </xdr:from>
    <xdr:to>
      <xdr:col>2</xdr:col>
      <xdr:colOff>314325</xdr:colOff>
      <xdr:row>9</xdr:row>
      <xdr:rowOff>85725</xdr:rowOff>
    </xdr:to>
    <xdr:sp>
      <xdr:nvSpPr>
        <xdr:cNvPr id="6" name="Line 7"/>
        <xdr:cNvSpPr>
          <a:spLocks/>
        </xdr:cNvSpPr>
      </xdr:nvSpPr>
      <xdr:spPr>
        <a:xfrm>
          <a:off x="990600" y="571500"/>
          <a:ext cx="1323975" cy="9715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5</xdr:row>
      <xdr:rowOff>85725</xdr:rowOff>
    </xdr:from>
    <xdr:to>
      <xdr:col>2</xdr:col>
      <xdr:colOff>266700</xdr:colOff>
      <xdr:row>11</xdr:row>
      <xdr:rowOff>76200</xdr:rowOff>
    </xdr:to>
    <xdr:sp>
      <xdr:nvSpPr>
        <xdr:cNvPr id="7" name="Line 8"/>
        <xdr:cNvSpPr>
          <a:spLocks/>
        </xdr:cNvSpPr>
      </xdr:nvSpPr>
      <xdr:spPr>
        <a:xfrm>
          <a:off x="1038225" y="895350"/>
          <a:ext cx="1228725" cy="9620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15</xdr:row>
      <xdr:rowOff>85725</xdr:rowOff>
    </xdr:from>
    <xdr:to>
      <xdr:col>2</xdr:col>
      <xdr:colOff>238125</xdr:colOff>
      <xdr:row>22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1066800" y="2514600"/>
          <a:ext cx="1171575" cy="11334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20</xdr:row>
      <xdr:rowOff>85725</xdr:rowOff>
    </xdr:from>
    <xdr:to>
      <xdr:col>2</xdr:col>
      <xdr:colOff>314325</xdr:colOff>
      <xdr:row>24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981075" y="3324225"/>
          <a:ext cx="1333500" cy="6477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30</xdr:row>
      <xdr:rowOff>76200</xdr:rowOff>
    </xdr:from>
    <xdr:to>
      <xdr:col>2</xdr:col>
      <xdr:colOff>276225</xdr:colOff>
      <xdr:row>31</xdr:row>
      <xdr:rowOff>85725</xdr:rowOff>
    </xdr:to>
    <xdr:sp>
      <xdr:nvSpPr>
        <xdr:cNvPr id="10" name="Line 11"/>
        <xdr:cNvSpPr>
          <a:spLocks/>
        </xdr:cNvSpPr>
      </xdr:nvSpPr>
      <xdr:spPr>
        <a:xfrm flipH="1">
          <a:off x="1028700" y="4933950"/>
          <a:ext cx="1247775" cy="1714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37</xdr:row>
      <xdr:rowOff>76200</xdr:rowOff>
    </xdr:from>
    <xdr:to>
      <xdr:col>2</xdr:col>
      <xdr:colOff>352425</xdr:colOff>
      <xdr:row>46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990600" y="6067425"/>
          <a:ext cx="1362075" cy="14573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39</xdr:row>
      <xdr:rowOff>85725</xdr:rowOff>
    </xdr:from>
    <xdr:to>
      <xdr:col>2</xdr:col>
      <xdr:colOff>304800</xdr:colOff>
      <xdr:row>48</xdr:row>
      <xdr:rowOff>104775</xdr:rowOff>
    </xdr:to>
    <xdr:sp>
      <xdr:nvSpPr>
        <xdr:cNvPr id="12" name="Line 13"/>
        <xdr:cNvSpPr>
          <a:spLocks/>
        </xdr:cNvSpPr>
      </xdr:nvSpPr>
      <xdr:spPr>
        <a:xfrm flipH="1" flipV="1">
          <a:off x="1076325" y="6400800"/>
          <a:ext cx="1228725" cy="14763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43</xdr:row>
      <xdr:rowOff>85725</xdr:rowOff>
    </xdr:from>
    <xdr:to>
      <xdr:col>2</xdr:col>
      <xdr:colOff>295275</xdr:colOff>
      <xdr:row>66</xdr:row>
      <xdr:rowOff>76200</xdr:rowOff>
    </xdr:to>
    <xdr:sp>
      <xdr:nvSpPr>
        <xdr:cNvPr id="13" name="Line 14"/>
        <xdr:cNvSpPr>
          <a:spLocks/>
        </xdr:cNvSpPr>
      </xdr:nvSpPr>
      <xdr:spPr>
        <a:xfrm flipH="1" flipV="1">
          <a:off x="1038225" y="7048500"/>
          <a:ext cx="1257300" cy="37147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44</xdr:row>
      <xdr:rowOff>85725</xdr:rowOff>
    </xdr:from>
    <xdr:to>
      <xdr:col>2</xdr:col>
      <xdr:colOff>352425</xdr:colOff>
      <xdr:row>57</xdr:row>
      <xdr:rowOff>66675</xdr:rowOff>
    </xdr:to>
    <xdr:sp>
      <xdr:nvSpPr>
        <xdr:cNvPr id="14" name="Line 15"/>
        <xdr:cNvSpPr>
          <a:spLocks/>
        </xdr:cNvSpPr>
      </xdr:nvSpPr>
      <xdr:spPr>
        <a:xfrm flipH="1" flipV="1">
          <a:off x="1000125" y="7210425"/>
          <a:ext cx="1352550" cy="20859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47</xdr:row>
      <xdr:rowOff>76200</xdr:rowOff>
    </xdr:from>
    <xdr:to>
      <xdr:col>2</xdr:col>
      <xdr:colOff>342900</xdr:colOff>
      <xdr:row>53</xdr:row>
      <xdr:rowOff>104775</xdr:rowOff>
    </xdr:to>
    <xdr:sp>
      <xdr:nvSpPr>
        <xdr:cNvPr id="15" name="Line 16"/>
        <xdr:cNvSpPr>
          <a:spLocks/>
        </xdr:cNvSpPr>
      </xdr:nvSpPr>
      <xdr:spPr>
        <a:xfrm flipH="1" flipV="1">
          <a:off x="1038225" y="7686675"/>
          <a:ext cx="1304925" cy="1000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1057275</xdr:colOff>
      <xdr:row>52</xdr:row>
      <xdr:rowOff>76200</xdr:rowOff>
    </xdr:from>
    <xdr:to>
      <xdr:col>2</xdr:col>
      <xdr:colOff>333375</xdr:colOff>
      <xdr:row>72</xdr:row>
      <xdr:rowOff>76200</xdr:rowOff>
    </xdr:to>
    <xdr:sp>
      <xdr:nvSpPr>
        <xdr:cNvPr id="16" name="Line 17"/>
        <xdr:cNvSpPr>
          <a:spLocks/>
        </xdr:cNvSpPr>
      </xdr:nvSpPr>
      <xdr:spPr>
        <a:xfrm flipH="1" flipV="1">
          <a:off x="1057275" y="8496300"/>
          <a:ext cx="1276350" cy="32385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14</xdr:row>
      <xdr:rowOff>76200</xdr:rowOff>
    </xdr:from>
    <xdr:to>
      <xdr:col>7</xdr:col>
      <xdr:colOff>104775</xdr:colOff>
      <xdr:row>23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990600" y="2343150"/>
          <a:ext cx="6648450" cy="14668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25</xdr:row>
      <xdr:rowOff>85725</xdr:rowOff>
    </xdr:from>
    <xdr:to>
      <xdr:col>7</xdr:col>
      <xdr:colOff>123825</xdr:colOff>
      <xdr:row>26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1000125" y="4133850"/>
          <a:ext cx="6657975" cy="1619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46</xdr:row>
      <xdr:rowOff>76200</xdr:rowOff>
    </xdr:from>
    <xdr:to>
      <xdr:col>7</xdr:col>
      <xdr:colOff>161925</xdr:colOff>
      <xdr:row>49</xdr:row>
      <xdr:rowOff>76200</xdr:rowOff>
    </xdr:to>
    <xdr:sp>
      <xdr:nvSpPr>
        <xdr:cNvPr id="19" name="Line 20"/>
        <xdr:cNvSpPr>
          <a:spLocks/>
        </xdr:cNvSpPr>
      </xdr:nvSpPr>
      <xdr:spPr>
        <a:xfrm>
          <a:off x="990600" y="7524750"/>
          <a:ext cx="6705600" cy="485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49</xdr:row>
      <xdr:rowOff>76200</xdr:rowOff>
    </xdr:from>
    <xdr:to>
      <xdr:col>7</xdr:col>
      <xdr:colOff>152400</xdr:colOff>
      <xdr:row>82</xdr:row>
      <xdr:rowOff>76200</xdr:rowOff>
    </xdr:to>
    <xdr:sp>
      <xdr:nvSpPr>
        <xdr:cNvPr id="20" name="Line 21"/>
        <xdr:cNvSpPr>
          <a:spLocks/>
        </xdr:cNvSpPr>
      </xdr:nvSpPr>
      <xdr:spPr>
        <a:xfrm flipH="1" flipV="1">
          <a:off x="990600" y="8010525"/>
          <a:ext cx="6696075" cy="5343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75" zoomScaleNormal="75" workbookViewId="0" topLeftCell="B38">
      <selection activeCell="F49" sqref="F49:G51"/>
    </sheetView>
  </sheetViews>
  <sheetFormatPr defaultColWidth="11.421875" defaultRowHeight="12.75"/>
  <cols>
    <col min="1" max="1" width="18.28125" style="58" bestFit="1" customWidth="1"/>
    <col min="2" max="2" width="11.7109375" style="61" customWidth="1"/>
    <col min="3" max="3" width="22.00390625" style="1" customWidth="1"/>
    <col min="4" max="4" width="15.140625" style="1" bestFit="1" customWidth="1"/>
    <col min="5" max="5" width="11.7109375" style="1" bestFit="1" customWidth="1"/>
    <col min="6" max="6" width="19.140625" style="15" bestFit="1" customWidth="1"/>
    <col min="7" max="7" width="13.8515625" style="15" bestFit="1" customWidth="1"/>
    <col min="8" max="8" width="17.140625" style="1" bestFit="1" customWidth="1"/>
    <col min="9" max="9" width="15.140625" style="1" bestFit="1" customWidth="1"/>
    <col min="10" max="10" width="11.7109375" style="1" bestFit="1" customWidth="1"/>
  </cols>
  <sheetData>
    <row r="1" spans="1:10" ht="12.75">
      <c r="A1" s="9" t="s">
        <v>496</v>
      </c>
      <c r="B1" s="59" t="s">
        <v>2</v>
      </c>
      <c r="C1" s="2" t="s">
        <v>0</v>
      </c>
      <c r="D1" s="2" t="s">
        <v>1</v>
      </c>
      <c r="E1" s="2" t="s">
        <v>2</v>
      </c>
      <c r="F1" s="22" t="s">
        <v>3</v>
      </c>
      <c r="G1" s="23" t="s">
        <v>4</v>
      </c>
      <c r="H1" s="2" t="s">
        <v>5</v>
      </c>
      <c r="I1" s="1" t="s">
        <v>1</v>
      </c>
      <c r="J1" s="1" t="s">
        <v>2</v>
      </c>
    </row>
    <row r="2" spans="1:10" ht="12.75">
      <c r="A2" s="9"/>
      <c r="B2" s="59"/>
      <c r="C2" s="3" t="s">
        <v>70</v>
      </c>
      <c r="D2" s="3">
        <v>-5.2</v>
      </c>
      <c r="E2" s="3">
        <v>-5.2</v>
      </c>
      <c r="F2" s="86" t="s">
        <v>131</v>
      </c>
      <c r="G2" s="82" t="s">
        <v>138</v>
      </c>
      <c r="H2" s="6" t="s">
        <v>108</v>
      </c>
      <c r="I2" s="6">
        <v>-7.9</v>
      </c>
      <c r="J2" s="6">
        <v>-7.9</v>
      </c>
    </row>
    <row r="3" spans="1:10" ht="12.75">
      <c r="A3" s="9"/>
      <c r="B3" s="59"/>
      <c r="C3" s="1" t="s">
        <v>6</v>
      </c>
      <c r="D3" s="1">
        <v>-2.3</v>
      </c>
      <c r="E3" s="1">
        <v>-2.3</v>
      </c>
      <c r="F3" s="81"/>
      <c r="G3" s="81"/>
      <c r="H3" s="6"/>
      <c r="I3" s="6"/>
      <c r="J3" s="6"/>
    </row>
    <row r="4" spans="1:10" ht="12.75">
      <c r="A4" s="62" t="s">
        <v>72</v>
      </c>
      <c r="B4" s="63">
        <v>0</v>
      </c>
      <c r="C4" s="4" t="s">
        <v>7</v>
      </c>
      <c r="D4" s="5">
        <v>0</v>
      </c>
      <c r="E4" s="5">
        <v>0</v>
      </c>
      <c r="F4" s="81"/>
      <c r="G4" s="81"/>
      <c r="H4" s="7" t="s">
        <v>109</v>
      </c>
      <c r="I4" s="7">
        <v>0</v>
      </c>
      <c r="J4" s="7">
        <v>0</v>
      </c>
    </row>
    <row r="5" spans="1:10" ht="12.75">
      <c r="A5" s="62" t="s">
        <v>73</v>
      </c>
      <c r="B5" s="63">
        <v>1</v>
      </c>
      <c r="C5" s="1" t="s">
        <v>8</v>
      </c>
      <c r="D5" s="1">
        <v>1.7</v>
      </c>
      <c r="E5" s="3">
        <f>0+D5</f>
        <v>1.7</v>
      </c>
      <c r="F5" s="81"/>
      <c r="G5" s="81"/>
      <c r="H5" s="7"/>
      <c r="I5" s="7"/>
      <c r="J5" s="7"/>
    </row>
    <row r="6" spans="1:10" ht="12.75">
      <c r="A6" s="6"/>
      <c r="B6" s="60"/>
      <c r="C6" s="1" t="s">
        <v>9</v>
      </c>
      <c r="D6" s="1">
        <v>2.6</v>
      </c>
      <c r="E6" s="3">
        <f aca="true" t="shared" si="0" ref="E6:E20">0+D6</f>
        <v>2.6</v>
      </c>
      <c r="F6" s="81"/>
      <c r="G6" s="81"/>
      <c r="H6" s="7"/>
      <c r="I6" s="7"/>
      <c r="J6" s="7"/>
    </row>
    <row r="7" spans="1:10" ht="12.75">
      <c r="A7" s="6"/>
      <c r="B7" s="60"/>
      <c r="C7" s="1" t="s">
        <v>10</v>
      </c>
      <c r="D7" s="1">
        <v>4.2</v>
      </c>
      <c r="E7" s="3">
        <f t="shared" si="0"/>
        <v>4.2</v>
      </c>
      <c r="F7" s="81"/>
      <c r="G7" s="81"/>
      <c r="H7" s="7"/>
      <c r="I7" s="7"/>
      <c r="J7" s="7"/>
    </row>
    <row r="8" spans="1:10" ht="12.75">
      <c r="A8" s="6"/>
      <c r="B8" s="60"/>
      <c r="C8" s="28" t="s">
        <v>71</v>
      </c>
      <c r="D8" s="28">
        <v>5</v>
      </c>
      <c r="E8" s="28">
        <f t="shared" si="0"/>
        <v>5</v>
      </c>
      <c r="F8" s="81"/>
      <c r="G8" s="81"/>
      <c r="H8" s="7"/>
      <c r="I8" s="7"/>
      <c r="J8" s="7"/>
    </row>
    <row r="9" spans="1:10" ht="12.75">
      <c r="A9" s="6"/>
      <c r="B9" s="60"/>
      <c r="C9" s="28" t="s">
        <v>72</v>
      </c>
      <c r="D9" s="28">
        <v>5.7</v>
      </c>
      <c r="E9" s="28">
        <f t="shared" si="0"/>
        <v>5.7</v>
      </c>
      <c r="F9" s="81"/>
      <c r="G9" s="81"/>
      <c r="H9" s="6" t="s">
        <v>405</v>
      </c>
      <c r="I9" s="6">
        <v>6</v>
      </c>
      <c r="J9" s="6">
        <f>0+I9</f>
        <v>6</v>
      </c>
    </row>
    <row r="10" spans="1:10" ht="12.75">
      <c r="A10" s="6"/>
      <c r="B10" s="60"/>
      <c r="C10" s="1" t="s">
        <v>11</v>
      </c>
      <c r="D10" s="1">
        <v>7.3</v>
      </c>
      <c r="E10" s="3">
        <f t="shared" si="0"/>
        <v>7.3</v>
      </c>
      <c r="F10" s="81"/>
      <c r="G10" s="81"/>
      <c r="H10" s="6"/>
      <c r="I10" s="6"/>
      <c r="J10" s="6"/>
    </row>
    <row r="11" spans="1:10" ht="12.75">
      <c r="A11" s="6"/>
      <c r="B11" s="60"/>
      <c r="C11" s="1" t="s">
        <v>12</v>
      </c>
      <c r="D11" s="1">
        <v>7.8</v>
      </c>
      <c r="E11" s="3">
        <f t="shared" si="0"/>
        <v>7.8</v>
      </c>
      <c r="F11" s="81"/>
      <c r="G11" s="81"/>
      <c r="H11" s="6"/>
      <c r="I11" s="6"/>
      <c r="J11" s="6"/>
    </row>
    <row r="12" spans="1:10" ht="12.75">
      <c r="A12" s="6"/>
      <c r="B12" s="60"/>
      <c r="C12" s="28" t="s">
        <v>73</v>
      </c>
      <c r="D12" s="28">
        <v>8.4</v>
      </c>
      <c r="E12" s="28">
        <f t="shared" si="0"/>
        <v>8.4</v>
      </c>
      <c r="F12" s="81"/>
      <c r="G12" s="81"/>
      <c r="H12" s="6"/>
      <c r="I12" s="6"/>
      <c r="J12" s="6"/>
    </row>
    <row r="13" spans="1:10" ht="12.75">
      <c r="A13" s="6"/>
      <c r="B13" s="60"/>
      <c r="C13" s="1" t="s">
        <v>13</v>
      </c>
      <c r="D13" s="1">
        <v>9.1</v>
      </c>
      <c r="E13" s="3">
        <f t="shared" si="0"/>
        <v>9.1</v>
      </c>
      <c r="F13" s="81"/>
      <c r="G13" s="81"/>
      <c r="H13" s="6"/>
      <c r="I13" s="6"/>
      <c r="J13" s="6"/>
    </row>
    <row r="14" spans="1:10" ht="12.75">
      <c r="A14" s="6"/>
      <c r="B14" s="60"/>
      <c r="C14" s="1" t="s">
        <v>14</v>
      </c>
      <c r="D14" s="1">
        <v>10.1</v>
      </c>
      <c r="E14" s="3">
        <f t="shared" si="0"/>
        <v>10.1</v>
      </c>
      <c r="F14" s="81"/>
      <c r="G14" s="81"/>
      <c r="H14" s="6"/>
      <c r="I14" s="6"/>
      <c r="J14" s="6"/>
    </row>
    <row r="15" spans="1:10" ht="12.75">
      <c r="A15" s="6" t="s">
        <v>412</v>
      </c>
      <c r="B15" s="60">
        <v>11</v>
      </c>
      <c r="C15" s="1" t="s">
        <v>15</v>
      </c>
      <c r="D15" s="1">
        <v>11.1</v>
      </c>
      <c r="E15" s="3">
        <f t="shared" si="0"/>
        <v>11.1</v>
      </c>
      <c r="F15" s="81"/>
      <c r="G15" s="81"/>
      <c r="H15" s="6"/>
      <c r="I15" s="6"/>
      <c r="J15" s="6"/>
    </row>
    <row r="16" spans="1:10" ht="12.75">
      <c r="A16" s="6"/>
      <c r="B16" s="60"/>
      <c r="C16" s="1" t="s">
        <v>16</v>
      </c>
      <c r="D16" s="1">
        <v>13.1</v>
      </c>
      <c r="E16" s="3">
        <f t="shared" si="0"/>
        <v>13.1</v>
      </c>
      <c r="F16" s="81"/>
      <c r="G16" s="81"/>
      <c r="H16" s="6"/>
      <c r="I16" s="6"/>
      <c r="J16" s="6"/>
    </row>
    <row r="17" spans="1:10" ht="12.75">
      <c r="A17" s="6"/>
      <c r="B17" s="60"/>
      <c r="C17" s="39" t="s">
        <v>74</v>
      </c>
      <c r="D17" s="39">
        <v>18</v>
      </c>
      <c r="E17" s="39">
        <f t="shared" si="0"/>
        <v>18</v>
      </c>
      <c r="F17" s="81"/>
      <c r="G17" s="81"/>
      <c r="H17" s="6"/>
      <c r="I17" s="6"/>
      <c r="J17" s="6"/>
    </row>
    <row r="18" spans="1:10" ht="12.75">
      <c r="A18" s="6"/>
      <c r="B18" s="60"/>
      <c r="C18" s="1" t="s">
        <v>17</v>
      </c>
      <c r="D18" s="1">
        <v>19.4</v>
      </c>
      <c r="E18" s="3">
        <f t="shared" si="0"/>
        <v>19.4</v>
      </c>
      <c r="F18" s="81"/>
      <c r="G18" s="81"/>
      <c r="H18" s="6"/>
      <c r="I18" s="6"/>
      <c r="J18" s="6"/>
    </row>
    <row r="19" spans="1:10" ht="12.75">
      <c r="A19" s="6"/>
      <c r="B19" s="60"/>
      <c r="C19" s="1" t="s">
        <v>18</v>
      </c>
      <c r="D19" s="1">
        <v>19.7</v>
      </c>
      <c r="E19" s="3">
        <f t="shared" si="0"/>
        <v>19.7</v>
      </c>
      <c r="F19" s="81"/>
      <c r="G19" s="81"/>
      <c r="H19" s="7" t="s">
        <v>107</v>
      </c>
      <c r="I19" s="7">
        <v>19.8</v>
      </c>
      <c r="J19" s="7">
        <v>19.8</v>
      </c>
    </row>
    <row r="20" spans="1:10" ht="12.75">
      <c r="A20" s="6" t="s">
        <v>413</v>
      </c>
      <c r="B20" s="60">
        <v>20</v>
      </c>
      <c r="C20" s="1" t="s">
        <v>19</v>
      </c>
      <c r="D20" s="1">
        <v>20</v>
      </c>
      <c r="E20" s="3">
        <f t="shared" si="0"/>
        <v>20</v>
      </c>
      <c r="F20" s="81"/>
      <c r="G20" s="81"/>
      <c r="H20" s="6" t="s">
        <v>110</v>
      </c>
      <c r="I20" s="6">
        <v>4.1</v>
      </c>
      <c r="J20" s="6">
        <f>19.8+I20</f>
        <v>23.9</v>
      </c>
    </row>
    <row r="21" spans="1:10" ht="12.75">
      <c r="A21" s="6"/>
      <c r="B21" s="60"/>
      <c r="C21" s="24" t="s">
        <v>20</v>
      </c>
      <c r="D21" s="25">
        <v>21.5</v>
      </c>
      <c r="E21" s="25">
        <v>21.5</v>
      </c>
      <c r="F21" s="81"/>
      <c r="G21" s="81"/>
      <c r="H21" s="26" t="s">
        <v>112</v>
      </c>
      <c r="I21" s="26">
        <v>6.2</v>
      </c>
      <c r="J21" s="26">
        <f aca="true" t="shared" si="1" ref="J21:J26">19.8+I21</f>
        <v>26</v>
      </c>
    </row>
    <row r="22" spans="1:10" ht="12.75">
      <c r="A22" s="6"/>
      <c r="B22" s="60"/>
      <c r="C22" s="1" t="s">
        <v>21</v>
      </c>
      <c r="D22" s="1">
        <v>1.1</v>
      </c>
      <c r="E22" s="3">
        <f aca="true" t="shared" si="2" ref="E22:E27">D22+21.5</f>
        <v>22.6</v>
      </c>
      <c r="F22" s="87" t="s">
        <v>132</v>
      </c>
      <c r="G22" s="81"/>
      <c r="H22" s="6" t="s">
        <v>111</v>
      </c>
      <c r="I22" s="6">
        <v>6.3</v>
      </c>
      <c r="J22" s="6">
        <f t="shared" si="1"/>
        <v>26.1</v>
      </c>
    </row>
    <row r="23" spans="1:10" ht="12.75">
      <c r="A23" s="42" t="s">
        <v>439</v>
      </c>
      <c r="B23" s="64">
        <v>25</v>
      </c>
      <c r="C23" s="1" t="s">
        <v>22</v>
      </c>
      <c r="D23" s="1">
        <v>4.7</v>
      </c>
      <c r="E23" s="3">
        <f t="shared" si="2"/>
        <v>26.2</v>
      </c>
      <c r="F23" s="81"/>
      <c r="G23" s="81"/>
      <c r="H23" s="6" t="s">
        <v>19</v>
      </c>
      <c r="I23" s="6">
        <v>6.3</v>
      </c>
      <c r="J23" s="6">
        <f t="shared" si="1"/>
        <v>26.1</v>
      </c>
    </row>
    <row r="24" spans="1:10" ht="12.75">
      <c r="A24" s="62" t="s">
        <v>414</v>
      </c>
      <c r="B24" s="63">
        <v>27</v>
      </c>
      <c r="C24" s="1" t="s">
        <v>23</v>
      </c>
      <c r="D24" s="1">
        <v>4.8</v>
      </c>
      <c r="E24" s="3">
        <f t="shared" si="2"/>
        <v>26.3</v>
      </c>
      <c r="F24" s="81"/>
      <c r="G24" s="81"/>
      <c r="H24" s="6" t="s">
        <v>113</v>
      </c>
      <c r="I24" s="6">
        <v>7.3</v>
      </c>
      <c r="J24" s="6">
        <f t="shared" si="1"/>
        <v>27.1</v>
      </c>
    </row>
    <row r="25" spans="1:10" ht="12.75">
      <c r="A25" s="6" t="s">
        <v>415</v>
      </c>
      <c r="B25" s="60">
        <v>28</v>
      </c>
      <c r="C25" s="27" t="s">
        <v>75</v>
      </c>
      <c r="D25" s="27">
        <v>6.5</v>
      </c>
      <c r="E25" s="27">
        <f t="shared" si="2"/>
        <v>28</v>
      </c>
      <c r="F25" s="80" t="s">
        <v>133</v>
      </c>
      <c r="G25" s="81"/>
      <c r="H25" s="6" t="s">
        <v>25</v>
      </c>
      <c r="I25" s="6">
        <v>7.3</v>
      </c>
      <c r="J25" s="6">
        <f t="shared" si="1"/>
        <v>27.1</v>
      </c>
    </row>
    <row r="26" spans="1:10" ht="12.75">
      <c r="A26" s="6" t="s">
        <v>416</v>
      </c>
      <c r="B26" s="60">
        <v>32</v>
      </c>
      <c r="C26" s="1" t="s">
        <v>24</v>
      </c>
      <c r="D26" s="1">
        <v>8</v>
      </c>
      <c r="E26" s="3">
        <f t="shared" si="2"/>
        <v>29.5</v>
      </c>
      <c r="F26" s="81"/>
      <c r="G26" s="81"/>
      <c r="H26" s="6" t="s">
        <v>114</v>
      </c>
      <c r="I26" s="6">
        <v>7.3</v>
      </c>
      <c r="J26" s="6">
        <f t="shared" si="1"/>
        <v>27.1</v>
      </c>
    </row>
    <row r="27" spans="1:10" ht="12.75">
      <c r="A27" s="6" t="s">
        <v>417</v>
      </c>
      <c r="B27" s="60">
        <v>32</v>
      </c>
      <c r="C27" s="1" t="s">
        <v>25</v>
      </c>
      <c r="D27" s="1">
        <v>8</v>
      </c>
      <c r="E27" s="3">
        <f t="shared" si="2"/>
        <v>29.5</v>
      </c>
      <c r="F27" s="81"/>
      <c r="G27" s="81"/>
      <c r="H27" s="7" t="s">
        <v>115</v>
      </c>
      <c r="I27" s="7">
        <v>8.2</v>
      </c>
      <c r="J27" s="20">
        <v>28</v>
      </c>
    </row>
    <row r="28" spans="1:10" ht="12.75">
      <c r="A28" s="6" t="s">
        <v>418</v>
      </c>
      <c r="B28" s="60">
        <v>32</v>
      </c>
      <c r="C28" s="4" t="s">
        <v>26</v>
      </c>
      <c r="D28" s="5">
        <v>11.8</v>
      </c>
      <c r="E28" s="5">
        <f>D28+21.5</f>
        <v>33.3</v>
      </c>
      <c r="F28" s="81"/>
      <c r="G28" s="81"/>
      <c r="H28" s="6" t="s">
        <v>127</v>
      </c>
      <c r="I28" s="6">
        <v>2.5</v>
      </c>
      <c r="J28" s="6">
        <f>28+I28</f>
        <v>30.5</v>
      </c>
    </row>
    <row r="29" spans="1:10" ht="12.75">
      <c r="A29" s="42" t="s">
        <v>77</v>
      </c>
      <c r="B29" s="64">
        <v>33</v>
      </c>
      <c r="C29" s="1" t="s">
        <v>27</v>
      </c>
      <c r="D29" s="1">
        <v>11.5</v>
      </c>
      <c r="E29" s="3">
        <f>D29+33.3</f>
        <v>44.8</v>
      </c>
      <c r="F29" s="81"/>
      <c r="G29" s="81"/>
      <c r="H29" s="6" t="s">
        <v>128</v>
      </c>
      <c r="I29" s="6">
        <v>3.5</v>
      </c>
      <c r="J29" s="6">
        <f>28+I29</f>
        <v>31.5</v>
      </c>
    </row>
    <row r="30" spans="1:10" ht="12.75">
      <c r="A30" s="6" t="s">
        <v>419</v>
      </c>
      <c r="B30" s="60">
        <v>33</v>
      </c>
      <c r="C30" s="1" t="s">
        <v>28</v>
      </c>
      <c r="D30" s="1">
        <v>13.3</v>
      </c>
      <c r="E30" s="3">
        <f>D30+33.3</f>
        <v>46.599999999999994</v>
      </c>
      <c r="F30" s="81"/>
      <c r="G30" s="81"/>
      <c r="H30" s="1" t="s">
        <v>406</v>
      </c>
      <c r="I30" s="1">
        <v>5.5</v>
      </c>
      <c r="J30" s="6">
        <f>28+I30</f>
        <v>33.5</v>
      </c>
    </row>
    <row r="31" spans="1:10" ht="12.75">
      <c r="A31" s="6" t="s">
        <v>420</v>
      </c>
      <c r="B31" s="60">
        <v>33</v>
      </c>
      <c r="C31" s="4" t="s">
        <v>29</v>
      </c>
      <c r="D31" s="5">
        <v>21.3</v>
      </c>
      <c r="E31" s="5">
        <f>D31+33.3</f>
        <v>54.599999999999994</v>
      </c>
      <c r="F31" s="81"/>
      <c r="G31" s="81"/>
      <c r="H31" s="6" t="s">
        <v>116</v>
      </c>
      <c r="I31" s="6">
        <v>14.6</v>
      </c>
      <c r="J31" s="6">
        <f>28+I31</f>
        <v>42.6</v>
      </c>
    </row>
    <row r="32" spans="1:10" ht="12.75">
      <c r="A32" s="6" t="s">
        <v>421</v>
      </c>
      <c r="B32" s="60">
        <v>34</v>
      </c>
      <c r="C32" s="1" t="s">
        <v>30</v>
      </c>
      <c r="D32" s="1">
        <v>3.5</v>
      </c>
      <c r="E32" s="3">
        <f aca="true" t="shared" si="3" ref="E32:E65">D32+54.6</f>
        <v>58.1</v>
      </c>
      <c r="F32" s="81"/>
      <c r="G32" s="81"/>
      <c r="H32" s="6"/>
      <c r="I32" s="6"/>
      <c r="J32" s="6"/>
    </row>
    <row r="33" spans="1:10" ht="12.75">
      <c r="A33" s="6" t="s">
        <v>422</v>
      </c>
      <c r="B33" s="60">
        <v>34</v>
      </c>
      <c r="C33" s="1" t="s">
        <v>396</v>
      </c>
      <c r="D33" s="1">
        <v>5.3</v>
      </c>
      <c r="E33" s="3">
        <f t="shared" si="3"/>
        <v>59.9</v>
      </c>
      <c r="F33" s="81"/>
      <c r="G33" s="81"/>
      <c r="H33" s="6"/>
      <c r="I33" s="6"/>
      <c r="J33" s="6"/>
    </row>
    <row r="34" spans="1:10" ht="12.75">
      <c r="A34" s="6" t="s">
        <v>423</v>
      </c>
      <c r="B34" s="60">
        <v>34</v>
      </c>
      <c r="C34" s="1" t="s">
        <v>31</v>
      </c>
      <c r="D34" s="1">
        <v>6.7</v>
      </c>
      <c r="E34" s="3">
        <f t="shared" si="3"/>
        <v>61.300000000000004</v>
      </c>
      <c r="F34" s="81"/>
      <c r="G34" s="81"/>
      <c r="H34" s="6"/>
      <c r="I34" s="6"/>
      <c r="J34" s="6"/>
    </row>
    <row r="35" spans="1:10" ht="12.75">
      <c r="A35" s="6" t="s">
        <v>424</v>
      </c>
      <c r="B35" s="60">
        <v>34</v>
      </c>
      <c r="C35" s="27" t="s">
        <v>76</v>
      </c>
      <c r="D35" s="27">
        <v>12.2</v>
      </c>
      <c r="E35" s="27">
        <f t="shared" si="3"/>
        <v>66.8</v>
      </c>
      <c r="F35" s="81"/>
      <c r="G35" s="81"/>
      <c r="H35" s="6"/>
      <c r="I35" s="6"/>
      <c r="J35" s="6"/>
    </row>
    <row r="36" spans="1:10" ht="12.75">
      <c r="A36" s="45" t="s">
        <v>425</v>
      </c>
      <c r="B36" s="65">
        <v>34</v>
      </c>
      <c r="C36" s="1" t="s">
        <v>32</v>
      </c>
      <c r="D36" s="1">
        <v>13.9</v>
      </c>
      <c r="E36" s="3">
        <f t="shared" si="3"/>
        <v>68.5</v>
      </c>
      <c r="F36" s="81"/>
      <c r="G36" s="81"/>
      <c r="H36" s="6"/>
      <c r="I36" s="6"/>
      <c r="J36" s="6"/>
    </row>
    <row r="37" spans="1:10" ht="12.75">
      <c r="A37" s="6" t="s">
        <v>426</v>
      </c>
      <c r="B37" s="60">
        <v>35</v>
      </c>
      <c r="C37" s="27" t="s">
        <v>77</v>
      </c>
      <c r="D37" s="27">
        <v>14.6</v>
      </c>
      <c r="E37" s="27">
        <f t="shared" si="3"/>
        <v>69.2</v>
      </c>
      <c r="F37" s="81"/>
      <c r="G37" s="81"/>
      <c r="H37" s="6"/>
      <c r="I37" s="6"/>
      <c r="J37" s="6"/>
    </row>
    <row r="38" spans="1:10" ht="12.75">
      <c r="A38" s="6" t="s">
        <v>427</v>
      </c>
      <c r="B38" s="60">
        <v>35</v>
      </c>
      <c r="C38" s="1" t="s">
        <v>33</v>
      </c>
      <c r="D38" s="1">
        <v>15.2</v>
      </c>
      <c r="E38" s="3">
        <f t="shared" si="3"/>
        <v>69.8</v>
      </c>
      <c r="F38" s="81"/>
      <c r="G38" s="81"/>
      <c r="H38" s="7" t="s">
        <v>117</v>
      </c>
      <c r="I38" s="7">
        <v>41.7</v>
      </c>
      <c r="J38" s="7">
        <v>69.7</v>
      </c>
    </row>
    <row r="39" spans="1:10" ht="12.75">
      <c r="A39" s="45" t="s">
        <v>428</v>
      </c>
      <c r="B39" s="65">
        <v>35</v>
      </c>
      <c r="C39" s="3" t="s">
        <v>78</v>
      </c>
      <c r="D39" s="3">
        <v>15.7</v>
      </c>
      <c r="E39" s="3">
        <f t="shared" si="3"/>
        <v>70.3</v>
      </c>
      <c r="F39" s="81"/>
      <c r="G39" s="81"/>
      <c r="H39" s="7"/>
      <c r="I39" s="7"/>
      <c r="J39" s="7"/>
    </row>
    <row r="40" spans="1:10" ht="12.75">
      <c r="A40" s="6" t="s">
        <v>429</v>
      </c>
      <c r="B40" s="60">
        <v>36</v>
      </c>
      <c r="C40" s="3" t="s">
        <v>79</v>
      </c>
      <c r="D40" s="3">
        <v>15.7</v>
      </c>
      <c r="E40" s="3">
        <f t="shared" si="3"/>
        <v>70.3</v>
      </c>
      <c r="F40" s="81"/>
      <c r="G40" s="81"/>
      <c r="H40" s="7"/>
      <c r="I40" s="7"/>
      <c r="J40" s="7"/>
    </row>
    <row r="41" spans="1:10" ht="12.75">
      <c r="A41" s="6" t="s">
        <v>430</v>
      </c>
      <c r="B41" s="60">
        <v>37</v>
      </c>
      <c r="C41" s="1" t="s">
        <v>34</v>
      </c>
      <c r="D41" s="1">
        <v>15.8</v>
      </c>
      <c r="E41" s="3">
        <f t="shared" si="3"/>
        <v>70.4</v>
      </c>
      <c r="F41" s="81"/>
      <c r="G41" s="81"/>
      <c r="H41" s="7"/>
      <c r="I41" s="7"/>
      <c r="J41" s="7"/>
    </row>
    <row r="42" spans="1:10" ht="12.75">
      <c r="A42" s="29" t="s">
        <v>94</v>
      </c>
      <c r="B42" s="66">
        <v>37</v>
      </c>
      <c r="C42" s="3" t="s">
        <v>80</v>
      </c>
      <c r="D42" s="3">
        <v>16.7</v>
      </c>
      <c r="E42" s="3">
        <f t="shared" si="3"/>
        <v>71.3</v>
      </c>
      <c r="F42" s="81"/>
      <c r="G42" s="81"/>
      <c r="H42" s="7"/>
      <c r="I42" s="7"/>
      <c r="J42" s="7"/>
    </row>
    <row r="43" spans="1:10" ht="12.75">
      <c r="A43" s="6" t="s">
        <v>431</v>
      </c>
      <c r="B43" s="60">
        <v>41</v>
      </c>
      <c r="C43" s="3" t="s">
        <v>81</v>
      </c>
      <c r="D43" s="3">
        <v>16.8</v>
      </c>
      <c r="E43" s="3">
        <f t="shared" si="3"/>
        <v>71.4</v>
      </c>
      <c r="F43" s="81"/>
      <c r="G43" s="81"/>
      <c r="H43" s="7"/>
      <c r="I43" s="7"/>
      <c r="J43" s="7"/>
    </row>
    <row r="44" spans="1:10" ht="12.75">
      <c r="A44" s="6" t="s">
        <v>97</v>
      </c>
      <c r="B44" s="60">
        <v>43</v>
      </c>
      <c r="C44" s="3" t="s">
        <v>82</v>
      </c>
      <c r="D44" s="3">
        <v>16.8</v>
      </c>
      <c r="E44" s="3">
        <f t="shared" si="3"/>
        <v>71.4</v>
      </c>
      <c r="F44" s="81"/>
      <c r="G44" s="81"/>
      <c r="H44" s="7"/>
      <c r="I44" s="7"/>
      <c r="J44" s="7"/>
    </row>
    <row r="45" spans="1:10" ht="12.75">
      <c r="A45" s="6" t="s">
        <v>432</v>
      </c>
      <c r="B45" s="60">
        <v>44</v>
      </c>
      <c r="C45" s="3" t="s">
        <v>83</v>
      </c>
      <c r="D45" s="3">
        <v>17.3</v>
      </c>
      <c r="E45" s="3">
        <f t="shared" si="3"/>
        <v>71.9</v>
      </c>
      <c r="F45" s="81"/>
      <c r="G45" s="81"/>
      <c r="H45" s="7"/>
      <c r="I45" s="7"/>
      <c r="J45" s="7"/>
    </row>
    <row r="46" spans="1:10" ht="12.75">
      <c r="A46" s="42" t="s">
        <v>438</v>
      </c>
      <c r="B46" s="64">
        <v>44</v>
      </c>
      <c r="C46" s="27" t="s">
        <v>84</v>
      </c>
      <c r="D46" s="27">
        <v>17.6</v>
      </c>
      <c r="E46" s="27">
        <f t="shared" si="3"/>
        <v>72.2</v>
      </c>
      <c r="F46" s="81"/>
      <c r="G46" s="81"/>
      <c r="H46" s="7"/>
      <c r="I46" s="7"/>
      <c r="J46" s="7"/>
    </row>
    <row r="47" spans="1:10" ht="12.75">
      <c r="A47" s="6" t="s">
        <v>433</v>
      </c>
      <c r="B47" s="60">
        <v>46</v>
      </c>
      <c r="C47" s="1" t="s">
        <v>85</v>
      </c>
      <c r="D47" s="1">
        <v>17.8</v>
      </c>
      <c r="E47" s="3">
        <f t="shared" si="3"/>
        <v>72.4</v>
      </c>
      <c r="F47" s="81"/>
      <c r="G47" s="81"/>
      <c r="H47" s="7"/>
      <c r="I47" s="7"/>
      <c r="J47" s="7"/>
    </row>
    <row r="48" spans="1:10" ht="12.75">
      <c r="A48" s="6" t="s">
        <v>434</v>
      </c>
      <c r="B48" s="60">
        <v>49</v>
      </c>
      <c r="C48" s="3" t="s">
        <v>82</v>
      </c>
      <c r="D48" s="3">
        <v>18</v>
      </c>
      <c r="E48" s="3">
        <f t="shared" si="3"/>
        <v>72.6</v>
      </c>
      <c r="F48" s="81"/>
      <c r="G48" s="81"/>
      <c r="H48" s="7"/>
      <c r="I48" s="7"/>
      <c r="J48" s="7"/>
    </row>
    <row r="49" spans="1:10" ht="12.75">
      <c r="A49" s="33" t="s">
        <v>98</v>
      </c>
      <c r="B49" s="67">
        <v>52</v>
      </c>
      <c r="C49" s="3" t="s">
        <v>86</v>
      </c>
      <c r="D49" s="3">
        <v>18.2</v>
      </c>
      <c r="E49" s="3">
        <f t="shared" si="3"/>
        <v>72.8</v>
      </c>
      <c r="F49" s="83" t="s">
        <v>411</v>
      </c>
      <c r="G49" s="81"/>
      <c r="H49" s="7"/>
      <c r="I49" s="7"/>
      <c r="J49" s="7"/>
    </row>
    <row r="50" spans="1:10" ht="12.75">
      <c r="A50" s="6"/>
      <c r="B50" s="60"/>
      <c r="C50" s="3" t="s">
        <v>87</v>
      </c>
      <c r="D50" s="3">
        <v>18.2</v>
      </c>
      <c r="E50" s="3">
        <f t="shared" si="3"/>
        <v>72.8</v>
      </c>
      <c r="F50" s="81"/>
      <c r="G50" s="81"/>
      <c r="H50" s="7"/>
      <c r="I50" s="7"/>
      <c r="J50" s="7"/>
    </row>
    <row r="51" spans="1:10" ht="12.75">
      <c r="A51" s="6"/>
      <c r="B51" s="60"/>
      <c r="C51" s="1" t="s">
        <v>35</v>
      </c>
      <c r="D51" s="1">
        <v>18.3</v>
      </c>
      <c r="E51" s="3">
        <f t="shared" si="3"/>
        <v>72.9</v>
      </c>
      <c r="F51" s="81"/>
      <c r="G51" s="81"/>
      <c r="H51" s="7"/>
      <c r="I51" s="7"/>
      <c r="J51" s="7"/>
    </row>
    <row r="52" spans="1:10" ht="12.75">
      <c r="A52" s="6" t="s">
        <v>435</v>
      </c>
      <c r="B52" s="60">
        <v>73</v>
      </c>
      <c r="C52" s="1" t="s">
        <v>36</v>
      </c>
      <c r="D52" s="1">
        <v>18.5</v>
      </c>
      <c r="E52" s="3">
        <f t="shared" si="3"/>
        <v>73.1</v>
      </c>
      <c r="F52" s="84" t="s">
        <v>135</v>
      </c>
      <c r="G52" s="85" t="s">
        <v>137</v>
      </c>
      <c r="H52" s="7"/>
      <c r="I52" s="7"/>
      <c r="J52" s="7"/>
    </row>
    <row r="53" spans="1:10" ht="12.75">
      <c r="A53" s="6"/>
      <c r="B53" s="60"/>
      <c r="C53" s="3" t="s">
        <v>88</v>
      </c>
      <c r="D53" s="3">
        <v>19.2</v>
      </c>
      <c r="E53" s="3">
        <f t="shared" si="3"/>
        <v>73.8</v>
      </c>
      <c r="F53" s="81"/>
      <c r="G53" s="81"/>
      <c r="H53" s="7"/>
      <c r="I53" s="7"/>
      <c r="J53" s="7"/>
    </row>
    <row r="54" spans="1:10" ht="12.75">
      <c r="A54" s="6"/>
      <c r="B54" s="60"/>
      <c r="C54" s="29" t="s">
        <v>37</v>
      </c>
      <c r="D54" s="29">
        <v>19.7</v>
      </c>
      <c r="E54" s="30">
        <f t="shared" si="3"/>
        <v>74.3</v>
      </c>
      <c r="F54" s="81"/>
      <c r="G54" s="81"/>
      <c r="H54" s="7"/>
      <c r="I54" s="7"/>
      <c r="J54" s="7"/>
    </row>
    <row r="55" spans="1:10" ht="12.75">
      <c r="A55" s="6"/>
      <c r="B55" s="60"/>
      <c r="C55" s="1" t="s">
        <v>38</v>
      </c>
      <c r="D55" s="1">
        <v>19.9</v>
      </c>
      <c r="E55" s="3">
        <f t="shared" si="3"/>
        <v>74.5</v>
      </c>
      <c r="F55" s="81"/>
      <c r="G55" s="81"/>
      <c r="H55" s="7"/>
      <c r="I55" s="7"/>
      <c r="J55" s="7"/>
    </row>
    <row r="56" spans="1:10" ht="12.75">
      <c r="A56" s="6"/>
      <c r="B56" s="60"/>
      <c r="C56" s="29" t="s">
        <v>39</v>
      </c>
      <c r="D56" s="29">
        <v>20.1</v>
      </c>
      <c r="E56" s="30">
        <f t="shared" si="3"/>
        <v>74.7</v>
      </c>
      <c r="F56" s="81"/>
      <c r="G56" s="81"/>
      <c r="H56" s="7"/>
      <c r="I56" s="7"/>
      <c r="J56" s="7"/>
    </row>
    <row r="57" spans="1:10" ht="12.75">
      <c r="A57" s="6"/>
      <c r="B57" s="60"/>
      <c r="C57" s="3" t="s">
        <v>89</v>
      </c>
      <c r="D57" s="3">
        <v>20.2</v>
      </c>
      <c r="E57" s="3">
        <f t="shared" si="3"/>
        <v>74.8</v>
      </c>
      <c r="F57" s="81"/>
      <c r="G57" s="81"/>
      <c r="H57" s="7"/>
      <c r="I57" s="7"/>
      <c r="J57" s="7"/>
    </row>
    <row r="58" spans="1:10" ht="12.75">
      <c r="A58" s="33" t="s">
        <v>100</v>
      </c>
      <c r="B58" s="67">
        <v>75</v>
      </c>
      <c r="C58" s="30" t="s">
        <v>90</v>
      </c>
      <c r="D58" s="30">
        <v>20.3</v>
      </c>
      <c r="E58" s="30">
        <f t="shared" si="3"/>
        <v>74.9</v>
      </c>
      <c r="F58" s="81"/>
      <c r="G58" s="81"/>
      <c r="H58" s="7"/>
      <c r="I58" s="7"/>
      <c r="J58" s="7"/>
    </row>
    <row r="59" spans="1:10" ht="12.75">
      <c r="A59" s="6"/>
      <c r="B59" s="60"/>
      <c r="C59" s="3" t="s">
        <v>91</v>
      </c>
      <c r="D59" s="3">
        <v>20.5</v>
      </c>
      <c r="E59" s="3">
        <f t="shared" si="3"/>
        <v>75.1</v>
      </c>
      <c r="F59" s="81"/>
      <c r="G59" s="81"/>
      <c r="H59" s="7"/>
      <c r="I59" s="7"/>
      <c r="J59" s="7"/>
    </row>
    <row r="60" spans="1:10" ht="12.75">
      <c r="A60" s="6"/>
      <c r="B60" s="60"/>
      <c r="C60" s="3" t="s">
        <v>80</v>
      </c>
      <c r="D60" s="3">
        <v>20.6</v>
      </c>
      <c r="E60" s="3">
        <f t="shared" si="3"/>
        <v>75.2</v>
      </c>
      <c r="F60" s="81"/>
      <c r="G60" s="81"/>
      <c r="H60" s="7"/>
      <c r="I60" s="7"/>
      <c r="J60" s="7"/>
    </row>
    <row r="61" spans="1:10" ht="12.75">
      <c r="A61" s="6"/>
      <c r="B61" s="60"/>
      <c r="C61" s="30" t="s">
        <v>92</v>
      </c>
      <c r="D61" s="30">
        <v>21</v>
      </c>
      <c r="E61" s="30">
        <f t="shared" si="3"/>
        <v>75.6</v>
      </c>
      <c r="F61" s="81"/>
      <c r="G61" s="81"/>
      <c r="H61" s="7"/>
      <c r="I61" s="7"/>
      <c r="J61" s="7"/>
    </row>
    <row r="62" spans="1:10" ht="12.75">
      <c r="A62" s="6"/>
      <c r="B62" s="60"/>
      <c r="C62" s="1" t="s">
        <v>40</v>
      </c>
      <c r="D62" s="1">
        <v>21.1</v>
      </c>
      <c r="E62" s="3">
        <f t="shared" si="3"/>
        <v>75.7</v>
      </c>
      <c r="F62" s="81"/>
      <c r="G62" s="81"/>
      <c r="H62" s="7"/>
      <c r="I62" s="7"/>
      <c r="J62" s="7"/>
    </row>
    <row r="63" spans="1:10" ht="12.75">
      <c r="A63" s="6"/>
      <c r="B63" s="60"/>
      <c r="C63" s="1" t="s">
        <v>41</v>
      </c>
      <c r="D63" s="1">
        <v>21.6</v>
      </c>
      <c r="E63" s="3">
        <f t="shared" si="3"/>
        <v>76.2</v>
      </c>
      <c r="F63" s="81"/>
      <c r="G63" s="81"/>
      <c r="H63" s="7"/>
      <c r="I63" s="7"/>
      <c r="J63" s="7"/>
    </row>
    <row r="64" spans="1:10" ht="12.75">
      <c r="A64" s="6"/>
      <c r="B64" s="60"/>
      <c r="C64" s="3" t="s">
        <v>93</v>
      </c>
      <c r="D64" s="3">
        <v>21.6</v>
      </c>
      <c r="E64" s="3">
        <f t="shared" si="3"/>
        <v>76.2</v>
      </c>
      <c r="F64" s="81"/>
      <c r="G64" s="81"/>
      <c r="H64" s="7"/>
      <c r="I64" s="7"/>
      <c r="J64" s="7"/>
    </row>
    <row r="65" spans="1:10" ht="12.75">
      <c r="A65" s="6"/>
      <c r="B65" s="60"/>
      <c r="C65" s="4" t="s">
        <v>42</v>
      </c>
      <c r="D65" s="5">
        <v>22.4</v>
      </c>
      <c r="E65" s="5">
        <f t="shared" si="3"/>
        <v>77</v>
      </c>
      <c r="F65" s="81"/>
      <c r="G65" s="81"/>
      <c r="H65" s="7"/>
      <c r="I65" s="7"/>
      <c r="J65" s="7"/>
    </row>
    <row r="66" spans="1:10" ht="12.75">
      <c r="A66" s="33" t="s">
        <v>102</v>
      </c>
      <c r="B66" s="67">
        <v>77</v>
      </c>
      <c r="C66" s="9" t="s">
        <v>497</v>
      </c>
      <c r="D66" s="3">
        <v>0</v>
      </c>
      <c r="E66" s="3">
        <f aca="true" t="shared" si="4" ref="E66:E72">D66+77</f>
        <v>77</v>
      </c>
      <c r="F66" s="81"/>
      <c r="G66" s="81"/>
      <c r="H66" s="7"/>
      <c r="I66" s="7"/>
      <c r="J66" s="7"/>
    </row>
    <row r="67" spans="1:10" ht="12.75">
      <c r="A67" s="6"/>
      <c r="B67" s="60"/>
      <c r="C67" s="29" t="s">
        <v>43</v>
      </c>
      <c r="D67" s="29">
        <v>0.8</v>
      </c>
      <c r="E67" s="30">
        <f t="shared" si="4"/>
        <v>77.8</v>
      </c>
      <c r="F67" s="81"/>
      <c r="G67" s="81"/>
      <c r="H67" s="7"/>
      <c r="I67" s="7"/>
      <c r="J67" s="7"/>
    </row>
    <row r="68" spans="1:10" ht="12.75">
      <c r="A68" s="6"/>
      <c r="B68" s="60"/>
      <c r="C68" s="31" t="s">
        <v>44</v>
      </c>
      <c r="D68" s="31">
        <v>1.7</v>
      </c>
      <c r="E68" s="32">
        <f t="shared" si="4"/>
        <v>78.7</v>
      </c>
      <c r="F68" s="88" t="s">
        <v>134</v>
      </c>
      <c r="G68" s="81"/>
      <c r="H68" s="7"/>
      <c r="I68" s="7"/>
      <c r="J68" s="7"/>
    </row>
    <row r="69" spans="1:10" ht="12.75">
      <c r="A69" s="6"/>
      <c r="B69" s="60"/>
      <c r="C69" s="1" t="s">
        <v>45</v>
      </c>
      <c r="D69" s="1">
        <v>2</v>
      </c>
      <c r="E69" s="3">
        <f t="shared" si="4"/>
        <v>79</v>
      </c>
      <c r="F69" s="81"/>
      <c r="G69" s="81"/>
      <c r="H69" s="7"/>
      <c r="I69" s="7"/>
      <c r="J69" s="7"/>
    </row>
    <row r="70" spans="1:10" ht="12.75">
      <c r="A70" s="6"/>
      <c r="B70" s="60"/>
      <c r="C70" s="33" t="s">
        <v>46</v>
      </c>
      <c r="D70" s="33">
        <v>3</v>
      </c>
      <c r="E70" s="34">
        <f t="shared" si="4"/>
        <v>80</v>
      </c>
      <c r="F70" s="81"/>
      <c r="G70" s="81"/>
      <c r="H70" s="7"/>
      <c r="I70" s="7"/>
      <c r="J70" s="7"/>
    </row>
    <row r="71" spans="1:10" ht="12.75">
      <c r="A71" s="33" t="s">
        <v>99</v>
      </c>
      <c r="B71" s="67">
        <v>81</v>
      </c>
      <c r="C71" s="30" t="s">
        <v>94</v>
      </c>
      <c r="D71" s="30">
        <v>3.2</v>
      </c>
      <c r="E71" s="30">
        <f t="shared" si="4"/>
        <v>80.2</v>
      </c>
      <c r="F71" s="81"/>
      <c r="G71" s="81"/>
      <c r="H71" s="7"/>
      <c r="I71" s="7"/>
      <c r="J71" s="7"/>
    </row>
    <row r="72" spans="1:10" ht="12.75">
      <c r="A72" s="6" t="s">
        <v>436</v>
      </c>
      <c r="B72" s="60">
        <v>82</v>
      </c>
      <c r="C72" s="4" t="s">
        <v>47</v>
      </c>
      <c r="D72" s="5">
        <v>8.2</v>
      </c>
      <c r="E72" s="5">
        <f t="shared" si="4"/>
        <v>85.2</v>
      </c>
      <c r="F72" s="81"/>
      <c r="G72" s="81"/>
      <c r="H72" s="7"/>
      <c r="I72" s="7"/>
      <c r="J72" s="7"/>
    </row>
    <row r="73" spans="1:10" ht="12.75">
      <c r="A73" s="6"/>
      <c r="B73" s="60"/>
      <c r="C73" s="33" t="s">
        <v>48</v>
      </c>
      <c r="D73" s="33">
        <v>1.2</v>
      </c>
      <c r="E73" s="34">
        <f>D73+85.2</f>
        <v>86.4</v>
      </c>
      <c r="F73" s="89" t="s">
        <v>136</v>
      </c>
      <c r="G73" s="81"/>
      <c r="H73" s="7"/>
      <c r="I73" s="7"/>
      <c r="J73" s="7"/>
    </row>
    <row r="74" spans="1:10" ht="12.75">
      <c r="A74" s="6" t="s">
        <v>437</v>
      </c>
      <c r="B74" s="60">
        <v>86</v>
      </c>
      <c r="C74" s="34" t="s">
        <v>95</v>
      </c>
      <c r="D74" s="34">
        <v>1.4</v>
      </c>
      <c r="E74" s="34">
        <f aca="true" t="shared" si="5" ref="E74:E83">D74+85.2</f>
        <v>86.60000000000001</v>
      </c>
      <c r="F74" s="81"/>
      <c r="G74" s="81"/>
      <c r="H74" s="7"/>
      <c r="I74" s="7"/>
      <c r="J74" s="7"/>
    </row>
    <row r="75" spans="1:10" ht="12.75">
      <c r="A75" s="6"/>
      <c r="B75" s="60"/>
      <c r="C75" s="3" t="s">
        <v>96</v>
      </c>
      <c r="D75" s="3">
        <v>1.4</v>
      </c>
      <c r="E75" s="3">
        <f t="shared" si="5"/>
        <v>86.60000000000001</v>
      </c>
      <c r="F75" s="81"/>
      <c r="G75" s="81"/>
      <c r="H75" s="7"/>
      <c r="I75" s="7"/>
      <c r="J75" s="7"/>
    </row>
    <row r="76" spans="1:10" ht="12.75">
      <c r="A76" s="6"/>
      <c r="B76" s="60"/>
      <c r="C76" s="3" t="s">
        <v>394</v>
      </c>
      <c r="D76" s="3">
        <v>2</v>
      </c>
      <c r="E76" s="3">
        <f t="shared" si="5"/>
        <v>87.2</v>
      </c>
      <c r="F76" s="81"/>
      <c r="G76" s="81"/>
      <c r="H76" s="7"/>
      <c r="I76" s="7"/>
      <c r="J76" s="7"/>
    </row>
    <row r="77" spans="1:10" ht="12.75">
      <c r="A77" s="6"/>
      <c r="B77" s="60"/>
      <c r="C77" s="1" t="s">
        <v>49</v>
      </c>
      <c r="D77" s="1">
        <v>3.6</v>
      </c>
      <c r="E77" s="3">
        <f t="shared" si="5"/>
        <v>88.8</v>
      </c>
      <c r="F77" s="81"/>
      <c r="G77" s="81"/>
      <c r="H77" s="7" t="s">
        <v>118</v>
      </c>
      <c r="I77" s="7">
        <v>19</v>
      </c>
      <c r="J77" s="7">
        <v>88.7</v>
      </c>
    </row>
    <row r="78" spans="1:10" ht="12.75">
      <c r="A78" s="6"/>
      <c r="B78" s="60"/>
      <c r="C78" s="1" t="s">
        <v>50</v>
      </c>
      <c r="D78" s="1">
        <v>3.8</v>
      </c>
      <c r="E78" s="3">
        <f t="shared" si="5"/>
        <v>89</v>
      </c>
      <c r="F78" s="81"/>
      <c r="G78" s="81"/>
      <c r="H78" s="6" t="s">
        <v>119</v>
      </c>
      <c r="I78" s="6">
        <v>2.8</v>
      </c>
      <c r="J78" s="6">
        <f>88.7+I78</f>
        <v>91.5</v>
      </c>
    </row>
    <row r="79" spans="1:10" ht="12.75">
      <c r="A79" s="6"/>
      <c r="B79" s="60"/>
      <c r="C79" s="3" t="s">
        <v>94</v>
      </c>
      <c r="D79" s="3">
        <v>4.7</v>
      </c>
      <c r="E79" s="3">
        <f t="shared" si="5"/>
        <v>89.9</v>
      </c>
      <c r="F79" s="81"/>
      <c r="G79" s="81"/>
      <c r="H79" s="6" t="s">
        <v>407</v>
      </c>
      <c r="I79" s="6">
        <v>4.7</v>
      </c>
      <c r="J79" s="6">
        <f>88.7+I79</f>
        <v>93.4</v>
      </c>
    </row>
    <row r="80" spans="1:10" ht="12.75">
      <c r="A80" s="6"/>
      <c r="B80" s="60"/>
      <c r="C80" s="3" t="s">
        <v>97</v>
      </c>
      <c r="D80" s="3">
        <v>6.2</v>
      </c>
      <c r="E80" s="3">
        <f t="shared" si="5"/>
        <v>91.4</v>
      </c>
      <c r="F80" s="81"/>
      <c r="G80" s="81"/>
      <c r="H80" s="1" t="s">
        <v>408</v>
      </c>
      <c r="I80" s="1">
        <v>4.9</v>
      </c>
      <c r="J80" s="6">
        <f>88.7+I80</f>
        <v>93.60000000000001</v>
      </c>
    </row>
    <row r="81" spans="1:10" ht="12.75">
      <c r="A81" s="6"/>
      <c r="B81" s="60"/>
      <c r="C81" s="1" t="s">
        <v>51</v>
      </c>
      <c r="D81" s="1">
        <v>12.9</v>
      </c>
      <c r="E81" s="3">
        <f t="shared" si="5"/>
        <v>98.10000000000001</v>
      </c>
      <c r="F81" s="81"/>
      <c r="G81" s="81"/>
      <c r="H81" s="29" t="s">
        <v>37</v>
      </c>
      <c r="I81" s="29">
        <v>5</v>
      </c>
      <c r="J81" s="29">
        <f aca="true" t="shared" si="6" ref="J81:J87">88.7+I81</f>
        <v>93.7</v>
      </c>
    </row>
    <row r="82" spans="1:10" ht="12.75">
      <c r="A82" s="6"/>
      <c r="B82" s="60"/>
      <c r="C82" s="1" t="s">
        <v>52</v>
      </c>
      <c r="D82" s="1">
        <v>13.4</v>
      </c>
      <c r="E82" s="3">
        <f t="shared" si="5"/>
        <v>98.60000000000001</v>
      </c>
      <c r="F82" s="81"/>
      <c r="G82" s="81"/>
      <c r="H82" s="6" t="s">
        <v>129</v>
      </c>
      <c r="I82" s="6">
        <v>11</v>
      </c>
      <c r="J82" s="6">
        <f t="shared" si="6"/>
        <v>99.7</v>
      </c>
    </row>
    <row r="83" spans="1:10" ht="12.75">
      <c r="A83" s="6"/>
      <c r="B83" s="60"/>
      <c r="C83" s="1" t="s">
        <v>53</v>
      </c>
      <c r="D83" s="1">
        <v>15.5</v>
      </c>
      <c r="E83" s="3">
        <f t="shared" si="5"/>
        <v>100.7</v>
      </c>
      <c r="F83" s="81"/>
      <c r="G83" s="81"/>
      <c r="H83" s="6" t="s">
        <v>130</v>
      </c>
      <c r="I83" s="6">
        <v>11.9</v>
      </c>
      <c r="J83" s="6">
        <f t="shared" si="6"/>
        <v>100.60000000000001</v>
      </c>
    </row>
    <row r="84" spans="1:10" ht="12.75">
      <c r="A84" s="6"/>
      <c r="B84" s="60"/>
      <c r="C84" s="4" t="s">
        <v>54</v>
      </c>
      <c r="D84" s="5">
        <v>17.1</v>
      </c>
      <c r="E84" s="5">
        <f>D84+85.2</f>
        <v>102.30000000000001</v>
      </c>
      <c r="F84" s="81"/>
      <c r="G84" s="81"/>
      <c r="H84" s="6" t="s">
        <v>120</v>
      </c>
      <c r="I84" s="6">
        <v>13.7</v>
      </c>
      <c r="J84" s="6">
        <f t="shared" si="6"/>
        <v>102.4</v>
      </c>
    </row>
    <row r="85" spans="1:10" ht="12.75">
      <c r="A85" s="6"/>
      <c r="B85" s="60"/>
      <c r="C85" s="34" t="s">
        <v>98</v>
      </c>
      <c r="D85" s="34">
        <v>0</v>
      </c>
      <c r="E85" s="34">
        <f>D85+102.3</f>
        <v>102.3</v>
      </c>
      <c r="F85" s="81"/>
      <c r="G85" s="81"/>
      <c r="H85" s="6"/>
      <c r="I85" s="6"/>
      <c r="J85" s="6"/>
    </row>
    <row r="86" spans="1:10" ht="12.75">
      <c r="A86" s="6"/>
      <c r="B86" s="60"/>
      <c r="C86" s="35" t="s">
        <v>55</v>
      </c>
      <c r="D86" s="36">
        <v>18.5</v>
      </c>
      <c r="E86" s="36">
        <f>D86+102.3</f>
        <v>120.8</v>
      </c>
      <c r="F86" s="81"/>
      <c r="G86" s="81"/>
      <c r="H86" s="41" t="s">
        <v>121</v>
      </c>
      <c r="I86" s="41">
        <v>28.5</v>
      </c>
      <c r="J86" s="41">
        <f t="shared" si="6"/>
        <v>117.2</v>
      </c>
    </row>
    <row r="87" spans="1:10" ht="12.75">
      <c r="A87" s="6"/>
      <c r="B87" s="60"/>
      <c r="C87" s="34" t="s">
        <v>99</v>
      </c>
      <c r="D87" s="34">
        <v>2.5</v>
      </c>
      <c r="E87" s="34">
        <f aca="true" t="shared" si="7" ref="E87:E107">D87+120.8</f>
        <v>123.3</v>
      </c>
      <c r="F87" s="81"/>
      <c r="G87" s="81"/>
      <c r="H87" s="6" t="s">
        <v>122</v>
      </c>
      <c r="I87" s="6">
        <v>33.5</v>
      </c>
      <c r="J87" s="6">
        <f t="shared" si="6"/>
        <v>122.2</v>
      </c>
    </row>
    <row r="88" spans="1:10" ht="12.75">
      <c r="A88" s="6"/>
      <c r="B88" s="60"/>
      <c r="C88" s="1" t="s">
        <v>56</v>
      </c>
      <c r="D88" s="1">
        <v>8.8</v>
      </c>
      <c r="E88" s="3">
        <f t="shared" si="7"/>
        <v>129.6</v>
      </c>
      <c r="F88" s="81"/>
      <c r="G88" s="81"/>
      <c r="H88" s="7" t="s">
        <v>123</v>
      </c>
      <c r="I88" s="7">
        <v>40.8</v>
      </c>
      <c r="J88" s="7">
        <v>129.5</v>
      </c>
    </row>
    <row r="89" spans="1:10" ht="12.75">
      <c r="A89" s="6"/>
      <c r="B89" s="60"/>
      <c r="C89" s="33" t="s">
        <v>57</v>
      </c>
      <c r="D89" s="33">
        <v>8.8</v>
      </c>
      <c r="E89" s="34">
        <f t="shared" si="7"/>
        <v>129.6</v>
      </c>
      <c r="F89" s="81"/>
      <c r="G89" s="81"/>
      <c r="H89" s="7"/>
      <c r="I89" s="7"/>
      <c r="J89" s="7"/>
    </row>
    <row r="90" spans="1:10" ht="12.75">
      <c r="A90" s="6"/>
      <c r="B90" s="60"/>
      <c r="C90" s="1" t="s">
        <v>58</v>
      </c>
      <c r="D90" s="1">
        <v>9</v>
      </c>
      <c r="E90" s="3">
        <f t="shared" si="7"/>
        <v>129.8</v>
      </c>
      <c r="F90" s="81"/>
      <c r="G90" s="81"/>
      <c r="H90" s="7"/>
      <c r="I90" s="7"/>
      <c r="J90" s="7"/>
    </row>
    <row r="91" spans="1:10" ht="12.75">
      <c r="A91" s="6"/>
      <c r="B91" s="60"/>
      <c r="C91" s="34" t="s">
        <v>100</v>
      </c>
      <c r="D91" s="34">
        <v>9.1</v>
      </c>
      <c r="E91" s="34">
        <f t="shared" si="7"/>
        <v>129.9</v>
      </c>
      <c r="F91" s="81"/>
      <c r="G91" s="81"/>
      <c r="H91" s="7"/>
      <c r="I91" s="7"/>
      <c r="J91" s="7"/>
    </row>
    <row r="92" spans="1:10" ht="12.75">
      <c r="A92" s="6"/>
      <c r="B92" s="60"/>
      <c r="C92" s="34" t="s">
        <v>101</v>
      </c>
      <c r="D92" s="34">
        <v>9.2</v>
      </c>
      <c r="E92" s="34">
        <f t="shared" si="7"/>
        <v>130</v>
      </c>
      <c r="F92" s="81"/>
      <c r="G92" s="81"/>
      <c r="H92" s="7"/>
      <c r="I92" s="7"/>
      <c r="J92" s="7"/>
    </row>
    <row r="93" spans="1:10" ht="12.75">
      <c r="A93" s="6"/>
      <c r="B93" s="60"/>
      <c r="C93" s="1" t="s">
        <v>59</v>
      </c>
      <c r="D93" s="1">
        <v>9.6</v>
      </c>
      <c r="E93" s="3">
        <f t="shared" si="7"/>
        <v>130.4</v>
      </c>
      <c r="F93" s="81"/>
      <c r="G93" s="81"/>
      <c r="H93" s="7"/>
      <c r="I93" s="7"/>
      <c r="J93" s="7"/>
    </row>
    <row r="94" spans="1:10" ht="12.75">
      <c r="A94" s="6"/>
      <c r="B94" s="60"/>
      <c r="C94" s="1" t="s">
        <v>60</v>
      </c>
      <c r="D94" s="1">
        <v>9.9</v>
      </c>
      <c r="E94" s="3">
        <f t="shared" si="7"/>
        <v>130.7</v>
      </c>
      <c r="F94" s="81"/>
      <c r="G94" s="81"/>
      <c r="H94" s="7"/>
      <c r="I94" s="7"/>
      <c r="J94" s="7"/>
    </row>
    <row r="95" spans="1:10" ht="12.75">
      <c r="A95" s="6"/>
      <c r="B95" s="60"/>
      <c r="C95" s="34" t="s">
        <v>102</v>
      </c>
      <c r="D95" s="34">
        <v>10.4</v>
      </c>
      <c r="E95" s="34">
        <f t="shared" si="7"/>
        <v>131.2</v>
      </c>
      <c r="F95" s="81"/>
      <c r="G95" s="81"/>
      <c r="H95" s="7"/>
      <c r="I95" s="7"/>
      <c r="J95" s="7"/>
    </row>
    <row r="96" spans="1:10" ht="12.75">
      <c r="A96" s="6"/>
      <c r="B96" s="60"/>
      <c r="C96" s="1" t="s">
        <v>61</v>
      </c>
      <c r="D96" s="1">
        <v>10.8</v>
      </c>
      <c r="E96" s="3">
        <f t="shared" si="7"/>
        <v>131.6</v>
      </c>
      <c r="F96" s="81"/>
      <c r="G96" s="81"/>
      <c r="H96" s="7"/>
      <c r="I96" s="7"/>
      <c r="J96" s="7"/>
    </row>
    <row r="97" spans="1:10" ht="12.75">
      <c r="A97" s="6"/>
      <c r="B97" s="60"/>
      <c r="C97" s="3" t="s">
        <v>103</v>
      </c>
      <c r="D97" s="3">
        <v>12.6</v>
      </c>
      <c r="E97" s="3">
        <f t="shared" si="7"/>
        <v>133.4</v>
      </c>
      <c r="F97" s="81"/>
      <c r="G97" s="81"/>
      <c r="H97" s="7"/>
      <c r="I97" s="7"/>
      <c r="J97" s="7"/>
    </row>
    <row r="98" spans="1:10" ht="12.75">
      <c r="A98" s="6"/>
      <c r="B98" s="60"/>
      <c r="C98" s="1" t="s">
        <v>62</v>
      </c>
      <c r="D98" s="1">
        <v>12.9</v>
      </c>
      <c r="E98" s="3">
        <f t="shared" si="7"/>
        <v>133.7</v>
      </c>
      <c r="F98" s="81"/>
      <c r="G98" s="81"/>
      <c r="H98" s="7"/>
      <c r="I98" s="7"/>
      <c r="J98" s="7"/>
    </row>
    <row r="99" spans="1:10" ht="12.75">
      <c r="A99" s="6"/>
      <c r="B99" s="60"/>
      <c r="C99" s="3" t="s">
        <v>104</v>
      </c>
      <c r="D99" s="3">
        <v>13.5</v>
      </c>
      <c r="E99" s="3">
        <f t="shared" si="7"/>
        <v>134.3</v>
      </c>
      <c r="F99" s="81"/>
      <c r="G99" s="81"/>
      <c r="H99" s="7"/>
      <c r="I99" s="7"/>
      <c r="J99" s="7"/>
    </row>
    <row r="100" spans="1:10" ht="12.75">
      <c r="A100" s="6"/>
      <c r="B100" s="60"/>
      <c r="C100" s="1" t="s">
        <v>63</v>
      </c>
      <c r="D100" s="1">
        <v>13.6</v>
      </c>
      <c r="E100" s="3">
        <f t="shared" si="7"/>
        <v>134.4</v>
      </c>
      <c r="F100" s="81"/>
      <c r="G100" s="81"/>
      <c r="H100" s="7"/>
      <c r="I100" s="7"/>
      <c r="J100" s="7"/>
    </row>
    <row r="101" spans="1:10" ht="12.75">
      <c r="A101" s="6"/>
      <c r="B101" s="60"/>
      <c r="C101" s="1" t="s">
        <v>64</v>
      </c>
      <c r="D101" s="1">
        <v>13.7</v>
      </c>
      <c r="E101" s="3">
        <f t="shared" si="7"/>
        <v>134.5</v>
      </c>
      <c r="F101" s="81"/>
      <c r="G101" s="81"/>
      <c r="H101" s="7"/>
      <c r="I101" s="7"/>
      <c r="J101" s="7"/>
    </row>
    <row r="102" spans="1:10" ht="12.75">
      <c r="A102" s="6"/>
      <c r="B102" s="60"/>
      <c r="C102" s="3" t="s">
        <v>105</v>
      </c>
      <c r="D102" s="3">
        <v>13.9</v>
      </c>
      <c r="E102" s="3">
        <f t="shared" si="7"/>
        <v>134.7</v>
      </c>
      <c r="F102" s="81"/>
      <c r="G102" s="81"/>
      <c r="H102" s="7"/>
      <c r="I102" s="7"/>
      <c r="J102" s="7"/>
    </row>
    <row r="103" spans="1:10" ht="12.75">
      <c r="A103" s="6"/>
      <c r="B103" s="60"/>
      <c r="C103" s="33" t="s">
        <v>65</v>
      </c>
      <c r="D103" s="33">
        <v>14.7</v>
      </c>
      <c r="E103" s="34">
        <f t="shared" si="7"/>
        <v>135.5</v>
      </c>
      <c r="F103" s="81"/>
      <c r="G103" s="81"/>
      <c r="H103" s="7"/>
      <c r="I103" s="7"/>
      <c r="J103" s="7"/>
    </row>
    <row r="104" spans="1:10" ht="12.75">
      <c r="A104" s="6"/>
      <c r="B104" s="60"/>
      <c r="C104" s="1" t="s">
        <v>66</v>
      </c>
      <c r="D104" s="1">
        <v>14.9</v>
      </c>
      <c r="E104" s="3">
        <f t="shared" si="7"/>
        <v>135.7</v>
      </c>
      <c r="F104" s="81"/>
      <c r="G104" s="81"/>
      <c r="H104" s="7"/>
      <c r="I104" s="7"/>
      <c r="J104" s="7"/>
    </row>
    <row r="105" spans="1:10" ht="12.75">
      <c r="A105" s="6"/>
      <c r="B105" s="60"/>
      <c r="C105" s="3" t="s">
        <v>106</v>
      </c>
      <c r="D105" s="3">
        <v>15.3</v>
      </c>
      <c r="E105" s="3">
        <f t="shared" si="7"/>
        <v>136.1</v>
      </c>
      <c r="F105" s="81"/>
      <c r="G105" s="81"/>
      <c r="H105" s="7"/>
      <c r="I105" s="7"/>
      <c r="J105" s="7"/>
    </row>
    <row r="106" spans="1:10" ht="12.75">
      <c r="A106" s="6"/>
      <c r="B106" s="60"/>
      <c r="C106" s="1" t="s">
        <v>67</v>
      </c>
      <c r="D106" s="1">
        <v>17.1</v>
      </c>
      <c r="E106" s="3">
        <f t="shared" si="7"/>
        <v>137.9</v>
      </c>
      <c r="F106" s="81"/>
      <c r="G106" s="81"/>
      <c r="H106" s="7"/>
      <c r="I106" s="7"/>
      <c r="J106" s="7"/>
    </row>
    <row r="107" spans="1:10" ht="12.75">
      <c r="A107" s="6"/>
      <c r="B107" s="60"/>
      <c r="C107" s="35" t="s">
        <v>68</v>
      </c>
      <c r="D107" s="36">
        <v>20.5</v>
      </c>
      <c r="E107" s="36">
        <f t="shared" si="7"/>
        <v>141.3</v>
      </c>
      <c r="F107" s="81"/>
      <c r="G107" s="81"/>
      <c r="H107" s="35" t="s">
        <v>99</v>
      </c>
      <c r="I107" s="35">
        <v>17.9</v>
      </c>
      <c r="J107" s="35">
        <v>147.4</v>
      </c>
    </row>
    <row r="108" spans="1:10" ht="12.75">
      <c r="A108" s="6"/>
      <c r="B108" s="60"/>
      <c r="C108" s="1" t="s">
        <v>69</v>
      </c>
      <c r="D108" s="1">
        <v>29.6</v>
      </c>
      <c r="E108" s="3">
        <f>D108+141.3</f>
        <v>170.9</v>
      </c>
      <c r="F108" s="81"/>
      <c r="G108" s="81"/>
      <c r="H108" s="35" t="s">
        <v>57</v>
      </c>
      <c r="I108" s="35">
        <v>19.9</v>
      </c>
      <c r="J108" s="35">
        <v>167.3</v>
      </c>
    </row>
    <row r="109" spans="1:10" ht="12.75">
      <c r="A109" s="6"/>
      <c r="B109" s="60"/>
      <c r="H109" s="6" t="s">
        <v>124</v>
      </c>
      <c r="I109" s="6">
        <v>4.5</v>
      </c>
      <c r="J109" s="6">
        <f>167.3+I109</f>
        <v>171.8</v>
      </c>
    </row>
    <row r="110" spans="1:10" ht="12.75">
      <c r="A110" s="6"/>
      <c r="B110" s="60"/>
      <c r="H110" s="33" t="s">
        <v>102</v>
      </c>
      <c r="I110" s="33">
        <v>4.5</v>
      </c>
      <c r="J110" s="33">
        <f>167.3+I110</f>
        <v>171.8</v>
      </c>
    </row>
    <row r="111" spans="1:10" ht="12.75">
      <c r="A111" s="6"/>
      <c r="B111" s="60"/>
      <c r="H111" s="33" t="s">
        <v>65</v>
      </c>
      <c r="I111" s="33">
        <v>6.3</v>
      </c>
      <c r="J111" s="33">
        <f>167.3+I111</f>
        <v>173.60000000000002</v>
      </c>
    </row>
    <row r="112" spans="1:10" ht="12.75">
      <c r="A112" s="6"/>
      <c r="B112" s="60"/>
      <c r="H112" s="6" t="s">
        <v>125</v>
      </c>
      <c r="I112" s="6">
        <v>7.6</v>
      </c>
      <c r="J112" s="6">
        <f>167.3+I112</f>
        <v>174.9</v>
      </c>
    </row>
    <row r="113" spans="1:10" ht="12.75">
      <c r="A113" s="6"/>
      <c r="B113" s="60"/>
      <c r="H113" s="7" t="s">
        <v>126</v>
      </c>
      <c r="I113" s="7">
        <v>10.8</v>
      </c>
      <c r="J113" s="7">
        <v>178.1</v>
      </c>
    </row>
    <row r="114" spans="1:2" ht="12.75">
      <c r="A114" s="6"/>
      <c r="B114" s="60"/>
    </row>
    <row r="115" spans="1:2" ht="12.75">
      <c r="A115" s="6"/>
      <c r="B115" s="60"/>
    </row>
    <row r="116" spans="1:2" ht="12.75">
      <c r="A116" s="6"/>
      <c r="B116" s="60"/>
    </row>
    <row r="117" spans="1:2" ht="12.75">
      <c r="A117" s="6"/>
      <c r="B117" s="60"/>
    </row>
    <row r="118" spans="1:2" ht="12.75">
      <c r="A118" s="6"/>
      <c r="B118" s="60"/>
    </row>
    <row r="119" spans="1:2" ht="12.75">
      <c r="A119" s="6"/>
      <c r="B119" s="60"/>
    </row>
    <row r="120" spans="1:2" ht="12.75">
      <c r="A120" s="6"/>
      <c r="B120" s="60"/>
    </row>
    <row r="121" spans="1:2" ht="12.75">
      <c r="A121" s="6"/>
      <c r="B121" s="60"/>
    </row>
    <row r="122" spans="1:2" ht="12.75">
      <c r="A122" s="6"/>
      <c r="B122" s="60"/>
    </row>
    <row r="123" spans="1:2" ht="12.75">
      <c r="A123" s="6"/>
      <c r="B123" s="60"/>
    </row>
    <row r="124" spans="1:2" ht="12.75">
      <c r="A124" s="6"/>
      <c r="B124" s="60"/>
    </row>
    <row r="125" spans="1:2" ht="12.75">
      <c r="A125" s="6"/>
      <c r="B125" s="60"/>
    </row>
    <row r="126" spans="1:2" ht="12.75">
      <c r="A126" s="6"/>
      <c r="B126" s="60"/>
    </row>
    <row r="127" spans="1:2" ht="12.75">
      <c r="A127" s="6"/>
      <c r="B127" s="60"/>
    </row>
    <row r="128" spans="1:2" ht="12.75">
      <c r="A128" s="6"/>
      <c r="B128" s="60"/>
    </row>
    <row r="129" spans="1:2" ht="12.75">
      <c r="A129" s="6"/>
      <c r="B129" s="60"/>
    </row>
    <row r="130" spans="1:2" ht="12.75">
      <c r="A130" s="6"/>
      <c r="B130" s="60"/>
    </row>
    <row r="131" spans="1:2" ht="12.75">
      <c r="A131" s="6"/>
      <c r="B131" s="60"/>
    </row>
    <row r="132" spans="1:2" ht="12.75">
      <c r="A132" s="6"/>
      <c r="B132" s="60"/>
    </row>
    <row r="133" spans="1:2" ht="12.75">
      <c r="A133" s="6"/>
      <c r="B133" s="60"/>
    </row>
    <row r="134" spans="1:2" ht="12.75">
      <c r="A134" s="6"/>
      <c r="B134" s="60"/>
    </row>
    <row r="135" spans="1:2" ht="12.75">
      <c r="A135" s="6"/>
      <c r="B135" s="60"/>
    </row>
    <row r="136" spans="1:2" ht="12.75">
      <c r="A136" s="6"/>
      <c r="B136" s="60"/>
    </row>
    <row r="137" spans="1:2" ht="12.75">
      <c r="A137" s="6"/>
      <c r="B137" s="60"/>
    </row>
    <row r="138" spans="1:2" ht="12.75">
      <c r="A138" s="6"/>
      <c r="B138" s="60"/>
    </row>
    <row r="139" spans="1:2" ht="12.75">
      <c r="A139" s="6"/>
      <c r="B139" s="60"/>
    </row>
    <row r="140" spans="1:2" ht="12.75">
      <c r="A140" s="6"/>
      <c r="B140" s="60"/>
    </row>
    <row r="141" spans="1:2" ht="12.75">
      <c r="A141" s="6"/>
      <c r="B141" s="60"/>
    </row>
    <row r="142" spans="1:2" ht="12.75">
      <c r="A142" s="6"/>
      <c r="B142" s="60"/>
    </row>
    <row r="143" spans="1:2" ht="12.75">
      <c r="A143" s="6"/>
      <c r="B143" s="60"/>
    </row>
    <row r="144" spans="1:2" ht="12.75">
      <c r="A144" s="6"/>
      <c r="B144" s="60"/>
    </row>
    <row r="145" spans="1:2" ht="12.75">
      <c r="A145" s="6"/>
      <c r="B145" s="60"/>
    </row>
    <row r="146" spans="1:2" ht="12.75">
      <c r="A146" s="6"/>
      <c r="B146" s="60"/>
    </row>
    <row r="147" spans="1:2" ht="12.75">
      <c r="A147" s="6"/>
      <c r="B147" s="60"/>
    </row>
    <row r="148" spans="1:2" ht="12.75">
      <c r="A148" s="6"/>
      <c r="B148" s="60"/>
    </row>
    <row r="149" spans="1:2" ht="12.75">
      <c r="A149" s="6"/>
      <c r="B149" s="60"/>
    </row>
    <row r="150" spans="1:2" ht="12.75">
      <c r="A150" s="6"/>
      <c r="B150" s="60"/>
    </row>
    <row r="151" spans="1:2" ht="12.75">
      <c r="A151" s="6"/>
      <c r="B151" s="60"/>
    </row>
    <row r="152" spans="1:2" ht="12.75">
      <c r="A152" s="6"/>
      <c r="B152" s="60"/>
    </row>
    <row r="153" spans="1:2" ht="12.75">
      <c r="A153" s="6"/>
      <c r="B153" s="60"/>
    </row>
    <row r="154" spans="1:2" ht="12.75">
      <c r="A154" s="6"/>
      <c r="B154" s="60"/>
    </row>
    <row r="155" spans="1:2" ht="12.75">
      <c r="A155" s="6"/>
      <c r="B155" s="60"/>
    </row>
    <row r="156" spans="1:2" ht="12.75">
      <c r="A156" s="6"/>
      <c r="B156" s="60"/>
    </row>
    <row r="157" spans="1:2" ht="12.75">
      <c r="A157" s="6"/>
      <c r="B157" s="60"/>
    </row>
    <row r="158" spans="1:2" ht="12.75">
      <c r="A158" s="6"/>
      <c r="B158" s="60"/>
    </row>
    <row r="159" spans="1:2" ht="12.75">
      <c r="A159" s="6"/>
      <c r="B159" s="60"/>
    </row>
    <row r="160" spans="1:2" ht="12.75">
      <c r="A160" s="6"/>
      <c r="B160" s="60"/>
    </row>
    <row r="161" spans="1:2" ht="12.75">
      <c r="A161" s="6"/>
      <c r="B161" s="60"/>
    </row>
    <row r="162" spans="1:2" ht="12.75">
      <c r="A162" s="6"/>
      <c r="B162" s="60"/>
    </row>
    <row r="163" spans="1:2" ht="12.75">
      <c r="A163" s="6"/>
      <c r="B163" s="60"/>
    </row>
    <row r="164" spans="1:2" ht="12.75">
      <c r="A164" s="6"/>
      <c r="B164" s="60"/>
    </row>
    <row r="165" spans="1:2" ht="12.75">
      <c r="A165" s="6"/>
      <c r="B165" s="60"/>
    </row>
    <row r="166" spans="1:2" ht="12.75">
      <c r="A166" s="6"/>
      <c r="B166" s="60"/>
    </row>
    <row r="167" spans="1:2" ht="12.75">
      <c r="A167" s="6"/>
      <c r="B167" s="60"/>
    </row>
    <row r="168" spans="1:2" ht="12.75">
      <c r="A168" s="6"/>
      <c r="B168" s="60"/>
    </row>
    <row r="169" spans="1:2" ht="12.75">
      <c r="A169" s="6"/>
      <c r="B169" s="60"/>
    </row>
    <row r="170" spans="1:2" ht="12.75">
      <c r="A170" s="6"/>
      <c r="B170" s="60"/>
    </row>
    <row r="171" spans="1:2" ht="12.75">
      <c r="A171" s="6"/>
      <c r="B171" s="60"/>
    </row>
    <row r="172" spans="1:2" ht="12.75">
      <c r="A172" s="6"/>
      <c r="B172" s="60"/>
    </row>
    <row r="173" spans="1:2" ht="12.75">
      <c r="A173" s="6"/>
      <c r="B173" s="60"/>
    </row>
    <row r="174" spans="1:2" ht="12.75">
      <c r="A174" s="6"/>
      <c r="B174" s="60"/>
    </row>
    <row r="175" spans="1:2" ht="12.75">
      <c r="A175" s="6"/>
      <c r="B175" s="60"/>
    </row>
    <row r="176" spans="1:2" ht="12.75">
      <c r="A176" s="6"/>
      <c r="B176" s="60"/>
    </row>
    <row r="177" spans="1:2" ht="12.75">
      <c r="A177" s="6"/>
      <c r="B177" s="60"/>
    </row>
    <row r="178" spans="1:2" ht="12.75">
      <c r="A178" s="6"/>
      <c r="B178" s="60"/>
    </row>
    <row r="179" spans="1:2" ht="12.75">
      <c r="A179" s="6"/>
      <c r="B179" s="60"/>
    </row>
    <row r="180" spans="1:2" ht="12.75">
      <c r="A180" s="6"/>
      <c r="B180" s="60"/>
    </row>
    <row r="181" spans="1:2" ht="12.75">
      <c r="A181" s="6"/>
      <c r="B181" s="60"/>
    </row>
    <row r="182" spans="1:2" ht="12.75">
      <c r="A182" s="6"/>
      <c r="B182" s="60"/>
    </row>
    <row r="183" spans="1:2" ht="12.75">
      <c r="A183" s="6"/>
      <c r="B183" s="60"/>
    </row>
    <row r="184" spans="1:2" ht="12.75">
      <c r="A184" s="6"/>
      <c r="B184" s="60"/>
    </row>
    <row r="185" spans="1:2" ht="12.75">
      <c r="A185" s="6"/>
      <c r="B185" s="60"/>
    </row>
    <row r="186" spans="1:2" ht="12.75">
      <c r="A186" s="6"/>
      <c r="B186" s="60"/>
    </row>
    <row r="187" spans="1:2" ht="12.75">
      <c r="A187" s="6"/>
      <c r="B187" s="60"/>
    </row>
    <row r="188" spans="1:2" ht="12.75">
      <c r="A188" s="6"/>
      <c r="B188" s="60"/>
    </row>
    <row r="189" spans="1:2" ht="12.75">
      <c r="A189" s="6"/>
      <c r="B189" s="60"/>
    </row>
    <row r="190" spans="1:2" ht="12.75">
      <c r="A190" s="6"/>
      <c r="B190" s="60"/>
    </row>
    <row r="191" spans="1:2" ht="12.75">
      <c r="A191" s="6"/>
      <c r="B191" s="60"/>
    </row>
    <row r="192" spans="1:2" ht="12.75">
      <c r="A192" s="6"/>
      <c r="B192" s="60"/>
    </row>
    <row r="193" spans="1:2" ht="12.75">
      <c r="A193" s="6"/>
      <c r="B193" s="60"/>
    </row>
    <row r="194" spans="1:2" ht="12.75">
      <c r="A194" s="6"/>
      <c r="B194" s="60"/>
    </row>
    <row r="195" spans="1:2" ht="12.75">
      <c r="A195" s="6"/>
      <c r="B195" s="60"/>
    </row>
    <row r="196" spans="1:2" ht="12.75">
      <c r="A196" s="6"/>
      <c r="B196" s="60"/>
    </row>
    <row r="197" spans="1:2" ht="12.75">
      <c r="A197" s="6"/>
      <c r="B197" s="60"/>
    </row>
    <row r="198" spans="1:2" ht="12.75">
      <c r="A198" s="6"/>
      <c r="B198" s="60"/>
    </row>
    <row r="199" spans="1:2" ht="12.75">
      <c r="A199" s="6"/>
      <c r="B199" s="60"/>
    </row>
    <row r="200" spans="1:2" ht="12.75">
      <c r="A200" s="6"/>
      <c r="B200" s="60"/>
    </row>
    <row r="201" spans="1:2" ht="12.75">
      <c r="A201" s="6"/>
      <c r="B201" s="60"/>
    </row>
    <row r="202" spans="1:2" ht="12.75">
      <c r="A202" s="6"/>
      <c r="B202" s="60"/>
    </row>
    <row r="203" spans="1:2" ht="12.75">
      <c r="A203" s="6"/>
      <c r="B203" s="60"/>
    </row>
    <row r="204" spans="1:2" ht="12.75">
      <c r="A204" s="6"/>
      <c r="B204" s="60"/>
    </row>
    <row r="205" spans="1:2" ht="12.75">
      <c r="A205" s="6"/>
      <c r="B205" s="60"/>
    </row>
    <row r="206" spans="1:2" ht="12.75">
      <c r="A206" s="6"/>
      <c r="B206" s="60"/>
    </row>
    <row r="207" spans="1:2" ht="12.75">
      <c r="A207" s="6"/>
      <c r="B207" s="60"/>
    </row>
    <row r="208" spans="1:2" ht="12.75">
      <c r="A208" s="6"/>
      <c r="B208" s="60"/>
    </row>
    <row r="209" spans="1:2" ht="12.75">
      <c r="A209" s="6"/>
      <c r="B209" s="60"/>
    </row>
    <row r="210" spans="1:2" ht="12.75">
      <c r="A210" s="6"/>
      <c r="B210" s="60"/>
    </row>
    <row r="211" spans="1:2" ht="12.75">
      <c r="A211" s="6"/>
      <c r="B211" s="60"/>
    </row>
    <row r="212" spans="1:2" ht="12.75">
      <c r="A212" s="6"/>
      <c r="B212" s="60"/>
    </row>
    <row r="213" spans="1:2" ht="12.75">
      <c r="A213" s="6"/>
      <c r="B213" s="60"/>
    </row>
    <row r="214" spans="1:2" ht="12.75">
      <c r="A214" s="6"/>
      <c r="B214" s="60"/>
    </row>
    <row r="215" spans="1:2" ht="12.75">
      <c r="A215" s="6"/>
      <c r="B215" s="60"/>
    </row>
    <row r="216" spans="1:2" ht="12.75">
      <c r="A216" s="6"/>
      <c r="B216" s="60"/>
    </row>
    <row r="217" spans="1:2" ht="12.75">
      <c r="A217" s="6"/>
      <c r="B217" s="60"/>
    </row>
    <row r="218" spans="1:2" ht="12.75">
      <c r="A218" s="6"/>
      <c r="B218" s="60"/>
    </row>
    <row r="219" spans="1:2" ht="12.75">
      <c r="A219" s="6"/>
      <c r="B219" s="60"/>
    </row>
    <row r="220" spans="1:2" ht="12.75">
      <c r="A220" s="6"/>
      <c r="B220" s="60"/>
    </row>
    <row r="221" spans="1:2" ht="12.75">
      <c r="A221" s="6"/>
      <c r="B221" s="60"/>
    </row>
    <row r="222" spans="1:2" ht="12.75">
      <c r="A222" s="6"/>
      <c r="B222" s="60"/>
    </row>
    <row r="223" spans="1:2" ht="12.75">
      <c r="A223" s="6"/>
      <c r="B223" s="60"/>
    </row>
    <row r="224" spans="1:2" ht="12.75">
      <c r="A224" s="6"/>
      <c r="B224" s="60"/>
    </row>
    <row r="225" spans="1:2" ht="12.75">
      <c r="A225" s="6"/>
      <c r="B225" s="60"/>
    </row>
    <row r="226" spans="1:2" ht="12.75">
      <c r="A226" s="6"/>
      <c r="B226" s="60"/>
    </row>
    <row r="227" spans="1:2" ht="12.75">
      <c r="A227" s="6"/>
      <c r="B227" s="60"/>
    </row>
    <row r="228" spans="1:2" ht="12.75">
      <c r="A228" s="6"/>
      <c r="B228" s="60"/>
    </row>
    <row r="229" spans="1:2" ht="12.75">
      <c r="A229" s="6"/>
      <c r="B229" s="60"/>
    </row>
    <row r="230" spans="1:2" ht="12.75">
      <c r="A230" s="6"/>
      <c r="B230" s="60"/>
    </row>
    <row r="231" spans="1:2" ht="12.75">
      <c r="A231" s="6"/>
      <c r="B231" s="60"/>
    </row>
    <row r="232" spans="1:2" ht="12.75">
      <c r="A232" s="6"/>
      <c r="B232" s="60"/>
    </row>
    <row r="233" spans="1:2" ht="12.75">
      <c r="A233" s="6"/>
      <c r="B233" s="60"/>
    </row>
    <row r="234" spans="1:2" ht="12.75">
      <c r="A234" s="6"/>
      <c r="B234" s="60"/>
    </row>
    <row r="235" spans="1:2" ht="12.75">
      <c r="A235" s="6"/>
      <c r="B235" s="60"/>
    </row>
    <row r="236" spans="1:2" ht="12.75">
      <c r="A236" s="6"/>
      <c r="B236" s="60"/>
    </row>
    <row r="237" spans="1:2" ht="12.75">
      <c r="A237" s="6"/>
      <c r="B237" s="60"/>
    </row>
    <row r="238" ht="12.75">
      <c r="A238" s="6"/>
    </row>
    <row r="239" ht="12.75">
      <c r="A239" s="6"/>
    </row>
  </sheetData>
  <mergeCells count="9">
    <mergeCell ref="F25:F48"/>
    <mergeCell ref="G2:G48"/>
    <mergeCell ref="F52:F67"/>
    <mergeCell ref="G52:G108"/>
    <mergeCell ref="F2:F21"/>
    <mergeCell ref="F22:F24"/>
    <mergeCell ref="F68:F72"/>
    <mergeCell ref="F73:F108"/>
    <mergeCell ref="F49:G5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zoomScale="75" zoomScaleNormal="75" workbookViewId="0" topLeftCell="C47">
      <selection activeCell="F58" sqref="F58:G60"/>
    </sheetView>
  </sheetViews>
  <sheetFormatPr defaultColWidth="11.421875" defaultRowHeight="12.75"/>
  <cols>
    <col min="1" max="1" width="18.28125" style="58" bestFit="1" customWidth="1"/>
    <col min="2" max="2" width="11.7109375" style="61" customWidth="1"/>
    <col min="3" max="3" width="16.7109375" style="1" bestFit="1" customWidth="1"/>
    <col min="4" max="4" width="15.140625" style="1" bestFit="1" customWidth="1"/>
    <col min="5" max="5" width="11.7109375" style="1" bestFit="1" customWidth="1"/>
    <col min="6" max="6" width="19.140625" style="15" bestFit="1" customWidth="1"/>
    <col min="7" max="7" width="13.8515625" style="15" bestFit="1" customWidth="1"/>
    <col min="8" max="8" width="15.7109375" style="9" bestFit="1" customWidth="1"/>
    <col min="9" max="9" width="15.140625" style="1" bestFit="1" customWidth="1"/>
    <col min="10" max="10" width="11.7109375" style="1" bestFit="1" customWidth="1"/>
  </cols>
  <sheetData>
    <row r="1" spans="1:10" ht="12.75">
      <c r="A1" s="9" t="s">
        <v>496</v>
      </c>
      <c r="B1" s="59" t="s">
        <v>2</v>
      </c>
      <c r="C1" s="2" t="s">
        <v>0</v>
      </c>
      <c r="D1" s="2" t="s">
        <v>1</v>
      </c>
      <c r="E1" s="2" t="s">
        <v>2</v>
      </c>
      <c r="F1" s="22" t="s">
        <v>3</v>
      </c>
      <c r="G1" s="23" t="s">
        <v>4</v>
      </c>
      <c r="H1" s="2" t="s">
        <v>5</v>
      </c>
      <c r="I1" s="1" t="s">
        <v>1</v>
      </c>
      <c r="J1" s="1" t="s">
        <v>2</v>
      </c>
    </row>
    <row r="2" spans="1:10" ht="12.75">
      <c r="A2" s="9"/>
      <c r="B2" s="59"/>
      <c r="C2" s="2"/>
      <c r="D2" s="2"/>
      <c r="E2" s="2"/>
      <c r="F2" s="92" t="s">
        <v>251</v>
      </c>
      <c r="G2" s="82" t="s">
        <v>257</v>
      </c>
      <c r="H2" s="2" t="s">
        <v>236</v>
      </c>
      <c r="I2" s="21">
        <v>-65.2</v>
      </c>
      <c r="J2" s="21">
        <v>-65.2</v>
      </c>
    </row>
    <row r="3" spans="1:10" ht="12.75">
      <c r="A3" s="9"/>
      <c r="B3" s="59"/>
      <c r="C3" s="3" t="s">
        <v>197</v>
      </c>
      <c r="D3" s="3">
        <v>-22.8</v>
      </c>
      <c r="E3" s="3">
        <f>D3</f>
        <v>-22.8</v>
      </c>
      <c r="F3" s="81"/>
      <c r="G3" s="81"/>
      <c r="H3" s="2"/>
      <c r="I3" s="21"/>
      <c r="J3" s="21"/>
    </row>
    <row r="4" spans="1:10" ht="12.75">
      <c r="A4" s="9"/>
      <c r="B4" s="59"/>
      <c r="C4" s="3" t="s">
        <v>198</v>
      </c>
      <c r="D4" s="3">
        <v>-11.4</v>
      </c>
      <c r="E4" s="3">
        <f>D4</f>
        <v>-11.4</v>
      </c>
      <c r="F4" s="81"/>
      <c r="G4" s="81"/>
      <c r="H4" s="2"/>
      <c r="I4" s="21"/>
      <c r="J4" s="21"/>
    </row>
    <row r="5" spans="1:10" ht="12.75">
      <c r="A5" s="9"/>
      <c r="B5" s="59"/>
      <c r="C5" s="3" t="s">
        <v>199</v>
      </c>
      <c r="D5" s="3">
        <v>-8.7</v>
      </c>
      <c r="E5" s="3">
        <f>D5</f>
        <v>-8.7</v>
      </c>
      <c r="F5" s="81"/>
      <c r="G5" s="81"/>
      <c r="H5" s="2"/>
      <c r="I5" s="21"/>
      <c r="J5" s="21"/>
    </row>
    <row r="6" spans="1:10" ht="12.75">
      <c r="A6" s="9"/>
      <c r="B6" s="59"/>
      <c r="C6" s="1" t="s">
        <v>139</v>
      </c>
      <c r="D6" s="1">
        <v>-5</v>
      </c>
      <c r="E6" s="1">
        <v>-5</v>
      </c>
      <c r="F6" s="81"/>
      <c r="G6" s="81"/>
      <c r="H6" s="2"/>
      <c r="I6" s="21"/>
      <c r="J6" s="21"/>
    </row>
    <row r="7" spans="1:10" ht="12.75">
      <c r="A7" s="9"/>
      <c r="B7" s="59"/>
      <c r="C7" s="26" t="s">
        <v>140</v>
      </c>
      <c r="D7" s="26">
        <v>-3.9</v>
      </c>
      <c r="E7" s="26">
        <v>-3.9</v>
      </c>
      <c r="F7" s="81"/>
      <c r="G7" s="81"/>
      <c r="H7" s="2"/>
      <c r="I7" s="21"/>
      <c r="J7" s="21"/>
    </row>
    <row r="8" spans="1:10" ht="12.75">
      <c r="A8" s="9"/>
      <c r="B8" s="59"/>
      <c r="C8" s="3" t="s">
        <v>200</v>
      </c>
      <c r="D8" s="3">
        <v>-2.4</v>
      </c>
      <c r="E8" s="3">
        <f>D8</f>
        <v>-2.4</v>
      </c>
      <c r="F8" s="81"/>
      <c r="G8" s="81"/>
      <c r="H8" s="2"/>
      <c r="I8" s="21"/>
      <c r="J8" s="21"/>
    </row>
    <row r="9" spans="1:10" ht="12.75">
      <c r="A9" s="6" t="s">
        <v>198</v>
      </c>
      <c r="B9" s="60">
        <v>0.0018181818181816078</v>
      </c>
      <c r="C9" s="4" t="s">
        <v>141</v>
      </c>
      <c r="D9" s="5">
        <v>0</v>
      </c>
      <c r="E9" s="5">
        <v>0</v>
      </c>
      <c r="F9" s="81"/>
      <c r="G9" s="81"/>
      <c r="H9" s="8" t="s">
        <v>141</v>
      </c>
      <c r="I9" s="8">
        <v>0</v>
      </c>
      <c r="J9" s="8">
        <v>0</v>
      </c>
    </row>
    <row r="10" spans="1:10" ht="12.75">
      <c r="A10" s="6"/>
      <c r="B10" s="60"/>
      <c r="C10" s="3" t="s">
        <v>201</v>
      </c>
      <c r="D10" s="3">
        <v>1.6</v>
      </c>
      <c r="E10" s="3">
        <f>0+D10</f>
        <v>1.6</v>
      </c>
      <c r="F10" s="81"/>
      <c r="G10" s="81"/>
      <c r="H10" s="8"/>
      <c r="I10" s="8"/>
      <c r="J10" s="8"/>
    </row>
    <row r="11" spans="1:10" ht="12.75">
      <c r="A11" s="6" t="s">
        <v>440</v>
      </c>
      <c r="B11" s="60">
        <v>3</v>
      </c>
      <c r="C11" s="3" t="s">
        <v>202</v>
      </c>
      <c r="D11" s="3">
        <v>2.7</v>
      </c>
      <c r="E11" s="3">
        <f aca="true" t="shared" si="0" ref="E11:E17">0+D11</f>
        <v>2.7</v>
      </c>
      <c r="F11" s="81"/>
      <c r="G11" s="81"/>
      <c r="H11" s="8"/>
      <c r="I11" s="8"/>
      <c r="J11" s="8"/>
    </row>
    <row r="12" spans="1:10" ht="12.75">
      <c r="A12" s="6"/>
      <c r="B12" s="60"/>
      <c r="C12" s="3" t="s">
        <v>397</v>
      </c>
      <c r="D12" s="3">
        <v>3.1</v>
      </c>
      <c r="E12" s="3">
        <f t="shared" si="0"/>
        <v>3.1</v>
      </c>
      <c r="F12" s="81"/>
      <c r="G12" s="81"/>
      <c r="H12" s="8"/>
      <c r="I12" s="8"/>
      <c r="J12" s="8"/>
    </row>
    <row r="13" spans="1:10" ht="12.75">
      <c r="A13" s="6" t="s">
        <v>441</v>
      </c>
      <c r="B13" s="60">
        <v>6</v>
      </c>
      <c r="C13" s="1" t="s">
        <v>142</v>
      </c>
      <c r="D13" s="1">
        <v>5.1</v>
      </c>
      <c r="E13" s="3">
        <f t="shared" si="0"/>
        <v>5.1</v>
      </c>
      <c r="F13" s="81"/>
      <c r="G13" s="81"/>
      <c r="H13" s="8"/>
      <c r="I13" s="8"/>
      <c r="J13" s="8"/>
    </row>
    <row r="14" spans="1:10" ht="12.75">
      <c r="A14" s="6"/>
      <c r="B14" s="60"/>
      <c r="C14" s="3" t="s">
        <v>203</v>
      </c>
      <c r="D14" s="3">
        <v>7</v>
      </c>
      <c r="E14" s="3">
        <f t="shared" si="0"/>
        <v>7</v>
      </c>
      <c r="F14" s="81"/>
      <c r="G14" s="81"/>
      <c r="H14" s="8"/>
      <c r="I14" s="8"/>
      <c r="J14" s="8"/>
    </row>
    <row r="15" spans="1:10" ht="12.75">
      <c r="A15" s="6"/>
      <c r="B15" s="60"/>
      <c r="C15" s="1" t="s">
        <v>143</v>
      </c>
      <c r="D15" s="1">
        <v>8</v>
      </c>
      <c r="E15" s="3">
        <f t="shared" si="0"/>
        <v>8</v>
      </c>
      <c r="F15" s="81"/>
      <c r="G15" s="81"/>
      <c r="H15" s="8"/>
      <c r="I15" s="8"/>
      <c r="J15" s="8"/>
    </row>
    <row r="16" spans="1:10" ht="12.75">
      <c r="A16" s="6"/>
      <c r="B16" s="60"/>
      <c r="C16" s="39" t="s">
        <v>204</v>
      </c>
      <c r="D16" s="39">
        <v>12.2</v>
      </c>
      <c r="E16" s="39">
        <f t="shared" si="0"/>
        <v>12.2</v>
      </c>
      <c r="F16" s="81"/>
      <c r="G16" s="81"/>
      <c r="H16" s="25" t="s">
        <v>140</v>
      </c>
      <c r="I16" s="25">
        <v>10.9</v>
      </c>
      <c r="J16" s="25">
        <v>10.9</v>
      </c>
    </row>
    <row r="17" spans="1:10" ht="12.75">
      <c r="A17" s="26" t="s">
        <v>205</v>
      </c>
      <c r="B17" s="68">
        <v>21</v>
      </c>
      <c r="C17" s="39" t="s">
        <v>205</v>
      </c>
      <c r="D17" s="39">
        <v>17.6</v>
      </c>
      <c r="E17" s="39">
        <f t="shared" si="0"/>
        <v>17.6</v>
      </c>
      <c r="F17" s="81"/>
      <c r="G17" s="81"/>
      <c r="H17" s="9" t="s">
        <v>246</v>
      </c>
      <c r="I17" s="21">
        <v>3.2</v>
      </c>
      <c r="J17" s="2">
        <f>10.9+I17</f>
        <v>14.100000000000001</v>
      </c>
    </row>
    <row r="18" spans="1:10" ht="12.75">
      <c r="A18" s="6" t="s">
        <v>442</v>
      </c>
      <c r="B18" s="60">
        <v>23</v>
      </c>
      <c r="C18" s="4" t="s">
        <v>144</v>
      </c>
      <c r="D18" s="5">
        <v>26</v>
      </c>
      <c r="E18" s="5">
        <v>26</v>
      </c>
      <c r="F18" s="81"/>
      <c r="G18" s="81"/>
      <c r="H18" s="39" t="s">
        <v>235</v>
      </c>
      <c r="I18" s="39">
        <v>9.7</v>
      </c>
      <c r="J18" s="39">
        <f>10.9+I18</f>
        <v>20.6</v>
      </c>
    </row>
    <row r="19" spans="1:10" ht="12.75">
      <c r="A19" s="6" t="s">
        <v>212</v>
      </c>
      <c r="B19" s="60">
        <v>24</v>
      </c>
      <c r="C19" s="39" t="s">
        <v>206</v>
      </c>
      <c r="D19" s="39">
        <v>4.5</v>
      </c>
      <c r="E19" s="39">
        <f aca="true" t="shared" si="1" ref="E19:E43">D19+26</f>
        <v>30.5</v>
      </c>
      <c r="F19" s="81"/>
      <c r="G19" s="81"/>
      <c r="H19" s="25" t="s">
        <v>215</v>
      </c>
      <c r="I19" s="25">
        <v>11.2</v>
      </c>
      <c r="J19" s="25">
        <v>22.1</v>
      </c>
    </row>
    <row r="20" spans="1:10" ht="12.75">
      <c r="A20" s="6" t="s">
        <v>443</v>
      </c>
      <c r="B20" s="60">
        <v>24</v>
      </c>
      <c r="C20" s="26" t="s">
        <v>145</v>
      </c>
      <c r="D20" s="26">
        <v>5.6</v>
      </c>
      <c r="E20" s="39">
        <f t="shared" si="1"/>
        <v>31.6</v>
      </c>
      <c r="F20" s="81"/>
      <c r="G20" s="81"/>
      <c r="H20" s="10"/>
      <c r="I20" s="10"/>
      <c r="J20" s="10"/>
    </row>
    <row r="21" spans="1:10" ht="12.75">
      <c r="A21" s="26" t="s">
        <v>215</v>
      </c>
      <c r="B21" s="68">
        <v>25</v>
      </c>
      <c r="C21" s="1" t="s">
        <v>146</v>
      </c>
      <c r="D21" s="1">
        <v>6.8</v>
      </c>
      <c r="E21" s="3">
        <f t="shared" si="1"/>
        <v>32.8</v>
      </c>
      <c r="F21" s="87" t="s">
        <v>252</v>
      </c>
      <c r="G21" s="81"/>
      <c r="H21" s="10"/>
      <c r="I21" s="10"/>
      <c r="J21" s="10"/>
    </row>
    <row r="22" spans="1:10" ht="12.75">
      <c r="A22" s="6" t="s">
        <v>444</v>
      </c>
      <c r="B22" s="60">
        <v>29</v>
      </c>
      <c r="C22" s="1" t="s">
        <v>147</v>
      </c>
      <c r="D22" s="1">
        <v>7.1</v>
      </c>
      <c r="E22" s="3">
        <f t="shared" si="1"/>
        <v>33.1</v>
      </c>
      <c r="F22" s="81"/>
      <c r="G22" s="81"/>
      <c r="H22" s="10"/>
      <c r="I22" s="10"/>
      <c r="J22" s="10"/>
    </row>
    <row r="23" spans="1:10" ht="12.75">
      <c r="A23" s="6" t="s">
        <v>445</v>
      </c>
      <c r="B23" s="60">
        <v>33</v>
      </c>
      <c r="C23" s="40" t="s">
        <v>208</v>
      </c>
      <c r="D23" s="40">
        <v>7.2</v>
      </c>
      <c r="E23" s="40">
        <f t="shared" si="1"/>
        <v>33.2</v>
      </c>
      <c r="F23" s="81"/>
      <c r="G23" s="81"/>
      <c r="H23" s="10"/>
      <c r="I23" s="10"/>
      <c r="J23" s="10"/>
    </row>
    <row r="24" spans="1:10" ht="12.75">
      <c r="A24" s="6"/>
      <c r="B24" s="60"/>
      <c r="C24" s="27" t="s">
        <v>207</v>
      </c>
      <c r="D24" s="27">
        <v>7.2</v>
      </c>
      <c r="E24" s="27">
        <f t="shared" si="1"/>
        <v>33.2</v>
      </c>
      <c r="F24" s="81"/>
      <c r="G24" s="81"/>
      <c r="H24" s="10"/>
      <c r="I24" s="10"/>
      <c r="J24" s="10"/>
    </row>
    <row r="25" spans="1:10" ht="12.75">
      <c r="A25" s="6"/>
      <c r="B25" s="60"/>
      <c r="C25" s="1" t="s">
        <v>148</v>
      </c>
      <c r="D25" s="1">
        <v>7.6</v>
      </c>
      <c r="E25" s="3">
        <f t="shared" si="1"/>
        <v>33.6</v>
      </c>
      <c r="F25" s="81"/>
      <c r="G25" s="81"/>
      <c r="H25" s="10"/>
      <c r="I25" s="10"/>
      <c r="J25" s="10"/>
    </row>
    <row r="26" spans="1:10" ht="12.75">
      <c r="A26" s="6"/>
      <c r="B26" s="60"/>
      <c r="C26" s="3" t="s">
        <v>209</v>
      </c>
      <c r="D26" s="3">
        <v>8.8</v>
      </c>
      <c r="E26" s="3">
        <f t="shared" si="1"/>
        <v>34.8</v>
      </c>
      <c r="F26" s="81"/>
      <c r="G26" s="81"/>
      <c r="H26" s="10"/>
      <c r="I26" s="10"/>
      <c r="J26" s="10"/>
    </row>
    <row r="27" spans="1:10" ht="12.75">
      <c r="A27" s="26" t="s">
        <v>206</v>
      </c>
      <c r="B27" s="68">
        <v>35</v>
      </c>
      <c r="C27" s="32" t="s">
        <v>210</v>
      </c>
      <c r="D27" s="32">
        <v>9.2</v>
      </c>
      <c r="E27" s="32">
        <f t="shared" si="1"/>
        <v>35.2</v>
      </c>
      <c r="F27" s="81"/>
      <c r="G27" s="81"/>
      <c r="H27" s="10"/>
      <c r="I27" s="10"/>
      <c r="J27" s="10"/>
    </row>
    <row r="28" spans="1:10" ht="12.75">
      <c r="A28" s="6" t="s">
        <v>446</v>
      </c>
      <c r="B28" s="60">
        <v>36</v>
      </c>
      <c r="C28" s="37" t="s">
        <v>211</v>
      </c>
      <c r="D28" s="37">
        <v>10.7</v>
      </c>
      <c r="E28" s="37">
        <f t="shared" si="1"/>
        <v>36.7</v>
      </c>
      <c r="F28" s="81"/>
      <c r="G28" s="81"/>
      <c r="H28" s="10"/>
      <c r="I28" s="10"/>
      <c r="J28" s="10"/>
    </row>
    <row r="29" spans="1:10" ht="12.75">
      <c r="A29" s="6"/>
      <c r="B29" s="60"/>
      <c r="C29" s="1" t="s">
        <v>149</v>
      </c>
      <c r="D29" s="1">
        <v>10.8</v>
      </c>
      <c r="E29" s="3">
        <f t="shared" si="1"/>
        <v>36.8</v>
      </c>
      <c r="F29" s="81"/>
      <c r="G29" s="81"/>
      <c r="H29" s="10"/>
      <c r="I29" s="10"/>
      <c r="J29" s="10"/>
    </row>
    <row r="30" spans="1:10" ht="12.75">
      <c r="A30" s="6"/>
      <c r="B30" s="60"/>
      <c r="C30" s="3" t="s">
        <v>212</v>
      </c>
      <c r="D30" s="3">
        <v>10.9</v>
      </c>
      <c r="E30" s="3">
        <f t="shared" si="1"/>
        <v>36.9</v>
      </c>
      <c r="F30" s="80" t="s">
        <v>253</v>
      </c>
      <c r="G30" s="81"/>
      <c r="H30" s="10"/>
      <c r="I30" s="10"/>
      <c r="J30" s="10"/>
    </row>
    <row r="31" spans="1:10" ht="12.75">
      <c r="A31" s="6"/>
      <c r="B31" s="60"/>
      <c r="C31" s="1" t="s">
        <v>150</v>
      </c>
      <c r="D31" s="1">
        <v>11.2</v>
      </c>
      <c r="E31" s="3">
        <f t="shared" si="1"/>
        <v>37.2</v>
      </c>
      <c r="F31" s="81"/>
      <c r="G31" s="81"/>
      <c r="H31" s="10"/>
      <c r="I31" s="10"/>
      <c r="J31" s="10"/>
    </row>
    <row r="32" spans="1:10" ht="12.75">
      <c r="A32" s="6"/>
      <c r="B32" s="60"/>
      <c r="C32" s="1" t="s">
        <v>151</v>
      </c>
      <c r="D32" s="1">
        <v>11.2</v>
      </c>
      <c r="E32" s="3">
        <f t="shared" si="1"/>
        <v>37.2</v>
      </c>
      <c r="F32" s="81"/>
      <c r="G32" s="81"/>
      <c r="H32" s="10"/>
      <c r="I32" s="10"/>
      <c r="J32" s="10"/>
    </row>
    <row r="33" spans="1:10" ht="12.75">
      <c r="A33" s="6"/>
      <c r="B33" s="60"/>
      <c r="C33" s="1" t="s">
        <v>152</v>
      </c>
      <c r="D33" s="1">
        <v>11.7</v>
      </c>
      <c r="E33" s="3">
        <f t="shared" si="1"/>
        <v>37.7</v>
      </c>
      <c r="F33" s="81"/>
      <c r="G33" s="81"/>
      <c r="H33" s="10"/>
      <c r="I33" s="10"/>
      <c r="J33" s="10"/>
    </row>
    <row r="34" spans="1:10" ht="12.75">
      <c r="A34" s="6" t="s">
        <v>447</v>
      </c>
      <c r="B34" s="60">
        <v>38</v>
      </c>
      <c r="C34" s="27" t="s">
        <v>213</v>
      </c>
      <c r="D34" s="27">
        <v>12</v>
      </c>
      <c r="E34" s="27">
        <f t="shared" si="1"/>
        <v>38</v>
      </c>
      <c r="F34" s="81"/>
      <c r="G34" s="81"/>
      <c r="H34" s="10"/>
      <c r="I34" s="10"/>
      <c r="J34" s="10"/>
    </row>
    <row r="35" spans="1:10" ht="12.75">
      <c r="A35" s="6" t="s">
        <v>448</v>
      </c>
      <c r="B35" s="60">
        <v>38</v>
      </c>
      <c r="C35" s="3" t="s">
        <v>214</v>
      </c>
      <c r="D35" s="3">
        <v>12.1</v>
      </c>
      <c r="E35" s="3">
        <f t="shared" si="1"/>
        <v>38.1</v>
      </c>
      <c r="F35" s="81"/>
      <c r="G35" s="81"/>
      <c r="H35" s="10"/>
      <c r="I35" s="10"/>
      <c r="J35" s="10"/>
    </row>
    <row r="36" spans="1:10" ht="12.75">
      <c r="A36" s="6"/>
      <c r="B36" s="60"/>
      <c r="C36" s="39" t="s">
        <v>215</v>
      </c>
      <c r="D36" s="39">
        <v>12.4</v>
      </c>
      <c r="E36" s="39">
        <f t="shared" si="1"/>
        <v>38.4</v>
      </c>
      <c r="F36" s="81"/>
      <c r="G36" s="81"/>
      <c r="H36" s="10"/>
      <c r="I36" s="10"/>
      <c r="J36" s="10"/>
    </row>
    <row r="37" spans="1:10" ht="12.75">
      <c r="A37" s="6"/>
      <c r="B37" s="60"/>
      <c r="C37" s="27" t="s">
        <v>216</v>
      </c>
      <c r="D37" s="27">
        <v>12.4</v>
      </c>
      <c r="E37" s="27">
        <f t="shared" si="1"/>
        <v>38.4</v>
      </c>
      <c r="F37" s="81"/>
      <c r="G37" s="81"/>
      <c r="H37" s="10"/>
      <c r="I37" s="10"/>
      <c r="J37" s="10"/>
    </row>
    <row r="38" spans="1:10" ht="12.75">
      <c r="A38" s="6"/>
      <c r="B38" s="60"/>
      <c r="C38" s="27" t="s">
        <v>217</v>
      </c>
      <c r="D38" s="27">
        <v>12.9</v>
      </c>
      <c r="E38" s="27">
        <f t="shared" si="1"/>
        <v>38.9</v>
      </c>
      <c r="F38" s="81"/>
      <c r="G38" s="81"/>
      <c r="H38" s="10"/>
      <c r="I38" s="10"/>
      <c r="J38" s="10"/>
    </row>
    <row r="39" spans="1:10" ht="12.75">
      <c r="A39" s="6"/>
      <c r="B39" s="60"/>
      <c r="C39" s="3" t="s">
        <v>218</v>
      </c>
      <c r="D39" s="3">
        <v>14.1</v>
      </c>
      <c r="E39" s="3">
        <f t="shared" si="1"/>
        <v>40.1</v>
      </c>
      <c r="F39" s="81"/>
      <c r="G39" s="81"/>
      <c r="H39" s="10"/>
      <c r="I39" s="10"/>
      <c r="J39" s="10"/>
    </row>
    <row r="40" spans="1:10" ht="12.75">
      <c r="A40" s="6" t="s">
        <v>449</v>
      </c>
      <c r="B40" s="60">
        <v>41</v>
      </c>
      <c r="C40" s="41" t="s">
        <v>153</v>
      </c>
      <c r="D40" s="41">
        <v>15.5</v>
      </c>
      <c r="E40" s="40">
        <f t="shared" si="1"/>
        <v>41.5</v>
      </c>
      <c r="F40" s="81"/>
      <c r="G40" s="81"/>
      <c r="H40" s="10"/>
      <c r="I40" s="10"/>
      <c r="J40" s="10"/>
    </row>
    <row r="41" spans="1:10" ht="12.75">
      <c r="A41" s="42" t="s">
        <v>228</v>
      </c>
      <c r="B41" s="64">
        <v>42</v>
      </c>
      <c r="C41" s="1" t="s">
        <v>154</v>
      </c>
      <c r="D41" s="1">
        <v>15.7</v>
      </c>
      <c r="E41" s="3">
        <f t="shared" si="1"/>
        <v>41.7</v>
      </c>
      <c r="F41" s="81"/>
      <c r="G41" s="81"/>
      <c r="H41" s="10"/>
      <c r="I41" s="10"/>
      <c r="J41" s="10"/>
    </row>
    <row r="42" spans="1:10" ht="12.75">
      <c r="A42" s="6"/>
      <c r="B42" s="60"/>
      <c r="C42" s="31" t="s">
        <v>155</v>
      </c>
      <c r="D42" s="31">
        <v>16.3</v>
      </c>
      <c r="E42" s="32">
        <f t="shared" si="1"/>
        <v>42.3</v>
      </c>
      <c r="F42" s="81"/>
      <c r="G42" s="81"/>
      <c r="H42" s="10"/>
      <c r="I42" s="10"/>
      <c r="J42" s="10"/>
    </row>
    <row r="43" spans="1:10" ht="12.75">
      <c r="A43" s="6" t="s">
        <v>450</v>
      </c>
      <c r="B43" s="60">
        <v>43</v>
      </c>
      <c r="C43" s="4" t="s">
        <v>156</v>
      </c>
      <c r="D43" s="5">
        <v>16.8</v>
      </c>
      <c r="E43" s="5">
        <f t="shared" si="1"/>
        <v>42.8</v>
      </c>
      <c r="F43" s="81"/>
      <c r="G43" s="81"/>
      <c r="H43" s="2" t="s">
        <v>247</v>
      </c>
      <c r="I43" s="21">
        <v>21.2</v>
      </c>
      <c r="J43" s="2">
        <f>22.1+I43</f>
        <v>43.3</v>
      </c>
    </row>
    <row r="44" spans="1:10" ht="12.75">
      <c r="A44" s="41" t="s">
        <v>208</v>
      </c>
      <c r="B44" s="69">
        <v>43</v>
      </c>
      <c r="C44" s="41" t="s">
        <v>157</v>
      </c>
      <c r="D44" s="41">
        <v>1.6</v>
      </c>
      <c r="E44" s="40">
        <f aca="true" t="shared" si="2" ref="E44:E76">D44+42.8</f>
        <v>44.4</v>
      </c>
      <c r="F44" s="81"/>
      <c r="G44" s="81"/>
      <c r="H44" s="2"/>
      <c r="I44" s="21"/>
      <c r="J44" s="2"/>
    </row>
    <row r="45" spans="1:10" ht="12.75">
      <c r="A45" s="6"/>
      <c r="B45" s="60"/>
      <c r="C45" s="41" t="s">
        <v>158</v>
      </c>
      <c r="D45" s="41">
        <v>1.8</v>
      </c>
      <c r="E45" s="40">
        <f t="shared" si="2"/>
        <v>44.599999999999994</v>
      </c>
      <c r="F45" s="81"/>
      <c r="G45" s="81"/>
      <c r="H45" s="2"/>
      <c r="I45" s="21"/>
      <c r="J45" s="2"/>
    </row>
    <row r="46" spans="1:10" ht="12.75">
      <c r="A46" s="31" t="s">
        <v>210</v>
      </c>
      <c r="B46" s="70">
        <v>45</v>
      </c>
      <c r="C46" s="1" t="s">
        <v>159</v>
      </c>
      <c r="D46" s="1">
        <v>2.7</v>
      </c>
      <c r="E46" s="3">
        <f t="shared" si="2"/>
        <v>45.5</v>
      </c>
      <c r="F46" s="81"/>
      <c r="G46" s="81"/>
      <c r="H46" s="2"/>
      <c r="I46" s="21"/>
      <c r="J46" s="2"/>
    </row>
    <row r="47" spans="1:10" ht="12.75">
      <c r="A47" s="45" t="s">
        <v>211</v>
      </c>
      <c r="B47" s="65">
        <v>46</v>
      </c>
      <c r="C47" s="1" t="s">
        <v>160</v>
      </c>
      <c r="D47" s="1">
        <v>3.2</v>
      </c>
      <c r="E47" s="3">
        <f t="shared" si="2"/>
        <v>46</v>
      </c>
      <c r="F47" s="81"/>
      <c r="G47" s="81"/>
      <c r="H47" s="2"/>
      <c r="I47" s="21"/>
      <c r="J47" s="2"/>
    </row>
    <row r="48" spans="1:10" ht="12.75">
      <c r="A48" s="6"/>
      <c r="B48" s="60"/>
      <c r="C48" s="3" t="s">
        <v>219</v>
      </c>
      <c r="D48" s="3">
        <v>3.3</v>
      </c>
      <c r="E48" s="3">
        <f>D48+42.8</f>
        <v>46.099999999999994</v>
      </c>
      <c r="F48" s="81"/>
      <c r="G48" s="81"/>
      <c r="H48" s="2"/>
      <c r="I48" s="21"/>
      <c r="J48" s="2"/>
    </row>
    <row r="49" spans="1:10" ht="12.75">
      <c r="A49" s="6"/>
      <c r="B49" s="60"/>
      <c r="C49" s="1" t="s">
        <v>161</v>
      </c>
      <c r="D49" s="1">
        <v>3.4</v>
      </c>
      <c r="E49" s="3">
        <f t="shared" si="2"/>
        <v>46.199999999999996</v>
      </c>
      <c r="F49" s="81"/>
      <c r="G49" s="81"/>
      <c r="H49" s="2"/>
      <c r="I49" s="21"/>
      <c r="J49" s="2"/>
    </row>
    <row r="50" spans="1:10" ht="12.75">
      <c r="A50" s="6"/>
      <c r="B50" s="60"/>
      <c r="C50" s="1" t="s">
        <v>162</v>
      </c>
      <c r="D50" s="1">
        <v>3.4</v>
      </c>
      <c r="E50" s="3">
        <f t="shared" si="2"/>
        <v>46.199999999999996</v>
      </c>
      <c r="F50" s="81"/>
      <c r="G50" s="81"/>
      <c r="H50" s="2"/>
      <c r="I50" s="21"/>
      <c r="J50" s="2"/>
    </row>
    <row r="51" spans="1:10" ht="12.75">
      <c r="A51" s="6"/>
      <c r="B51" s="60"/>
      <c r="C51" s="42" t="s">
        <v>163</v>
      </c>
      <c r="D51" s="42">
        <v>3.6</v>
      </c>
      <c r="E51" s="27">
        <f t="shared" si="2"/>
        <v>46.4</v>
      </c>
      <c r="F51" s="81"/>
      <c r="G51" s="81"/>
      <c r="H51" s="2"/>
      <c r="I51" s="21"/>
      <c r="J51" s="2"/>
    </row>
    <row r="52" spans="1:10" ht="12.75">
      <c r="A52" s="6"/>
      <c r="B52" s="60"/>
      <c r="C52" s="1" t="s">
        <v>164</v>
      </c>
      <c r="D52" s="1">
        <v>3.7</v>
      </c>
      <c r="E52" s="3">
        <f t="shared" si="2"/>
        <v>46.5</v>
      </c>
      <c r="F52" s="81"/>
      <c r="G52" s="81"/>
      <c r="H52" s="2"/>
      <c r="I52" s="21"/>
      <c r="J52" s="2"/>
    </row>
    <row r="53" spans="1:10" ht="12.75">
      <c r="A53" s="6"/>
      <c r="B53" s="60"/>
      <c r="C53" s="1" t="s">
        <v>165</v>
      </c>
      <c r="D53" s="1">
        <v>3.8</v>
      </c>
      <c r="E53" s="3">
        <f>D53+42.8</f>
        <v>46.599999999999994</v>
      </c>
      <c r="F53" s="81"/>
      <c r="G53" s="81"/>
      <c r="H53" s="2"/>
      <c r="I53" s="21"/>
      <c r="J53" s="2"/>
    </row>
    <row r="54" spans="1:10" ht="12.75">
      <c r="A54" s="6"/>
      <c r="B54" s="60"/>
      <c r="C54" s="3" t="s">
        <v>398</v>
      </c>
      <c r="D54" s="3">
        <v>3.9</v>
      </c>
      <c r="E54" s="3">
        <f t="shared" si="2"/>
        <v>46.699999999999996</v>
      </c>
      <c r="F54" s="81"/>
      <c r="G54" s="81"/>
      <c r="H54" s="2"/>
      <c r="I54" s="21"/>
      <c r="J54" s="2"/>
    </row>
    <row r="55" spans="1:10" ht="12.75">
      <c r="A55" s="6"/>
      <c r="B55" s="60"/>
      <c r="C55" s="3" t="s">
        <v>400</v>
      </c>
      <c r="D55" s="3">
        <v>3.9</v>
      </c>
      <c r="E55" s="3">
        <f t="shared" si="2"/>
        <v>46.699999999999996</v>
      </c>
      <c r="F55" s="81"/>
      <c r="G55" s="81"/>
      <c r="H55" s="2"/>
      <c r="I55" s="21"/>
      <c r="J55" s="2"/>
    </row>
    <row r="56" spans="1:10" ht="12.75">
      <c r="A56" s="6"/>
      <c r="B56" s="60"/>
      <c r="C56" s="1" t="s">
        <v>166</v>
      </c>
      <c r="D56" s="1">
        <v>4</v>
      </c>
      <c r="E56" s="3">
        <f t="shared" si="2"/>
        <v>46.8</v>
      </c>
      <c r="F56" s="81"/>
      <c r="G56" s="81"/>
      <c r="H56" s="2"/>
      <c r="I56" s="21"/>
      <c r="J56" s="2"/>
    </row>
    <row r="57" spans="1:10" ht="12.75">
      <c r="A57" s="6"/>
      <c r="B57" s="60"/>
      <c r="C57" s="1" t="s">
        <v>150</v>
      </c>
      <c r="D57" s="1">
        <v>4</v>
      </c>
      <c r="E57" s="3">
        <f t="shared" si="2"/>
        <v>46.8</v>
      </c>
      <c r="F57" s="81"/>
      <c r="G57" s="81"/>
      <c r="H57" s="2"/>
      <c r="I57" s="21"/>
      <c r="J57" s="2"/>
    </row>
    <row r="58" spans="1:10" ht="12.75">
      <c r="A58" s="6"/>
      <c r="B58" s="60"/>
      <c r="C58" s="1" t="s">
        <v>167</v>
      </c>
      <c r="D58" s="1">
        <v>4</v>
      </c>
      <c r="E58" s="3">
        <f>D58+42.8</f>
        <v>46.8</v>
      </c>
      <c r="F58" s="83" t="s">
        <v>411</v>
      </c>
      <c r="G58" s="81"/>
      <c r="H58" s="2"/>
      <c r="I58" s="21"/>
      <c r="J58" s="2"/>
    </row>
    <row r="59" spans="1:10" ht="12.75">
      <c r="A59" s="6" t="s">
        <v>451</v>
      </c>
      <c r="B59" s="60">
        <v>47</v>
      </c>
      <c r="C59" s="3" t="s">
        <v>473</v>
      </c>
      <c r="D59" s="3">
        <v>4.2</v>
      </c>
      <c r="E59" s="3">
        <f t="shared" si="2"/>
        <v>47</v>
      </c>
      <c r="F59" s="81"/>
      <c r="G59" s="81"/>
      <c r="H59" s="2" t="s">
        <v>409</v>
      </c>
      <c r="I59" s="21">
        <v>24.8</v>
      </c>
      <c r="J59" s="2">
        <f>22.1+I59</f>
        <v>46.900000000000006</v>
      </c>
    </row>
    <row r="60" spans="1:10" ht="12.75">
      <c r="A60" s="42" t="s">
        <v>213</v>
      </c>
      <c r="B60" s="64">
        <v>47</v>
      </c>
      <c r="C60" s="1" t="s">
        <v>168</v>
      </c>
      <c r="D60" s="3">
        <v>4.4</v>
      </c>
      <c r="E60" s="3">
        <f t="shared" si="2"/>
        <v>47.199999999999996</v>
      </c>
      <c r="F60" s="81"/>
      <c r="G60" s="81"/>
      <c r="H60" s="2"/>
      <c r="I60" s="21"/>
      <c r="J60" s="2"/>
    </row>
    <row r="61" spans="1:10" ht="12.75">
      <c r="A61" s="6" t="s">
        <v>452</v>
      </c>
      <c r="B61" s="60">
        <v>47</v>
      </c>
      <c r="C61" s="1" t="s">
        <v>169</v>
      </c>
      <c r="D61" s="1">
        <v>4.5</v>
      </c>
      <c r="E61" s="3">
        <f t="shared" si="2"/>
        <v>47.3</v>
      </c>
      <c r="F61" s="88" t="s">
        <v>254</v>
      </c>
      <c r="G61" s="91" t="s">
        <v>258</v>
      </c>
      <c r="H61" s="2"/>
      <c r="I61" s="21"/>
      <c r="J61" s="2"/>
    </row>
    <row r="62" spans="1:10" ht="12.75">
      <c r="A62" s="6"/>
      <c r="B62" s="60"/>
      <c r="C62" s="3" t="s">
        <v>220</v>
      </c>
      <c r="D62" s="3">
        <v>4.6</v>
      </c>
      <c r="E62" s="3">
        <f t="shared" si="2"/>
        <v>47.4</v>
      </c>
      <c r="F62" s="81"/>
      <c r="G62" s="81"/>
      <c r="H62" s="2"/>
      <c r="I62" s="21"/>
      <c r="J62" s="2"/>
    </row>
    <row r="63" spans="1:10" ht="12.75">
      <c r="A63" s="6"/>
      <c r="B63" s="60"/>
      <c r="C63" s="3" t="s">
        <v>221</v>
      </c>
      <c r="D63" s="3">
        <v>4.7</v>
      </c>
      <c r="E63" s="3">
        <f t="shared" si="2"/>
        <v>47.5</v>
      </c>
      <c r="F63" s="81"/>
      <c r="G63" s="81"/>
      <c r="H63" s="2"/>
      <c r="I63" s="21"/>
      <c r="J63" s="2"/>
    </row>
    <row r="64" spans="1:10" ht="12.75">
      <c r="A64" s="6" t="s">
        <v>453</v>
      </c>
      <c r="B64" s="60">
        <v>48</v>
      </c>
      <c r="C64" s="28" t="s">
        <v>222</v>
      </c>
      <c r="D64" s="28">
        <v>4.7</v>
      </c>
      <c r="E64" s="28">
        <f t="shared" si="2"/>
        <v>47.5</v>
      </c>
      <c r="F64" s="81"/>
      <c r="G64" s="81"/>
      <c r="H64" s="2"/>
      <c r="I64" s="21"/>
      <c r="J64" s="2"/>
    </row>
    <row r="65" spans="1:10" ht="12.75">
      <c r="A65" s="6" t="s">
        <v>220</v>
      </c>
      <c r="B65" s="60">
        <v>48</v>
      </c>
      <c r="C65" s="3" t="s">
        <v>399</v>
      </c>
      <c r="D65" s="3">
        <v>4.7</v>
      </c>
      <c r="E65" s="3">
        <f t="shared" si="2"/>
        <v>47.5</v>
      </c>
      <c r="F65" s="81"/>
      <c r="G65" s="81"/>
      <c r="H65" s="2"/>
      <c r="I65" s="21"/>
      <c r="J65" s="2"/>
    </row>
    <row r="66" spans="1:10" ht="12.75">
      <c r="A66" s="42" t="s">
        <v>454</v>
      </c>
      <c r="B66" s="64">
        <v>48</v>
      </c>
      <c r="C66" s="1" t="s">
        <v>170</v>
      </c>
      <c r="D66" s="1">
        <v>4.8</v>
      </c>
      <c r="E66" s="3">
        <f>D66+42.8</f>
        <v>47.599999999999994</v>
      </c>
      <c r="F66" s="81"/>
      <c r="G66" s="81"/>
      <c r="H66" s="2"/>
      <c r="I66" s="21"/>
      <c r="J66" s="2"/>
    </row>
    <row r="67" spans="1:10" ht="12.75">
      <c r="A67" s="6" t="s">
        <v>455</v>
      </c>
      <c r="B67" s="60">
        <v>48</v>
      </c>
      <c r="C67" s="31" t="s">
        <v>474</v>
      </c>
      <c r="D67" s="32">
        <v>4.8</v>
      </c>
      <c r="E67" s="32">
        <f t="shared" si="2"/>
        <v>47.599999999999994</v>
      </c>
      <c r="F67" s="81"/>
      <c r="G67" s="81"/>
      <c r="H67" s="2"/>
      <c r="I67" s="21"/>
      <c r="J67" s="2"/>
    </row>
    <row r="68" spans="1:10" ht="12.75">
      <c r="A68" s="6" t="s">
        <v>456</v>
      </c>
      <c r="B68" s="60">
        <v>49</v>
      </c>
      <c r="C68" s="28" t="s">
        <v>223</v>
      </c>
      <c r="D68" s="28">
        <v>5.3</v>
      </c>
      <c r="E68" s="28">
        <f t="shared" si="2"/>
        <v>48.099999999999994</v>
      </c>
      <c r="F68" s="81"/>
      <c r="G68" s="81"/>
      <c r="H68" s="2"/>
      <c r="I68" s="21"/>
      <c r="J68" s="2"/>
    </row>
    <row r="69" spans="1:10" ht="12.75">
      <c r="A69" s="31" t="s">
        <v>171</v>
      </c>
      <c r="B69" s="71">
        <v>49</v>
      </c>
      <c r="C69" s="3" t="s">
        <v>220</v>
      </c>
      <c r="D69" s="3">
        <v>5.4</v>
      </c>
      <c r="E69" s="3">
        <f t="shared" si="2"/>
        <v>48.199999999999996</v>
      </c>
      <c r="F69" s="81"/>
      <c r="G69" s="81"/>
      <c r="H69" s="2"/>
      <c r="I69" s="21"/>
      <c r="J69" s="2"/>
    </row>
    <row r="70" spans="1:10" ht="12.75">
      <c r="A70" s="45" t="s">
        <v>240</v>
      </c>
      <c r="B70" s="65">
        <v>49</v>
      </c>
      <c r="C70" s="3" t="s">
        <v>224</v>
      </c>
      <c r="D70" s="3">
        <v>5.9</v>
      </c>
      <c r="E70" s="3">
        <f>D70+42.8</f>
        <v>48.699999999999996</v>
      </c>
      <c r="F70" s="81"/>
      <c r="G70" s="81"/>
      <c r="H70" s="2"/>
      <c r="I70" s="21"/>
      <c r="J70" s="2"/>
    </row>
    <row r="71" spans="1:10" ht="12.75">
      <c r="A71" s="6" t="s">
        <v>457</v>
      </c>
      <c r="B71" s="60">
        <v>49</v>
      </c>
      <c r="C71" s="3" t="s">
        <v>225</v>
      </c>
      <c r="D71" s="3">
        <v>6.2</v>
      </c>
      <c r="E71" s="3">
        <f t="shared" si="2"/>
        <v>49</v>
      </c>
      <c r="F71" s="81"/>
      <c r="G71" s="81"/>
      <c r="H71" s="2"/>
      <c r="I71" s="21"/>
      <c r="J71" s="2"/>
    </row>
    <row r="72" spans="1:10" ht="12.75">
      <c r="A72" s="6" t="s">
        <v>458</v>
      </c>
      <c r="B72" s="60">
        <v>50</v>
      </c>
      <c r="C72" s="30" t="s">
        <v>226</v>
      </c>
      <c r="D72" s="30">
        <v>7.1</v>
      </c>
      <c r="E72" s="30">
        <f t="shared" si="2"/>
        <v>49.9</v>
      </c>
      <c r="F72" s="84" t="s">
        <v>255</v>
      </c>
      <c r="G72" s="81"/>
      <c r="H72" s="2"/>
      <c r="I72" s="21"/>
      <c r="J72" s="2"/>
    </row>
    <row r="73" spans="1:10" ht="12.75">
      <c r="A73" s="6" t="s">
        <v>459</v>
      </c>
      <c r="B73" s="60">
        <v>50</v>
      </c>
      <c r="C73" s="1" t="s">
        <v>172</v>
      </c>
      <c r="D73" s="1">
        <v>7.8</v>
      </c>
      <c r="E73" s="3">
        <f t="shared" si="2"/>
        <v>50.599999999999994</v>
      </c>
      <c r="F73" s="81"/>
      <c r="G73" s="81"/>
      <c r="H73" s="2"/>
      <c r="I73" s="21"/>
      <c r="J73" s="2"/>
    </row>
    <row r="74" spans="1:10" ht="12.75">
      <c r="A74" s="6" t="s">
        <v>460</v>
      </c>
      <c r="B74" s="60">
        <v>51</v>
      </c>
      <c r="C74" s="34" t="s">
        <v>227</v>
      </c>
      <c r="D74" s="34">
        <v>9.1</v>
      </c>
      <c r="E74" s="34">
        <f t="shared" si="2"/>
        <v>51.9</v>
      </c>
      <c r="F74" s="81"/>
      <c r="G74" s="81"/>
      <c r="H74" s="2"/>
      <c r="I74" s="21"/>
      <c r="J74" s="2"/>
    </row>
    <row r="75" spans="1:10" ht="12.75">
      <c r="A75" s="6" t="s">
        <v>461</v>
      </c>
      <c r="B75" s="60">
        <v>51</v>
      </c>
      <c r="C75" s="1" t="s">
        <v>173</v>
      </c>
      <c r="D75" s="1">
        <v>9.2</v>
      </c>
      <c r="E75" s="3">
        <f>D75+42.8</f>
        <v>52</v>
      </c>
      <c r="F75" s="81"/>
      <c r="G75" s="81"/>
      <c r="H75" s="2"/>
      <c r="I75" s="21"/>
      <c r="J75" s="2"/>
    </row>
    <row r="76" spans="1:10" ht="12.75">
      <c r="A76" s="33" t="s">
        <v>227</v>
      </c>
      <c r="B76" s="67">
        <v>52</v>
      </c>
      <c r="C76" s="1" t="s">
        <v>174</v>
      </c>
      <c r="D76" s="1">
        <v>9.8</v>
      </c>
      <c r="E76" s="3">
        <f t="shared" si="2"/>
        <v>52.599999999999994</v>
      </c>
      <c r="F76" s="81"/>
      <c r="G76" s="81"/>
      <c r="H76" s="2"/>
      <c r="I76" s="21"/>
      <c r="J76" s="2"/>
    </row>
    <row r="77" spans="1:10" ht="12.75">
      <c r="A77" s="6" t="s">
        <v>462</v>
      </c>
      <c r="B77" s="60">
        <v>52</v>
      </c>
      <c r="C77" s="4" t="s">
        <v>175</v>
      </c>
      <c r="D77" s="5">
        <v>10.1</v>
      </c>
      <c r="E77" s="5">
        <f>D77+42.8</f>
        <v>52.9</v>
      </c>
      <c r="F77" s="81"/>
      <c r="G77" s="81"/>
      <c r="H77" s="2"/>
      <c r="I77" s="21"/>
      <c r="J77" s="2"/>
    </row>
    <row r="78" spans="1:10" ht="12.75">
      <c r="A78" s="6" t="s">
        <v>463</v>
      </c>
      <c r="B78" s="60">
        <v>53</v>
      </c>
      <c r="C78" s="27" t="s">
        <v>228</v>
      </c>
      <c r="D78" s="27">
        <v>1.4</v>
      </c>
      <c r="E78" s="27">
        <f aca="true" t="shared" si="3" ref="E78:E89">D78+52.9</f>
        <v>54.3</v>
      </c>
      <c r="F78" s="81"/>
      <c r="G78" s="81"/>
      <c r="H78" s="2"/>
      <c r="I78" s="21"/>
      <c r="J78" s="2"/>
    </row>
    <row r="79" spans="1:10" ht="12.75">
      <c r="A79" s="6" t="s">
        <v>464</v>
      </c>
      <c r="B79" s="60">
        <v>54</v>
      </c>
      <c r="C79" s="3" t="s">
        <v>229</v>
      </c>
      <c r="D79" s="3">
        <v>2.1</v>
      </c>
      <c r="E79" s="3">
        <f t="shared" si="3"/>
        <v>55</v>
      </c>
      <c r="F79" s="81"/>
      <c r="G79" s="81"/>
      <c r="H79" s="2"/>
      <c r="I79" s="21"/>
      <c r="J79" s="2"/>
    </row>
    <row r="80" spans="1:10" ht="12.75">
      <c r="A80" s="42" t="s">
        <v>217</v>
      </c>
      <c r="B80" s="64">
        <v>55</v>
      </c>
      <c r="C80" s="29" t="s">
        <v>176</v>
      </c>
      <c r="D80" s="29">
        <v>2.1</v>
      </c>
      <c r="E80" s="30">
        <f t="shared" si="3"/>
        <v>55</v>
      </c>
      <c r="F80" s="81"/>
      <c r="G80" s="81"/>
      <c r="H80" s="2"/>
      <c r="I80" s="21"/>
      <c r="J80" s="2"/>
    </row>
    <row r="81" spans="1:10" ht="12.75">
      <c r="A81" s="6" t="s">
        <v>465</v>
      </c>
      <c r="B81" s="60">
        <v>55</v>
      </c>
      <c r="C81" s="3" t="s">
        <v>230</v>
      </c>
      <c r="D81" s="3">
        <v>2.7</v>
      </c>
      <c r="E81" s="3">
        <f t="shared" si="3"/>
        <v>55.6</v>
      </c>
      <c r="F81" s="81"/>
      <c r="G81" s="81"/>
      <c r="H81" s="2"/>
      <c r="I81" s="21"/>
      <c r="J81" s="2"/>
    </row>
    <row r="82" spans="1:10" ht="12.75">
      <c r="A82" s="6" t="s">
        <v>466</v>
      </c>
      <c r="B82" s="60">
        <v>56</v>
      </c>
      <c r="C82" s="3" t="s">
        <v>231</v>
      </c>
      <c r="D82" s="3">
        <v>3</v>
      </c>
      <c r="E82" s="3">
        <f t="shared" si="3"/>
        <v>55.9</v>
      </c>
      <c r="F82" s="90" t="s">
        <v>256</v>
      </c>
      <c r="G82" s="81"/>
      <c r="H82" s="2"/>
      <c r="I82" s="21"/>
      <c r="J82" s="2"/>
    </row>
    <row r="83" spans="1:10" ht="12.75">
      <c r="A83" s="6" t="s">
        <v>467</v>
      </c>
      <c r="B83" s="60">
        <v>56</v>
      </c>
      <c r="C83" s="33" t="s">
        <v>177</v>
      </c>
      <c r="D83" s="33">
        <v>10.1</v>
      </c>
      <c r="E83" s="34">
        <f t="shared" si="3"/>
        <v>63</v>
      </c>
      <c r="F83" s="81"/>
      <c r="G83" s="81"/>
      <c r="H83" s="43" t="s">
        <v>155</v>
      </c>
      <c r="I83" s="43">
        <v>36.4</v>
      </c>
      <c r="J83" s="43">
        <v>58.5</v>
      </c>
    </row>
    <row r="84" spans="1:10" ht="12.75">
      <c r="A84" s="42" t="s">
        <v>207</v>
      </c>
      <c r="B84" s="64">
        <v>57</v>
      </c>
      <c r="C84" s="1" t="s">
        <v>178</v>
      </c>
      <c r="D84" s="1">
        <v>10.3</v>
      </c>
      <c r="E84" s="3">
        <f t="shared" si="3"/>
        <v>63.2</v>
      </c>
      <c r="F84" s="81"/>
      <c r="G84" s="81"/>
      <c r="H84" s="8"/>
      <c r="I84" s="8"/>
      <c r="J84" s="8"/>
    </row>
    <row r="85" spans="1:10" ht="12.75">
      <c r="A85" s="42" t="s">
        <v>216</v>
      </c>
      <c r="B85" s="64">
        <v>58</v>
      </c>
      <c r="C85" s="1" t="s">
        <v>179</v>
      </c>
      <c r="D85" s="1">
        <v>10.4</v>
      </c>
      <c r="E85" s="3">
        <f t="shared" si="3"/>
        <v>63.3</v>
      </c>
      <c r="F85" s="81"/>
      <c r="G85" s="81"/>
      <c r="H85" s="8"/>
      <c r="I85" s="8"/>
      <c r="J85" s="8"/>
    </row>
    <row r="86" spans="1:10" ht="12.75">
      <c r="A86" s="33" t="s">
        <v>468</v>
      </c>
      <c r="B86" s="67">
        <v>62</v>
      </c>
      <c r="C86" s="1" t="s">
        <v>180</v>
      </c>
      <c r="D86" s="1">
        <v>10.9</v>
      </c>
      <c r="E86" s="3">
        <f t="shared" si="3"/>
        <v>63.8</v>
      </c>
      <c r="F86" s="81"/>
      <c r="G86" s="81"/>
      <c r="H86" s="8"/>
      <c r="I86" s="8"/>
      <c r="J86" s="8"/>
    </row>
    <row r="87" spans="1:10" ht="12.75">
      <c r="A87" s="33" t="s">
        <v>233</v>
      </c>
      <c r="B87" s="67">
        <v>64</v>
      </c>
      <c r="C87" s="1" t="s">
        <v>181</v>
      </c>
      <c r="D87" s="1">
        <v>12.2</v>
      </c>
      <c r="E87" s="3">
        <f t="shared" si="3"/>
        <v>65.1</v>
      </c>
      <c r="F87" s="81"/>
      <c r="G87" s="81"/>
      <c r="H87" s="8"/>
      <c r="I87" s="8"/>
      <c r="J87" s="8"/>
    </row>
    <row r="88" spans="1:10" ht="12.75">
      <c r="A88" s="6"/>
      <c r="B88" s="60"/>
      <c r="C88" s="3" t="s">
        <v>232</v>
      </c>
      <c r="D88" s="3">
        <v>12.5</v>
      </c>
      <c r="E88" s="3">
        <f t="shared" si="3"/>
        <v>65.4</v>
      </c>
      <c r="F88" s="81"/>
      <c r="G88" s="81"/>
      <c r="H88" s="8"/>
      <c r="I88" s="8"/>
      <c r="J88" s="8"/>
    </row>
    <row r="89" spans="1:10" ht="12.75">
      <c r="A89" s="33" t="s">
        <v>469</v>
      </c>
      <c r="B89" s="67">
        <v>67</v>
      </c>
      <c r="C89" s="35" t="s">
        <v>182</v>
      </c>
      <c r="D89" s="36">
        <v>16.8</v>
      </c>
      <c r="E89" s="36">
        <f t="shared" si="3"/>
        <v>69.7</v>
      </c>
      <c r="F89" s="81"/>
      <c r="G89" s="81"/>
      <c r="H89" s="8"/>
      <c r="I89" s="8"/>
      <c r="J89" s="8"/>
    </row>
    <row r="90" spans="1:10" ht="12.75">
      <c r="A90" s="76"/>
      <c r="B90" s="77"/>
      <c r="C90" s="1" t="s">
        <v>183</v>
      </c>
      <c r="D90" s="1">
        <v>1.6</v>
      </c>
      <c r="E90" s="3">
        <f aca="true" t="shared" si="4" ref="E90:E95">D90+69.7</f>
        <v>71.3</v>
      </c>
      <c r="F90" s="81"/>
      <c r="G90" s="81"/>
      <c r="H90" s="8"/>
      <c r="I90" s="8"/>
      <c r="J90" s="8"/>
    </row>
    <row r="91" spans="1:10" ht="12.75">
      <c r="A91" s="6" t="s">
        <v>470</v>
      </c>
      <c r="B91" s="60">
        <v>72</v>
      </c>
      <c r="C91" s="1" t="s">
        <v>184</v>
      </c>
      <c r="D91" s="1">
        <v>1.8</v>
      </c>
      <c r="E91" s="3">
        <f t="shared" si="4"/>
        <v>71.5</v>
      </c>
      <c r="F91" s="81"/>
      <c r="G91" s="81"/>
      <c r="H91" s="8"/>
      <c r="I91" s="8"/>
      <c r="J91" s="8"/>
    </row>
    <row r="92" spans="1:10" ht="12.75">
      <c r="A92" s="6"/>
      <c r="B92" s="60"/>
      <c r="C92" s="33" t="s">
        <v>185</v>
      </c>
      <c r="D92" s="33">
        <v>3.5</v>
      </c>
      <c r="E92" s="34">
        <f t="shared" si="4"/>
        <v>73.2</v>
      </c>
      <c r="F92" s="81"/>
      <c r="G92" s="81"/>
      <c r="H92" s="8"/>
      <c r="I92" s="8"/>
      <c r="J92" s="8"/>
    </row>
    <row r="93" spans="1:10" ht="12.75">
      <c r="A93" s="6"/>
      <c r="B93" s="60"/>
      <c r="C93" s="34" t="s">
        <v>233</v>
      </c>
      <c r="D93" s="34">
        <v>3.7</v>
      </c>
      <c r="E93" s="34">
        <f t="shared" si="4"/>
        <v>73.4</v>
      </c>
      <c r="F93" s="81"/>
      <c r="G93" s="81"/>
      <c r="H93" s="8"/>
      <c r="I93" s="8"/>
      <c r="J93" s="8"/>
    </row>
    <row r="94" spans="1:10" ht="12.75">
      <c r="A94" s="6"/>
      <c r="B94" s="60"/>
      <c r="C94" s="1" t="s">
        <v>186</v>
      </c>
      <c r="D94" s="1">
        <v>5.3</v>
      </c>
      <c r="E94" s="3">
        <f t="shared" si="4"/>
        <v>75</v>
      </c>
      <c r="F94" s="81"/>
      <c r="G94" s="81"/>
      <c r="H94" s="8"/>
      <c r="I94" s="8"/>
      <c r="J94" s="8"/>
    </row>
    <row r="95" spans="1:10" ht="12.75">
      <c r="A95" s="6"/>
      <c r="B95" s="60"/>
      <c r="C95" s="1" t="s">
        <v>187</v>
      </c>
      <c r="D95" s="1">
        <v>5.6</v>
      </c>
      <c r="E95" s="3">
        <f t="shared" si="4"/>
        <v>75.3</v>
      </c>
      <c r="F95" s="81"/>
      <c r="G95" s="81"/>
      <c r="H95" s="8" t="s">
        <v>238</v>
      </c>
      <c r="I95" s="8">
        <v>18.4</v>
      </c>
      <c r="J95" s="8">
        <v>76.9</v>
      </c>
    </row>
    <row r="96" spans="1:10" ht="12.75">
      <c r="A96" s="26" t="s">
        <v>471</v>
      </c>
      <c r="B96" s="68">
        <v>84</v>
      </c>
      <c r="C96" s="35" t="s">
        <v>188</v>
      </c>
      <c r="D96" s="36">
        <v>15.5</v>
      </c>
      <c r="E96" s="36">
        <f>D96+69.7</f>
        <v>85.2</v>
      </c>
      <c r="F96" s="81"/>
      <c r="G96" s="81"/>
      <c r="H96" s="9" t="s">
        <v>410</v>
      </c>
      <c r="I96" s="1">
        <v>5.9</v>
      </c>
      <c r="J96" s="2">
        <f>76.9+I96</f>
        <v>82.80000000000001</v>
      </c>
    </row>
    <row r="97" spans="1:10" ht="12.75">
      <c r="A97" s="6" t="s">
        <v>472</v>
      </c>
      <c r="B97" s="60">
        <v>84</v>
      </c>
      <c r="C97" s="1" t="s">
        <v>189</v>
      </c>
      <c r="D97" s="1">
        <v>9.7</v>
      </c>
      <c r="E97" s="3">
        <f aca="true" t="shared" si="5" ref="E97:E102">D97+85.2</f>
        <v>94.9</v>
      </c>
      <c r="F97" s="81"/>
      <c r="G97" s="81"/>
      <c r="H97" s="2" t="s">
        <v>237</v>
      </c>
      <c r="I97" s="21">
        <v>7.7</v>
      </c>
      <c r="J97" s="2">
        <f>76.9+I97</f>
        <v>84.60000000000001</v>
      </c>
    </row>
    <row r="98" spans="1:10" ht="12.75">
      <c r="A98" s="6"/>
      <c r="B98" s="60"/>
      <c r="C98" s="1" t="s">
        <v>190</v>
      </c>
      <c r="D98" s="1">
        <v>11.6</v>
      </c>
      <c r="E98" s="3">
        <f t="shared" si="5"/>
        <v>96.8</v>
      </c>
      <c r="F98" s="81"/>
      <c r="G98" s="81"/>
      <c r="H98" s="8" t="s">
        <v>239</v>
      </c>
      <c r="I98" s="8">
        <v>16</v>
      </c>
      <c r="J98" s="8">
        <v>92.9</v>
      </c>
    </row>
    <row r="99" spans="1:10" ht="12.75">
      <c r="A99" s="6"/>
      <c r="B99" s="60"/>
      <c r="C99" s="33" t="s">
        <v>191</v>
      </c>
      <c r="D99" s="33">
        <v>12.7</v>
      </c>
      <c r="E99" s="34">
        <f t="shared" si="5"/>
        <v>97.9</v>
      </c>
      <c r="F99" s="81"/>
      <c r="G99" s="81"/>
      <c r="H99" s="8"/>
      <c r="I99" s="8"/>
      <c r="J99" s="8"/>
    </row>
    <row r="100" spans="1:10" ht="12.75">
      <c r="A100" s="6"/>
      <c r="B100" s="60"/>
      <c r="C100" s="33" t="s">
        <v>192</v>
      </c>
      <c r="D100" s="33">
        <v>13.2</v>
      </c>
      <c r="E100" s="34">
        <f t="shared" si="5"/>
        <v>98.4</v>
      </c>
      <c r="F100" s="81"/>
      <c r="G100" s="81"/>
      <c r="H100" s="8"/>
      <c r="I100" s="8"/>
      <c r="J100" s="8"/>
    </row>
    <row r="101" spans="1:10" ht="12.75">
      <c r="A101" s="6"/>
      <c r="B101" s="60"/>
      <c r="C101" s="3" t="s">
        <v>234</v>
      </c>
      <c r="D101" s="3">
        <v>15.3</v>
      </c>
      <c r="E101" s="3">
        <f t="shared" si="5"/>
        <v>100.5</v>
      </c>
      <c r="F101" s="81"/>
      <c r="G101" s="81"/>
      <c r="H101" s="8"/>
      <c r="I101" s="8"/>
      <c r="J101" s="8"/>
    </row>
    <row r="102" spans="1:10" ht="12.75">
      <c r="A102" s="6"/>
      <c r="B102" s="60"/>
      <c r="C102" s="4" t="s">
        <v>193</v>
      </c>
      <c r="D102" s="5">
        <v>20.1</v>
      </c>
      <c r="E102" s="5">
        <f t="shared" si="5"/>
        <v>105.30000000000001</v>
      </c>
      <c r="F102" s="81"/>
      <c r="G102" s="81"/>
      <c r="H102" s="8"/>
      <c r="I102" s="8"/>
      <c r="J102" s="8"/>
    </row>
    <row r="103" spans="1:10" ht="12.75">
      <c r="A103" s="6"/>
      <c r="B103" s="60"/>
      <c r="C103" s="1" t="s">
        <v>194</v>
      </c>
      <c r="D103" s="1">
        <v>0</v>
      </c>
      <c r="E103" s="3">
        <f>D103+105.3</f>
        <v>105.3</v>
      </c>
      <c r="F103" s="81"/>
      <c r="G103" s="81"/>
      <c r="H103" s="2" t="s">
        <v>249</v>
      </c>
      <c r="I103" s="21">
        <v>14.1</v>
      </c>
      <c r="J103" s="2">
        <f>92.9+I103</f>
        <v>107</v>
      </c>
    </row>
    <row r="104" spans="1:10" ht="12.75">
      <c r="A104" s="6"/>
      <c r="B104" s="60"/>
      <c r="C104" s="33" t="s">
        <v>195</v>
      </c>
      <c r="D104" s="33">
        <v>0</v>
      </c>
      <c r="E104" s="34">
        <f>D104+105.3</f>
        <v>105.3</v>
      </c>
      <c r="F104" s="81"/>
      <c r="G104" s="81"/>
      <c r="H104" s="44" t="s">
        <v>240</v>
      </c>
      <c r="I104" s="44">
        <v>18.2</v>
      </c>
      <c r="J104" s="44">
        <v>111.1</v>
      </c>
    </row>
    <row r="105" spans="1:10" ht="12.75">
      <c r="A105" s="6"/>
      <c r="B105" s="60"/>
      <c r="C105" s="9" t="s">
        <v>401</v>
      </c>
      <c r="D105" s="1">
        <v>0</v>
      </c>
      <c r="E105" s="3">
        <f>D105+105.3</f>
        <v>105.3</v>
      </c>
      <c r="F105" s="81"/>
      <c r="G105" s="81"/>
      <c r="H105" s="2" t="s">
        <v>250</v>
      </c>
      <c r="I105" s="21">
        <v>2.9</v>
      </c>
      <c r="J105" s="2">
        <f>111.1+I105</f>
        <v>114</v>
      </c>
    </row>
    <row r="106" spans="1:10" ht="12.75">
      <c r="A106" s="6"/>
      <c r="B106" s="60"/>
      <c r="C106" s="1" t="s">
        <v>196</v>
      </c>
      <c r="D106" s="1">
        <v>15.2</v>
      </c>
      <c r="E106" s="3">
        <f>D106+105.3</f>
        <v>120.5</v>
      </c>
      <c r="F106" s="81"/>
      <c r="G106" s="81"/>
      <c r="H106" s="2" t="s">
        <v>248</v>
      </c>
      <c r="I106" s="21">
        <v>4.1</v>
      </c>
      <c r="J106" s="2">
        <f>111.1+I106</f>
        <v>115.19999999999999</v>
      </c>
    </row>
    <row r="107" spans="1:10" ht="12.75">
      <c r="A107" s="6"/>
      <c r="B107" s="60"/>
      <c r="G107" s="78"/>
      <c r="H107" s="2" t="s">
        <v>241</v>
      </c>
      <c r="I107" s="21">
        <v>19.7</v>
      </c>
      <c r="J107" s="2">
        <f>111.1+I107</f>
        <v>130.79999999999998</v>
      </c>
    </row>
    <row r="108" spans="1:10" ht="12.75">
      <c r="A108" s="6"/>
      <c r="B108" s="60"/>
      <c r="G108" s="78"/>
      <c r="H108" s="34" t="s">
        <v>191</v>
      </c>
      <c r="I108" s="34">
        <v>26.9</v>
      </c>
      <c r="J108" s="34">
        <f>111.1+I108</f>
        <v>138</v>
      </c>
    </row>
    <row r="109" spans="1:10" ht="12.75">
      <c r="A109" s="6"/>
      <c r="B109" s="60"/>
      <c r="G109" s="78"/>
      <c r="H109" s="2" t="s">
        <v>242</v>
      </c>
      <c r="I109" s="21">
        <v>29.6</v>
      </c>
      <c r="J109" s="2">
        <f>111.1+I109</f>
        <v>140.7</v>
      </c>
    </row>
    <row r="110" spans="1:10" ht="12.75">
      <c r="A110" s="6"/>
      <c r="B110" s="60"/>
      <c r="G110" s="78"/>
      <c r="H110" s="8" t="s">
        <v>243</v>
      </c>
      <c r="I110" s="8">
        <v>33.6</v>
      </c>
      <c r="J110" s="8">
        <v>144.7</v>
      </c>
    </row>
    <row r="111" spans="1:10" ht="12.75">
      <c r="A111" s="6"/>
      <c r="B111" s="60"/>
      <c r="G111" s="78"/>
      <c r="H111" s="2" t="s">
        <v>244</v>
      </c>
      <c r="I111" s="21">
        <v>21.9</v>
      </c>
      <c r="J111" s="2">
        <f>144.7+I111</f>
        <v>166.6</v>
      </c>
    </row>
    <row r="112" spans="1:10" ht="12.75">
      <c r="A112" s="6"/>
      <c r="B112" s="60"/>
      <c r="G112" s="78"/>
      <c r="H112" s="2" t="s">
        <v>245</v>
      </c>
      <c r="I112" s="21">
        <v>33</v>
      </c>
      <c r="J112" s="2">
        <f>144.7+I112</f>
        <v>177.7</v>
      </c>
    </row>
    <row r="113" spans="1:2" ht="12.75">
      <c r="A113" s="6"/>
      <c r="B113" s="60"/>
    </row>
    <row r="114" spans="1:2" ht="12.75">
      <c r="A114" s="6"/>
      <c r="B114" s="60"/>
    </row>
    <row r="115" spans="1:2" ht="12.75">
      <c r="A115" s="6"/>
      <c r="B115" s="60"/>
    </row>
    <row r="116" spans="1:2" ht="12.75">
      <c r="A116" s="6"/>
      <c r="B116" s="60"/>
    </row>
    <row r="117" spans="1:2" ht="12.75">
      <c r="A117" s="6"/>
      <c r="B117" s="60"/>
    </row>
    <row r="118" spans="1:2" ht="12.75">
      <c r="A118" s="6"/>
      <c r="B118" s="60"/>
    </row>
    <row r="119" spans="1:2" ht="12.75">
      <c r="A119" s="6"/>
      <c r="B119" s="60"/>
    </row>
    <row r="120" spans="1:2" ht="12.75">
      <c r="A120" s="6"/>
      <c r="B120" s="60"/>
    </row>
    <row r="121" spans="1:2" ht="12.75">
      <c r="A121" s="6"/>
      <c r="B121" s="60"/>
    </row>
    <row r="122" spans="1:2" ht="12.75">
      <c r="A122" s="6"/>
      <c r="B122" s="60"/>
    </row>
    <row r="123" spans="1:2" ht="12.75">
      <c r="A123" s="6"/>
      <c r="B123" s="60"/>
    </row>
    <row r="124" spans="1:2" ht="12.75">
      <c r="A124" s="6"/>
      <c r="B124" s="60"/>
    </row>
    <row r="125" spans="1:2" ht="12.75">
      <c r="A125" s="6"/>
      <c r="B125" s="60"/>
    </row>
    <row r="126" spans="1:2" ht="12.75">
      <c r="A126" s="6"/>
      <c r="B126" s="60"/>
    </row>
    <row r="127" spans="1:2" ht="12.75">
      <c r="A127" s="6"/>
      <c r="B127" s="60"/>
    </row>
    <row r="128" spans="1:2" ht="12.75">
      <c r="A128" s="6"/>
      <c r="B128" s="60"/>
    </row>
    <row r="129" spans="1:2" ht="12.75">
      <c r="A129" s="6"/>
      <c r="B129" s="60"/>
    </row>
    <row r="130" spans="1:2" ht="12.75">
      <c r="A130" s="6"/>
      <c r="B130" s="60"/>
    </row>
    <row r="131" spans="1:2" ht="12.75">
      <c r="A131" s="6"/>
      <c r="B131" s="60"/>
    </row>
    <row r="132" spans="1:2" ht="12.75">
      <c r="A132" s="6"/>
      <c r="B132" s="60"/>
    </row>
    <row r="133" spans="1:2" ht="12.75">
      <c r="A133" s="6"/>
      <c r="B133" s="60"/>
    </row>
    <row r="134" spans="1:2" ht="12.75">
      <c r="A134" s="6"/>
      <c r="B134" s="60"/>
    </row>
    <row r="135" spans="1:2" ht="12.75">
      <c r="A135" s="6"/>
      <c r="B135" s="60"/>
    </row>
    <row r="136" spans="1:2" ht="12.75">
      <c r="A136" s="6"/>
      <c r="B136" s="60"/>
    </row>
    <row r="137" spans="1:2" ht="12.75">
      <c r="A137" s="6"/>
      <c r="B137" s="60"/>
    </row>
    <row r="138" spans="1:2" ht="12.75">
      <c r="A138" s="6"/>
      <c r="B138" s="60"/>
    </row>
    <row r="139" spans="1:2" ht="12.75">
      <c r="A139" s="6"/>
      <c r="B139" s="60"/>
    </row>
    <row r="140" spans="1:2" ht="12.75">
      <c r="A140" s="6"/>
      <c r="B140" s="60"/>
    </row>
    <row r="141" spans="1:2" ht="12.75">
      <c r="A141" s="6"/>
      <c r="B141" s="60"/>
    </row>
    <row r="142" spans="1:2" ht="12.75">
      <c r="A142" s="6"/>
      <c r="B142" s="60"/>
    </row>
    <row r="143" spans="1:2" ht="12.75">
      <c r="A143" s="6"/>
      <c r="B143" s="60"/>
    </row>
    <row r="144" spans="1:2" ht="12.75">
      <c r="A144" s="6"/>
      <c r="B144" s="60"/>
    </row>
    <row r="145" spans="1:2" ht="12.75">
      <c r="A145" s="6"/>
      <c r="B145" s="60"/>
    </row>
    <row r="146" spans="1:2" ht="12.75">
      <c r="A146" s="6"/>
      <c r="B146" s="60"/>
    </row>
    <row r="147" spans="1:2" ht="12.75">
      <c r="A147" s="6"/>
      <c r="B147" s="60"/>
    </row>
    <row r="148" spans="1:2" ht="12.75">
      <c r="A148" s="6"/>
      <c r="B148" s="60"/>
    </row>
    <row r="149" spans="1:2" ht="12.75">
      <c r="A149" s="6"/>
      <c r="B149" s="60"/>
    </row>
    <row r="150" spans="1:2" ht="12.75">
      <c r="A150" s="6"/>
      <c r="B150" s="60"/>
    </row>
    <row r="151" spans="1:2" ht="12.75">
      <c r="A151" s="6"/>
      <c r="B151" s="60"/>
    </row>
    <row r="152" spans="1:2" ht="12.75">
      <c r="A152" s="6"/>
      <c r="B152" s="60"/>
    </row>
    <row r="153" spans="1:2" ht="12.75">
      <c r="A153" s="6"/>
      <c r="B153" s="60"/>
    </row>
    <row r="154" spans="1:2" ht="12.75">
      <c r="A154" s="6"/>
      <c r="B154" s="60"/>
    </row>
    <row r="155" spans="1:2" ht="12.75">
      <c r="A155" s="6"/>
      <c r="B155" s="60"/>
    </row>
    <row r="156" spans="1:2" ht="12.75">
      <c r="A156" s="6"/>
      <c r="B156" s="60"/>
    </row>
    <row r="157" spans="1:2" ht="12.75">
      <c r="A157" s="6"/>
      <c r="B157" s="60"/>
    </row>
    <row r="158" spans="1:2" ht="12.75">
      <c r="A158" s="6"/>
      <c r="B158" s="60"/>
    </row>
    <row r="159" spans="1:2" ht="12.75">
      <c r="A159" s="6"/>
      <c r="B159" s="60"/>
    </row>
    <row r="160" spans="1:2" ht="12.75">
      <c r="A160" s="6"/>
      <c r="B160" s="60"/>
    </row>
    <row r="161" spans="1:2" ht="12.75">
      <c r="A161" s="6"/>
      <c r="B161" s="60"/>
    </row>
    <row r="162" spans="1:2" ht="12.75">
      <c r="A162" s="6"/>
      <c r="B162" s="60"/>
    </row>
    <row r="163" spans="1:2" ht="12.75">
      <c r="A163" s="6"/>
      <c r="B163" s="60"/>
    </row>
    <row r="164" spans="1:2" ht="12.75">
      <c r="A164" s="6"/>
      <c r="B164" s="60"/>
    </row>
    <row r="165" spans="1:2" ht="12.75">
      <c r="A165" s="6"/>
      <c r="B165" s="60"/>
    </row>
    <row r="166" spans="1:2" ht="12.75">
      <c r="A166" s="6"/>
      <c r="B166" s="60"/>
    </row>
    <row r="167" spans="1:2" ht="12.75">
      <c r="A167" s="6"/>
      <c r="B167" s="60"/>
    </row>
    <row r="168" spans="1:2" ht="12.75">
      <c r="A168" s="6"/>
      <c r="B168" s="60"/>
    </row>
    <row r="169" spans="1:2" ht="12.75">
      <c r="A169" s="6"/>
      <c r="B169" s="60"/>
    </row>
    <row r="170" spans="1:2" ht="12.75">
      <c r="A170" s="6"/>
      <c r="B170" s="60"/>
    </row>
    <row r="171" spans="1:2" ht="12.75">
      <c r="A171" s="6"/>
      <c r="B171" s="60"/>
    </row>
    <row r="172" spans="1:2" ht="12.75">
      <c r="A172" s="6"/>
      <c r="B172" s="60"/>
    </row>
    <row r="173" spans="1:2" ht="12.75">
      <c r="A173" s="6"/>
      <c r="B173" s="60"/>
    </row>
    <row r="174" spans="1:2" ht="12.75">
      <c r="A174" s="6"/>
      <c r="B174" s="60"/>
    </row>
    <row r="175" spans="1:2" ht="12.75">
      <c r="A175" s="6"/>
      <c r="B175" s="60"/>
    </row>
    <row r="176" spans="1:2" ht="12.75">
      <c r="A176" s="6"/>
      <c r="B176" s="60"/>
    </row>
    <row r="177" spans="1:2" ht="12.75">
      <c r="A177" s="6"/>
      <c r="B177" s="60"/>
    </row>
    <row r="178" spans="1:2" ht="12.75">
      <c r="A178" s="6"/>
      <c r="B178" s="60"/>
    </row>
    <row r="179" spans="1:2" ht="12.75">
      <c r="A179" s="6"/>
      <c r="B179" s="60"/>
    </row>
    <row r="180" spans="1:2" ht="12.75">
      <c r="A180" s="6"/>
      <c r="B180" s="60"/>
    </row>
    <row r="181" spans="1:2" ht="12.75">
      <c r="A181" s="6"/>
      <c r="B181" s="60"/>
    </row>
    <row r="182" spans="1:2" ht="12.75">
      <c r="A182" s="6"/>
      <c r="B182" s="60"/>
    </row>
    <row r="183" spans="1:2" ht="12.75">
      <c r="A183" s="6"/>
      <c r="B183" s="60"/>
    </row>
    <row r="184" spans="1:2" ht="12.75">
      <c r="A184" s="6"/>
      <c r="B184" s="60"/>
    </row>
    <row r="185" spans="1:2" ht="12.75">
      <c r="A185" s="6"/>
      <c r="B185" s="60"/>
    </row>
    <row r="186" spans="1:2" ht="12.75">
      <c r="A186" s="6"/>
      <c r="B186" s="60"/>
    </row>
    <row r="187" spans="1:2" ht="12.75">
      <c r="A187" s="6"/>
      <c r="B187" s="60"/>
    </row>
    <row r="188" spans="1:2" ht="12.75">
      <c r="A188" s="6"/>
      <c r="B188" s="60"/>
    </row>
    <row r="189" spans="1:2" ht="12.75">
      <c r="A189" s="6"/>
      <c r="B189" s="60"/>
    </row>
    <row r="190" spans="1:2" ht="12.75">
      <c r="A190" s="6"/>
      <c r="B190" s="60"/>
    </row>
    <row r="191" spans="1:2" ht="12.75">
      <c r="A191" s="6"/>
      <c r="B191" s="60"/>
    </row>
    <row r="192" spans="1:2" ht="12.75">
      <c r="A192" s="6"/>
      <c r="B192" s="60"/>
    </row>
    <row r="193" spans="1:2" ht="12.75">
      <c r="A193" s="6"/>
      <c r="B193" s="60"/>
    </row>
    <row r="194" spans="1:2" ht="12.75">
      <c r="A194" s="6"/>
      <c r="B194" s="60"/>
    </row>
    <row r="195" spans="1:2" ht="12.75">
      <c r="A195" s="6"/>
      <c r="B195" s="60"/>
    </row>
    <row r="196" spans="1:2" ht="12.75">
      <c r="A196" s="6"/>
      <c r="B196" s="60"/>
    </row>
    <row r="197" spans="1:2" ht="12.75">
      <c r="A197" s="6"/>
      <c r="B197" s="60"/>
    </row>
    <row r="198" spans="1:2" ht="12.75">
      <c r="A198" s="6"/>
      <c r="B198" s="60"/>
    </row>
    <row r="199" spans="1:2" ht="12.75">
      <c r="A199" s="6"/>
      <c r="B199" s="60"/>
    </row>
    <row r="200" spans="1:2" ht="12.75">
      <c r="A200" s="6"/>
      <c r="B200" s="60"/>
    </row>
    <row r="201" spans="1:2" ht="12.75">
      <c r="A201" s="6"/>
      <c r="B201" s="60"/>
    </row>
    <row r="202" spans="1:2" ht="12.75">
      <c r="A202" s="6"/>
      <c r="B202" s="60"/>
    </row>
    <row r="203" spans="1:2" ht="12.75">
      <c r="A203" s="6"/>
      <c r="B203" s="60"/>
    </row>
    <row r="204" spans="1:2" ht="12.75">
      <c r="A204" s="6"/>
      <c r="B204" s="60"/>
    </row>
    <row r="205" spans="1:2" ht="12.75">
      <c r="A205" s="6"/>
      <c r="B205" s="60"/>
    </row>
    <row r="206" spans="1:2" ht="12.75">
      <c r="A206" s="6"/>
      <c r="B206" s="60"/>
    </row>
    <row r="207" spans="1:2" ht="12.75">
      <c r="A207" s="6"/>
      <c r="B207" s="60"/>
    </row>
    <row r="208" spans="1:2" ht="12.75">
      <c r="A208" s="6"/>
      <c r="B208" s="60"/>
    </row>
    <row r="209" spans="1:2" ht="12.75">
      <c r="A209" s="6"/>
      <c r="B209" s="60"/>
    </row>
    <row r="210" spans="1:2" ht="12.75">
      <c r="A210" s="6"/>
      <c r="B210" s="60"/>
    </row>
    <row r="211" spans="1:2" ht="12.75">
      <c r="A211" s="6"/>
      <c r="B211" s="60"/>
    </row>
    <row r="212" spans="1:2" ht="12.75">
      <c r="A212" s="6"/>
      <c r="B212" s="60"/>
    </row>
    <row r="213" spans="1:2" ht="12.75">
      <c r="A213" s="6"/>
      <c r="B213" s="60"/>
    </row>
    <row r="214" spans="1:2" ht="12.75">
      <c r="A214" s="6"/>
      <c r="B214" s="60"/>
    </row>
    <row r="215" spans="1:2" ht="12.75">
      <c r="A215" s="6"/>
      <c r="B215" s="60"/>
    </row>
    <row r="216" spans="1:2" ht="12.75">
      <c r="A216" s="6"/>
      <c r="B216" s="60"/>
    </row>
    <row r="217" spans="1:2" ht="12.75">
      <c r="A217" s="6"/>
      <c r="B217" s="60"/>
    </row>
    <row r="218" spans="1:2" ht="12.75">
      <c r="A218" s="6"/>
      <c r="B218" s="60"/>
    </row>
    <row r="219" spans="1:2" ht="12.75">
      <c r="A219" s="6"/>
      <c r="B219" s="60"/>
    </row>
    <row r="220" spans="1:2" ht="12.75">
      <c r="A220" s="6"/>
      <c r="B220" s="60"/>
    </row>
    <row r="221" spans="1:2" ht="12.75">
      <c r="A221" s="6"/>
      <c r="B221" s="60"/>
    </row>
    <row r="222" spans="1:2" ht="12.75">
      <c r="A222" s="6"/>
      <c r="B222" s="60"/>
    </row>
    <row r="223" spans="1:2" ht="12.75">
      <c r="A223" s="6"/>
      <c r="B223" s="60"/>
    </row>
    <row r="224" spans="1:2" ht="12.75">
      <c r="A224" s="6"/>
      <c r="B224" s="60"/>
    </row>
    <row r="225" spans="1:2" ht="12.75">
      <c r="A225" s="6"/>
      <c r="B225" s="60"/>
    </row>
    <row r="226" spans="1:2" ht="12.75">
      <c r="A226" s="6"/>
      <c r="B226" s="60"/>
    </row>
    <row r="227" spans="1:2" ht="12.75">
      <c r="A227" s="6"/>
      <c r="B227" s="60"/>
    </row>
    <row r="228" spans="1:2" ht="12.75">
      <c r="A228" s="6"/>
      <c r="B228" s="60"/>
    </row>
    <row r="229" spans="1:2" ht="12.75">
      <c r="A229" s="6"/>
      <c r="B229" s="60"/>
    </row>
    <row r="230" spans="1:2" ht="12.75">
      <c r="A230" s="6"/>
      <c r="B230" s="60"/>
    </row>
    <row r="231" spans="1:2" ht="12.75">
      <c r="A231" s="6"/>
      <c r="B231" s="60"/>
    </row>
    <row r="232" spans="1:2" ht="12.75">
      <c r="A232" s="6"/>
      <c r="B232" s="60"/>
    </row>
    <row r="233" spans="1:2" ht="12.75">
      <c r="A233" s="6"/>
      <c r="B233" s="60"/>
    </row>
    <row r="234" spans="1:2" ht="12.75">
      <c r="A234" s="6"/>
      <c r="B234" s="60"/>
    </row>
    <row r="235" spans="1:2" ht="12.75">
      <c r="A235" s="6"/>
      <c r="B235" s="60"/>
    </row>
    <row r="236" spans="1:2" ht="12.75">
      <c r="A236" s="6"/>
      <c r="B236" s="60"/>
    </row>
    <row r="237" spans="1:2" ht="12.75">
      <c r="A237" s="6"/>
      <c r="B237" s="60"/>
    </row>
    <row r="238" spans="1:2" ht="12.75">
      <c r="A238" s="6"/>
      <c r="B238" s="60"/>
    </row>
    <row r="239" spans="1:2" ht="12.75">
      <c r="A239" s="6"/>
      <c r="B239" s="60"/>
    </row>
    <row r="240" spans="1:2" ht="12.75">
      <c r="A240" s="6"/>
      <c r="B240" s="60"/>
    </row>
    <row r="241" spans="1:2" ht="12.75">
      <c r="A241" s="6"/>
      <c r="B241" s="60"/>
    </row>
    <row r="242" spans="1:2" ht="12.75">
      <c r="A242" s="6"/>
      <c r="B242" s="60"/>
    </row>
    <row r="243" spans="1:2" ht="12.75">
      <c r="A243" s="6"/>
      <c r="B243" s="60"/>
    </row>
    <row r="244" spans="1:2" ht="12.75">
      <c r="A244" s="6"/>
      <c r="B244" s="60"/>
    </row>
    <row r="245" spans="1:2" ht="12.75">
      <c r="A245" s="6"/>
      <c r="B245" s="60"/>
    </row>
    <row r="246" spans="1:2" ht="12.75">
      <c r="A246" s="6"/>
      <c r="B246" s="60"/>
    </row>
    <row r="247" spans="1:2" ht="12.75">
      <c r="A247" s="6"/>
      <c r="B247" s="60"/>
    </row>
    <row r="248" spans="1:2" ht="12.75">
      <c r="A248" s="6"/>
      <c r="B248" s="60"/>
    </row>
    <row r="249" spans="1:2" ht="12.75">
      <c r="A249" s="6"/>
      <c r="B249" s="60"/>
    </row>
    <row r="250" spans="1:2" ht="12.75">
      <c r="A250" s="6"/>
      <c r="B250" s="60"/>
    </row>
    <row r="251" spans="1:2" ht="12.75">
      <c r="A251" s="6"/>
      <c r="B251" s="60"/>
    </row>
    <row r="252" spans="1:2" ht="12.75">
      <c r="A252" s="6"/>
      <c r="B252" s="60"/>
    </row>
    <row r="253" spans="1:2" ht="12.75">
      <c r="A253" s="6"/>
      <c r="B253" s="60"/>
    </row>
    <row r="254" spans="1:2" ht="12.75">
      <c r="A254" s="6"/>
      <c r="B254" s="60"/>
    </row>
    <row r="255" spans="1:2" ht="12.75">
      <c r="A255" s="6"/>
      <c r="B255" s="60"/>
    </row>
    <row r="256" spans="1:2" ht="12.75">
      <c r="A256" s="6"/>
      <c r="B256" s="60"/>
    </row>
    <row r="257" spans="1:2" ht="12.75">
      <c r="A257" s="6"/>
      <c r="B257" s="60"/>
    </row>
    <row r="258" spans="1:2" ht="12.75">
      <c r="A258" s="6"/>
      <c r="B258" s="60"/>
    </row>
    <row r="259" spans="1:2" ht="12.75">
      <c r="A259" s="6"/>
      <c r="B259" s="60"/>
    </row>
    <row r="260" spans="1:2" ht="12.75">
      <c r="A260" s="6"/>
      <c r="B260" s="60"/>
    </row>
    <row r="261" spans="1:2" ht="12.75">
      <c r="A261" s="6"/>
      <c r="B261" s="60"/>
    </row>
    <row r="262" spans="1:2" ht="12.75">
      <c r="A262" s="6"/>
      <c r="B262" s="60"/>
    </row>
    <row r="263" spans="1:2" ht="12.75">
      <c r="A263" s="6"/>
      <c r="B263" s="60"/>
    </row>
    <row r="264" spans="1:2" ht="12.75">
      <c r="A264" s="6"/>
      <c r="B264" s="60"/>
    </row>
    <row r="265" spans="1:2" ht="12.75">
      <c r="A265" s="6"/>
      <c r="B265" s="60"/>
    </row>
    <row r="266" spans="1:2" ht="12.75">
      <c r="A266" s="6"/>
      <c r="B266" s="60"/>
    </row>
  </sheetData>
  <mergeCells count="9">
    <mergeCell ref="F82:F106"/>
    <mergeCell ref="G61:G106"/>
    <mergeCell ref="F2:F20"/>
    <mergeCell ref="F21:F29"/>
    <mergeCell ref="F30:F57"/>
    <mergeCell ref="G2:G57"/>
    <mergeCell ref="F61:F71"/>
    <mergeCell ref="F72:F81"/>
    <mergeCell ref="F58:G60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="75" zoomScaleNormal="75" workbookViewId="0" topLeftCell="B36">
      <selection activeCell="F60" sqref="F60:G62"/>
    </sheetView>
  </sheetViews>
  <sheetFormatPr defaultColWidth="11.421875" defaultRowHeight="12.75"/>
  <cols>
    <col min="1" max="1" width="18.28125" style="9" bestFit="1" customWidth="1"/>
    <col min="2" max="2" width="11.7109375" style="59" customWidth="1"/>
    <col min="3" max="3" width="22.00390625" style="1" bestFit="1" customWidth="1"/>
    <col min="4" max="4" width="15.140625" style="1" bestFit="1" customWidth="1"/>
    <col min="5" max="5" width="11.7109375" style="1" bestFit="1" customWidth="1"/>
    <col min="6" max="6" width="20.28125" style="15" bestFit="1" customWidth="1"/>
    <col min="7" max="7" width="13.8515625" style="15" bestFit="1" customWidth="1"/>
    <col min="8" max="8" width="16.57421875" style="1" bestFit="1" customWidth="1"/>
    <col min="9" max="9" width="15.140625" style="1" bestFit="1" customWidth="1"/>
    <col min="10" max="10" width="11.7109375" style="1" bestFit="1" customWidth="1"/>
  </cols>
  <sheetData>
    <row r="1" spans="1:10" ht="12.75">
      <c r="A1" s="9" t="s">
        <v>496</v>
      </c>
      <c r="B1" s="59" t="s">
        <v>2</v>
      </c>
      <c r="C1" s="2" t="s">
        <v>0</v>
      </c>
      <c r="D1" s="2" t="s">
        <v>1</v>
      </c>
      <c r="E1" s="2" t="s">
        <v>2</v>
      </c>
      <c r="F1" s="22" t="s">
        <v>3</v>
      </c>
      <c r="G1" s="23" t="s">
        <v>4</v>
      </c>
      <c r="H1" s="2" t="s">
        <v>5</v>
      </c>
      <c r="I1" s="1" t="s">
        <v>1</v>
      </c>
      <c r="J1" s="1" t="s">
        <v>2</v>
      </c>
    </row>
    <row r="2" spans="3:7" ht="12.75">
      <c r="C2" s="2"/>
      <c r="D2" s="2"/>
      <c r="E2" s="2"/>
      <c r="F2" s="86" t="s">
        <v>382</v>
      </c>
      <c r="G2" s="82" t="s">
        <v>392</v>
      </c>
    </row>
    <row r="3" spans="3:7" ht="12.75">
      <c r="C3" s="2"/>
      <c r="D3" s="2"/>
      <c r="E3" s="2"/>
      <c r="F3" s="81"/>
      <c r="G3" s="81"/>
    </row>
    <row r="4" spans="1:7" ht="12.75">
      <c r="A4" s="26" t="s">
        <v>306</v>
      </c>
      <c r="B4" s="68">
        <v>0</v>
      </c>
      <c r="C4" s="4" t="s">
        <v>259</v>
      </c>
      <c r="D4" s="5">
        <v>0</v>
      </c>
      <c r="E4" s="5">
        <v>0</v>
      </c>
      <c r="F4" s="81"/>
      <c r="G4" s="81"/>
    </row>
    <row r="5" spans="1:7" ht="12.75">
      <c r="A5" s="6"/>
      <c r="B5" s="60"/>
      <c r="C5" s="1" t="s">
        <v>260</v>
      </c>
      <c r="D5" s="1">
        <v>7.7</v>
      </c>
      <c r="E5" s="3">
        <f>0+D5</f>
        <v>7.7</v>
      </c>
      <c r="F5" s="81"/>
      <c r="G5" s="81"/>
    </row>
    <row r="6" spans="1:7" ht="12.75">
      <c r="A6" s="6" t="s">
        <v>308</v>
      </c>
      <c r="B6" s="60">
        <v>8</v>
      </c>
      <c r="C6" s="1" t="s">
        <v>261</v>
      </c>
      <c r="D6" s="1">
        <v>8.1</v>
      </c>
      <c r="E6" s="3">
        <f aca="true" t="shared" si="0" ref="E6:E13">0+D6</f>
        <v>8.1</v>
      </c>
      <c r="F6" s="81"/>
      <c r="G6" s="81"/>
    </row>
    <row r="7" spans="1:7" ht="12.75">
      <c r="A7" s="73" t="s">
        <v>475</v>
      </c>
      <c r="B7" s="68">
        <v>9</v>
      </c>
      <c r="C7" s="1" t="s">
        <v>262</v>
      </c>
      <c r="D7" s="1">
        <v>9</v>
      </c>
      <c r="E7" s="3">
        <f t="shared" si="0"/>
        <v>9</v>
      </c>
      <c r="F7" s="81"/>
      <c r="G7" s="81"/>
    </row>
    <row r="8" spans="1:7" ht="12.75">
      <c r="A8" s="72"/>
      <c r="B8" s="60"/>
      <c r="C8" s="1" t="s">
        <v>263</v>
      </c>
      <c r="D8" s="1">
        <v>9.7</v>
      </c>
      <c r="E8" s="3">
        <f t="shared" si="0"/>
        <v>9.7</v>
      </c>
      <c r="F8" s="81"/>
      <c r="G8" s="81"/>
    </row>
    <row r="9" spans="1:7" ht="12.75">
      <c r="A9" s="72"/>
      <c r="B9" s="60"/>
      <c r="C9" s="1" t="s">
        <v>402</v>
      </c>
      <c r="D9" s="1">
        <v>10.1</v>
      </c>
      <c r="E9" s="3">
        <f t="shared" si="0"/>
        <v>10.1</v>
      </c>
      <c r="F9" s="81"/>
      <c r="G9" s="81"/>
    </row>
    <row r="10" spans="1:7" ht="12.75">
      <c r="A10" s="72"/>
      <c r="B10" s="60"/>
      <c r="C10" s="39" t="s">
        <v>306</v>
      </c>
      <c r="D10" s="39">
        <v>10.3</v>
      </c>
      <c r="E10" s="39">
        <f t="shared" si="0"/>
        <v>10.3</v>
      </c>
      <c r="F10" s="81"/>
      <c r="G10" s="81"/>
    </row>
    <row r="11" spans="1:7" ht="12.75">
      <c r="A11" s="72"/>
      <c r="B11" s="60"/>
      <c r="C11" s="3" t="s">
        <v>307</v>
      </c>
      <c r="D11" s="3">
        <v>10.4</v>
      </c>
      <c r="E11" s="3">
        <f t="shared" si="0"/>
        <v>10.4</v>
      </c>
      <c r="F11" s="81"/>
      <c r="G11" s="81"/>
    </row>
    <row r="12" spans="1:7" ht="12.75">
      <c r="A12" s="72"/>
      <c r="B12" s="60"/>
      <c r="C12" s="3" t="s">
        <v>308</v>
      </c>
      <c r="D12" s="3">
        <v>11.6</v>
      </c>
      <c r="E12" s="3">
        <f t="shared" si="0"/>
        <v>11.6</v>
      </c>
      <c r="F12" s="81"/>
      <c r="G12" s="81"/>
    </row>
    <row r="13" spans="1:7" ht="12.75">
      <c r="A13" s="72"/>
      <c r="B13" s="60"/>
      <c r="C13" s="3" t="s">
        <v>309</v>
      </c>
      <c r="D13" s="3">
        <v>13.2</v>
      </c>
      <c r="E13" s="3">
        <f t="shared" si="0"/>
        <v>13.2</v>
      </c>
      <c r="F13" s="81"/>
      <c r="G13" s="81"/>
    </row>
    <row r="14" spans="1:7" ht="12.75">
      <c r="A14" s="72"/>
      <c r="B14" s="60"/>
      <c r="C14" s="4" t="s">
        <v>264</v>
      </c>
      <c r="D14" s="5">
        <v>15.4</v>
      </c>
      <c r="E14" s="5">
        <v>15.4</v>
      </c>
      <c r="F14" s="81"/>
      <c r="G14" s="81"/>
    </row>
    <row r="15" spans="1:10" ht="12.75">
      <c r="A15" s="72" t="s">
        <v>364</v>
      </c>
      <c r="B15" s="60">
        <v>18</v>
      </c>
      <c r="C15" s="26" t="s">
        <v>265</v>
      </c>
      <c r="D15" s="26">
        <v>1.8</v>
      </c>
      <c r="E15" s="39">
        <f aca="true" t="shared" si="1" ref="E15:E24">D15+15.4</f>
        <v>17.2</v>
      </c>
      <c r="F15" s="81"/>
      <c r="G15" s="81"/>
      <c r="H15" s="13"/>
      <c r="I15" s="13"/>
      <c r="J15" s="19"/>
    </row>
    <row r="16" spans="1:10" ht="12.75">
      <c r="A16" s="26" t="s">
        <v>476</v>
      </c>
      <c r="B16" s="68">
        <v>18</v>
      </c>
      <c r="C16" s="39" t="s">
        <v>310</v>
      </c>
      <c r="D16" s="39">
        <v>5.7</v>
      </c>
      <c r="E16" s="39">
        <f t="shared" si="1"/>
        <v>21.1</v>
      </c>
      <c r="F16" s="81"/>
      <c r="G16" s="81"/>
      <c r="H16" s="13"/>
      <c r="I16" s="13"/>
      <c r="J16" s="19"/>
    </row>
    <row r="17" spans="1:10" ht="12.75">
      <c r="A17" s="6" t="s">
        <v>477</v>
      </c>
      <c r="B17" s="60">
        <v>19</v>
      </c>
      <c r="C17" s="3" t="s">
        <v>311</v>
      </c>
      <c r="D17" s="3">
        <v>5.9</v>
      </c>
      <c r="E17" s="3">
        <f t="shared" si="1"/>
        <v>21.3</v>
      </c>
      <c r="F17" s="81"/>
      <c r="G17" s="81"/>
      <c r="H17" s="13"/>
      <c r="I17" s="13"/>
      <c r="J17" s="19"/>
    </row>
    <row r="18" spans="1:10" ht="12.75">
      <c r="A18" s="6"/>
      <c r="B18" s="60"/>
      <c r="C18" s="1" t="s">
        <v>266</v>
      </c>
      <c r="D18" s="1">
        <v>6.8</v>
      </c>
      <c r="E18" s="3">
        <f t="shared" si="1"/>
        <v>22.2</v>
      </c>
      <c r="F18" s="81"/>
      <c r="G18" s="81"/>
      <c r="H18" s="13"/>
      <c r="I18" s="13"/>
      <c r="J18" s="19"/>
    </row>
    <row r="19" spans="1:10" ht="12.75">
      <c r="A19" s="6"/>
      <c r="B19" s="60"/>
      <c r="C19" s="39" t="s">
        <v>312</v>
      </c>
      <c r="D19" s="39">
        <v>7</v>
      </c>
      <c r="E19" s="39">
        <f t="shared" si="1"/>
        <v>22.4</v>
      </c>
      <c r="F19" s="81"/>
      <c r="G19" s="81"/>
      <c r="H19" s="13"/>
      <c r="I19" s="13"/>
      <c r="J19" s="19"/>
    </row>
    <row r="20" spans="1:10" ht="12.75">
      <c r="A20" s="6"/>
      <c r="B20" s="60"/>
      <c r="C20" s="3" t="s">
        <v>313</v>
      </c>
      <c r="D20" s="3">
        <v>8.1</v>
      </c>
      <c r="E20" s="3">
        <f t="shared" si="1"/>
        <v>23.5</v>
      </c>
      <c r="F20" s="81"/>
      <c r="G20" s="81"/>
      <c r="H20" s="13"/>
      <c r="I20" s="13"/>
      <c r="J20" s="19"/>
    </row>
    <row r="21" spans="1:10" ht="12.75">
      <c r="A21" s="6"/>
      <c r="B21" s="60"/>
      <c r="C21" s="39" t="s">
        <v>314</v>
      </c>
      <c r="D21" s="39">
        <v>8.5</v>
      </c>
      <c r="E21" s="39">
        <f t="shared" si="1"/>
        <v>23.9</v>
      </c>
      <c r="F21" s="81"/>
      <c r="G21" s="81"/>
      <c r="H21" s="13"/>
      <c r="I21" s="13"/>
      <c r="J21" s="19"/>
    </row>
    <row r="22" spans="1:10" ht="12.75">
      <c r="A22" s="6"/>
      <c r="B22" s="60"/>
      <c r="C22" s="3" t="s">
        <v>315</v>
      </c>
      <c r="D22" s="3">
        <v>8.5</v>
      </c>
      <c r="E22" s="3">
        <f t="shared" si="1"/>
        <v>23.9</v>
      </c>
      <c r="F22" s="81"/>
      <c r="G22" s="81"/>
      <c r="H22" s="13"/>
      <c r="I22" s="13"/>
      <c r="J22" s="19"/>
    </row>
    <row r="23" spans="1:7" ht="12.75">
      <c r="A23" s="26" t="s">
        <v>310</v>
      </c>
      <c r="B23" s="68">
        <v>26</v>
      </c>
      <c r="C23" s="1" t="s">
        <v>267</v>
      </c>
      <c r="D23" s="1">
        <v>9.3</v>
      </c>
      <c r="E23" s="3">
        <f t="shared" si="1"/>
        <v>24.700000000000003</v>
      </c>
      <c r="F23" s="81"/>
      <c r="G23" s="81"/>
    </row>
    <row r="24" spans="1:10" ht="12.75">
      <c r="A24" s="6" t="s">
        <v>478</v>
      </c>
      <c r="B24" s="60">
        <v>27</v>
      </c>
      <c r="C24" s="24" t="s">
        <v>268</v>
      </c>
      <c r="D24" s="25">
        <v>13.5</v>
      </c>
      <c r="E24" s="25">
        <f t="shared" si="1"/>
        <v>28.9</v>
      </c>
      <c r="F24" s="81"/>
      <c r="G24" s="81"/>
      <c r="H24" s="2" t="s">
        <v>364</v>
      </c>
      <c r="I24" s="2">
        <v>-27.2</v>
      </c>
      <c r="J24" s="2">
        <v>-27.2</v>
      </c>
    </row>
    <row r="25" spans="1:7" ht="12.75">
      <c r="A25" s="26" t="s">
        <v>314</v>
      </c>
      <c r="B25" s="68">
        <v>28</v>
      </c>
      <c r="C25" s="26" t="s">
        <v>269</v>
      </c>
      <c r="D25" s="26">
        <v>1.8</v>
      </c>
      <c r="E25" s="39">
        <f aca="true" t="shared" si="2" ref="E25:E34">D25+28.9</f>
        <v>30.7</v>
      </c>
      <c r="F25" s="81"/>
      <c r="G25" s="81"/>
    </row>
    <row r="26" spans="1:7" ht="12.75">
      <c r="A26" s="6" t="s">
        <v>365</v>
      </c>
      <c r="B26" s="60">
        <v>30</v>
      </c>
      <c r="C26" s="3" t="s">
        <v>316</v>
      </c>
      <c r="D26" s="3">
        <v>4.7</v>
      </c>
      <c r="E26" s="3">
        <f t="shared" si="2"/>
        <v>33.6</v>
      </c>
      <c r="F26" s="81"/>
      <c r="G26" s="81"/>
    </row>
    <row r="27" spans="1:10" ht="12.75">
      <c r="A27" s="6" t="s">
        <v>479</v>
      </c>
      <c r="B27" s="60">
        <v>31</v>
      </c>
      <c r="C27" s="3" t="s">
        <v>317</v>
      </c>
      <c r="D27" s="3">
        <v>4.7</v>
      </c>
      <c r="E27" s="3">
        <f t="shared" si="2"/>
        <v>33.6</v>
      </c>
      <c r="F27" s="81"/>
      <c r="G27" s="81"/>
      <c r="H27" s="2" t="s">
        <v>365</v>
      </c>
      <c r="I27" s="2">
        <v>-21.7</v>
      </c>
      <c r="J27" s="2">
        <v>-21.7</v>
      </c>
    </row>
    <row r="28" spans="1:7" ht="12.75">
      <c r="A28" s="6" t="s">
        <v>480</v>
      </c>
      <c r="B28" s="60">
        <v>31</v>
      </c>
      <c r="C28" s="3" t="s">
        <v>318</v>
      </c>
      <c r="D28" s="3">
        <v>5.1</v>
      </c>
      <c r="E28" s="3">
        <f t="shared" si="2"/>
        <v>34</v>
      </c>
      <c r="F28" s="81"/>
      <c r="G28" s="81"/>
    </row>
    <row r="29" spans="1:7" ht="12.75">
      <c r="A29" s="6" t="s">
        <v>481</v>
      </c>
      <c r="B29" s="60">
        <v>31</v>
      </c>
      <c r="C29" s="3" t="s">
        <v>319</v>
      </c>
      <c r="D29" s="3">
        <v>5.7</v>
      </c>
      <c r="E29" s="3">
        <f t="shared" si="2"/>
        <v>34.6</v>
      </c>
      <c r="F29" s="81"/>
      <c r="G29" s="81"/>
    </row>
    <row r="30" spans="1:7" ht="12.75">
      <c r="A30" s="6"/>
      <c r="B30" s="60"/>
      <c r="C30" s="3" t="s">
        <v>320</v>
      </c>
      <c r="D30" s="3">
        <v>6.7</v>
      </c>
      <c r="E30" s="3">
        <f t="shared" si="2"/>
        <v>35.6</v>
      </c>
      <c r="F30" s="81"/>
      <c r="G30" s="81"/>
    </row>
    <row r="31" spans="1:7" ht="12.75">
      <c r="A31" s="6"/>
      <c r="B31" s="60"/>
      <c r="C31" s="3" t="s">
        <v>321</v>
      </c>
      <c r="D31" s="3">
        <v>9.5</v>
      </c>
      <c r="E31" s="3">
        <f t="shared" si="2"/>
        <v>38.4</v>
      </c>
      <c r="F31" s="81"/>
      <c r="G31" s="81"/>
    </row>
    <row r="32" spans="1:7" ht="12.75">
      <c r="A32" s="6" t="s">
        <v>321</v>
      </c>
      <c r="B32" s="60">
        <v>41</v>
      </c>
      <c r="C32" s="26" t="s">
        <v>270</v>
      </c>
      <c r="D32" s="26">
        <v>12.6</v>
      </c>
      <c r="E32" s="39">
        <f t="shared" si="2"/>
        <v>41.5</v>
      </c>
      <c r="F32" s="81"/>
      <c r="G32" s="81"/>
    </row>
    <row r="33" spans="1:7" ht="12.75">
      <c r="A33" s="6" t="s">
        <v>482</v>
      </c>
      <c r="B33" s="60">
        <v>42</v>
      </c>
      <c r="C33" s="26" t="s">
        <v>271</v>
      </c>
      <c r="D33" s="26">
        <v>13.8</v>
      </c>
      <c r="E33" s="39">
        <f t="shared" si="2"/>
        <v>42.7</v>
      </c>
      <c r="F33" s="81"/>
      <c r="G33" s="81"/>
    </row>
    <row r="34" spans="1:7" ht="12.75">
      <c r="A34" s="6"/>
      <c r="B34" s="60"/>
      <c r="C34" s="47" t="s">
        <v>272</v>
      </c>
      <c r="D34" s="46">
        <v>14.6</v>
      </c>
      <c r="E34" s="46">
        <f t="shared" si="2"/>
        <v>43.5</v>
      </c>
      <c r="F34" s="87" t="s">
        <v>383</v>
      </c>
      <c r="G34" s="81"/>
    </row>
    <row r="35" spans="1:7" ht="12.75">
      <c r="A35" s="6"/>
      <c r="B35" s="60"/>
      <c r="C35" s="1" t="s">
        <v>273</v>
      </c>
      <c r="D35" s="1">
        <v>4.9</v>
      </c>
      <c r="E35" s="3">
        <f aca="true" t="shared" si="3" ref="E35:E40">D35+43.5</f>
        <v>48.4</v>
      </c>
      <c r="F35" s="81"/>
      <c r="G35" s="81"/>
    </row>
    <row r="36" spans="1:7" ht="12.75">
      <c r="A36" s="6"/>
      <c r="B36" s="60"/>
      <c r="C36" s="1" t="s">
        <v>274</v>
      </c>
      <c r="D36" s="1">
        <v>7.9</v>
      </c>
      <c r="E36" s="3">
        <f t="shared" si="3"/>
        <v>51.4</v>
      </c>
      <c r="F36" s="81"/>
      <c r="G36" s="81"/>
    </row>
    <row r="37" spans="1:7" ht="12.75">
      <c r="A37" s="6"/>
      <c r="B37" s="60"/>
      <c r="C37" s="48" t="s">
        <v>275</v>
      </c>
      <c r="D37" s="48">
        <v>9.1</v>
      </c>
      <c r="E37" s="49">
        <f t="shared" si="3"/>
        <v>52.6</v>
      </c>
      <c r="F37" s="81"/>
      <c r="G37" s="81"/>
    </row>
    <row r="38" spans="1:7" ht="12.75">
      <c r="A38" s="42" t="s">
        <v>327</v>
      </c>
      <c r="B38" s="64">
        <v>54</v>
      </c>
      <c r="C38" s="41" t="s">
        <v>276</v>
      </c>
      <c r="D38" s="41">
        <v>11.2</v>
      </c>
      <c r="E38" s="40">
        <f t="shared" si="3"/>
        <v>54.7</v>
      </c>
      <c r="F38" s="81"/>
      <c r="G38" s="81"/>
    </row>
    <row r="39" spans="1:10" ht="12.75">
      <c r="A39" s="48" t="s">
        <v>483</v>
      </c>
      <c r="B39" s="74">
        <v>55</v>
      </c>
      <c r="C39" s="41" t="s">
        <v>277</v>
      </c>
      <c r="D39" s="41">
        <v>11.4</v>
      </c>
      <c r="E39" s="40">
        <f t="shared" si="3"/>
        <v>54.9</v>
      </c>
      <c r="F39" s="81"/>
      <c r="G39" s="81"/>
      <c r="H39" s="46" t="s">
        <v>366</v>
      </c>
      <c r="I39" s="46">
        <v>0</v>
      </c>
      <c r="J39" s="46">
        <v>0</v>
      </c>
    </row>
    <row r="40" spans="1:10" ht="12.75">
      <c r="A40" s="72" t="s">
        <v>329</v>
      </c>
      <c r="B40" s="60">
        <v>59</v>
      </c>
      <c r="C40" s="47" t="s">
        <v>278</v>
      </c>
      <c r="D40" s="46">
        <v>12.6</v>
      </c>
      <c r="E40" s="46">
        <f t="shared" si="3"/>
        <v>56.1</v>
      </c>
      <c r="F40" s="81"/>
      <c r="G40" s="81"/>
      <c r="H40" s="12"/>
      <c r="I40" s="12"/>
      <c r="J40" s="12"/>
    </row>
    <row r="41" spans="1:10" ht="12.75">
      <c r="A41" s="6" t="s">
        <v>484</v>
      </c>
      <c r="B41" s="60">
        <v>61</v>
      </c>
      <c r="C41" s="3" t="s">
        <v>322</v>
      </c>
      <c r="D41" s="3">
        <v>3.3</v>
      </c>
      <c r="E41" s="3">
        <f aca="true" t="shared" si="4" ref="E41:E48">D41+56.1</f>
        <v>59.4</v>
      </c>
      <c r="F41" s="95" t="s">
        <v>384</v>
      </c>
      <c r="G41" s="81"/>
      <c r="H41" s="12"/>
      <c r="I41" s="12"/>
      <c r="J41" s="12"/>
    </row>
    <row r="42" spans="1:10" ht="12.75">
      <c r="A42" s="6" t="s">
        <v>485</v>
      </c>
      <c r="B42" s="60">
        <v>63</v>
      </c>
      <c r="C42" s="3" t="s">
        <v>323</v>
      </c>
      <c r="D42" s="3">
        <v>4.5</v>
      </c>
      <c r="E42" s="3">
        <f t="shared" si="4"/>
        <v>60.6</v>
      </c>
      <c r="F42" s="81"/>
      <c r="G42" s="81"/>
      <c r="H42" s="12"/>
      <c r="I42" s="12"/>
      <c r="J42" s="12"/>
    </row>
    <row r="43" spans="1:10" ht="12.75">
      <c r="A43" s="6" t="s">
        <v>486</v>
      </c>
      <c r="B43" s="60">
        <v>63</v>
      </c>
      <c r="C43" s="49" t="s">
        <v>324</v>
      </c>
      <c r="D43" s="49">
        <v>5.8</v>
      </c>
      <c r="E43" s="49">
        <f t="shared" si="4"/>
        <v>61.9</v>
      </c>
      <c r="F43" s="81"/>
      <c r="G43" s="81"/>
      <c r="H43" s="12"/>
      <c r="I43" s="12"/>
      <c r="J43" s="12"/>
    </row>
    <row r="44" spans="1:10" ht="12.75">
      <c r="A44" s="31" t="s">
        <v>343</v>
      </c>
      <c r="B44" s="70">
        <v>64</v>
      </c>
      <c r="C44" s="27" t="s">
        <v>325</v>
      </c>
      <c r="D44" s="27">
        <v>6.7</v>
      </c>
      <c r="E44" s="27">
        <f t="shared" si="4"/>
        <v>62.800000000000004</v>
      </c>
      <c r="F44" s="81"/>
      <c r="G44" s="81"/>
      <c r="H44" s="12"/>
      <c r="I44" s="12"/>
      <c r="J44" s="12"/>
    </row>
    <row r="45" spans="1:10" ht="12.75">
      <c r="A45" s="31" t="s">
        <v>334</v>
      </c>
      <c r="B45" s="70">
        <v>65</v>
      </c>
      <c r="C45" s="3" t="s">
        <v>326</v>
      </c>
      <c r="D45" s="3">
        <v>7.6</v>
      </c>
      <c r="E45" s="3">
        <f t="shared" si="4"/>
        <v>63.7</v>
      </c>
      <c r="F45" s="81"/>
      <c r="G45" s="81"/>
      <c r="H45" s="12"/>
      <c r="I45" s="12"/>
      <c r="J45" s="12"/>
    </row>
    <row r="46" spans="1:10" ht="12.75">
      <c r="A46" s="6" t="s">
        <v>487</v>
      </c>
      <c r="B46" s="60">
        <v>65</v>
      </c>
      <c r="C46" s="3" t="s">
        <v>328</v>
      </c>
      <c r="D46" s="3">
        <v>12.1</v>
      </c>
      <c r="E46" s="3">
        <f t="shared" si="4"/>
        <v>68.2</v>
      </c>
      <c r="F46" s="81"/>
      <c r="G46" s="81"/>
      <c r="H46" s="12"/>
      <c r="I46" s="12"/>
      <c r="J46" s="12"/>
    </row>
    <row r="47" spans="1:10" ht="12.75">
      <c r="A47" s="6" t="s">
        <v>367</v>
      </c>
      <c r="B47" s="60">
        <v>65</v>
      </c>
      <c r="C47" s="27" t="s">
        <v>327</v>
      </c>
      <c r="D47" s="27">
        <v>14.9</v>
      </c>
      <c r="E47" s="27">
        <f t="shared" si="4"/>
        <v>71</v>
      </c>
      <c r="F47" s="81"/>
      <c r="G47" s="81"/>
      <c r="H47" s="50" t="s">
        <v>327</v>
      </c>
      <c r="I47" s="50">
        <v>16</v>
      </c>
      <c r="J47" s="51">
        <v>16</v>
      </c>
    </row>
    <row r="48" spans="1:7" ht="12.75">
      <c r="A48" s="29" t="s">
        <v>331</v>
      </c>
      <c r="B48" s="66">
        <v>65</v>
      </c>
      <c r="C48" s="4" t="s">
        <v>279</v>
      </c>
      <c r="D48" s="5">
        <v>18.5</v>
      </c>
      <c r="E48" s="5">
        <f t="shared" si="4"/>
        <v>74.6</v>
      </c>
      <c r="F48" s="81"/>
      <c r="G48" s="81"/>
    </row>
    <row r="49" spans="1:10" ht="12.75">
      <c r="A49" s="6" t="s">
        <v>488</v>
      </c>
      <c r="B49" s="60">
        <v>67</v>
      </c>
      <c r="C49" s="3" t="s">
        <v>329</v>
      </c>
      <c r="D49" s="3">
        <v>5.4</v>
      </c>
      <c r="E49" s="3">
        <f aca="true" t="shared" si="5" ref="E49:E71">D49+74.6</f>
        <v>80</v>
      </c>
      <c r="F49" s="81"/>
      <c r="G49" s="81"/>
      <c r="H49" s="8"/>
      <c r="I49" s="8"/>
      <c r="J49" s="8"/>
    </row>
    <row r="50" spans="1:10" ht="12.75">
      <c r="A50" s="29" t="s">
        <v>369</v>
      </c>
      <c r="B50" s="66">
        <v>68</v>
      </c>
      <c r="C50" s="49" t="s">
        <v>330</v>
      </c>
      <c r="D50" s="49">
        <v>5.9</v>
      </c>
      <c r="E50" s="49">
        <f t="shared" si="5"/>
        <v>80.5</v>
      </c>
      <c r="F50" s="81"/>
      <c r="G50" s="81"/>
      <c r="H50" s="2" t="s">
        <v>367</v>
      </c>
      <c r="I50" s="2">
        <v>9.7</v>
      </c>
      <c r="J50" s="2">
        <f>16+I50</f>
        <v>25.7</v>
      </c>
    </row>
    <row r="51" spans="1:10" ht="12.75">
      <c r="A51" s="6" t="s">
        <v>489</v>
      </c>
      <c r="B51" s="60">
        <v>68</v>
      </c>
      <c r="C51" s="1" t="s">
        <v>280</v>
      </c>
      <c r="D51" s="1">
        <v>8.8</v>
      </c>
      <c r="E51" s="3">
        <f t="shared" si="5"/>
        <v>83.39999999999999</v>
      </c>
      <c r="F51" s="80" t="s">
        <v>385</v>
      </c>
      <c r="G51" s="81"/>
      <c r="H51" s="32" t="s">
        <v>334</v>
      </c>
      <c r="I51" s="32">
        <v>10.3</v>
      </c>
      <c r="J51" s="32">
        <f>16+I51</f>
        <v>26.3</v>
      </c>
    </row>
    <row r="52" spans="1:10" ht="12.75">
      <c r="A52" s="6" t="s">
        <v>490</v>
      </c>
      <c r="B52" s="60">
        <v>68</v>
      </c>
      <c r="C52" s="3" t="s">
        <v>339</v>
      </c>
      <c r="D52" s="3">
        <v>9.8</v>
      </c>
      <c r="E52" s="3">
        <f t="shared" si="5"/>
        <v>84.39999999999999</v>
      </c>
      <c r="F52" s="81"/>
      <c r="G52" s="81"/>
      <c r="H52" s="43" t="s">
        <v>343</v>
      </c>
      <c r="I52" s="43">
        <v>11.4</v>
      </c>
      <c r="J52" s="43">
        <v>27.4</v>
      </c>
    </row>
    <row r="53" spans="1:10" ht="12.75">
      <c r="A53" s="75" t="s">
        <v>344</v>
      </c>
      <c r="B53" s="66">
        <v>72</v>
      </c>
      <c r="C53" s="1" t="s">
        <v>281</v>
      </c>
      <c r="D53" s="1">
        <v>10.9</v>
      </c>
      <c r="E53" s="3">
        <f t="shared" si="5"/>
        <v>85.5</v>
      </c>
      <c r="F53" s="81"/>
      <c r="G53" s="81"/>
      <c r="H53" s="14"/>
      <c r="I53" s="14"/>
      <c r="J53" s="14"/>
    </row>
    <row r="54" spans="1:10" ht="12.75">
      <c r="A54" s="6" t="s">
        <v>491</v>
      </c>
      <c r="B54" s="60">
        <v>75</v>
      </c>
      <c r="C54" s="30" t="s">
        <v>331</v>
      </c>
      <c r="D54" s="30">
        <v>11.7</v>
      </c>
      <c r="E54" s="30">
        <f t="shared" si="5"/>
        <v>86.3</v>
      </c>
      <c r="F54" s="81"/>
      <c r="G54" s="81"/>
      <c r="H54" s="14"/>
      <c r="I54" s="14"/>
      <c r="J54" s="14"/>
    </row>
    <row r="55" spans="1:10" ht="12.75">
      <c r="A55" s="6" t="s">
        <v>492</v>
      </c>
      <c r="B55" s="60">
        <v>75</v>
      </c>
      <c r="C55" s="3" t="s">
        <v>332</v>
      </c>
      <c r="D55" s="3">
        <v>11.7</v>
      </c>
      <c r="E55" s="3">
        <f t="shared" si="5"/>
        <v>86.3</v>
      </c>
      <c r="F55" s="81"/>
      <c r="G55" s="81"/>
      <c r="H55" s="14"/>
      <c r="I55" s="14"/>
      <c r="J55" s="14"/>
    </row>
    <row r="56" spans="1:10" ht="12.75">
      <c r="A56" s="31" t="s">
        <v>493</v>
      </c>
      <c r="B56" s="70">
        <v>84</v>
      </c>
      <c r="C56" s="48" t="s">
        <v>282</v>
      </c>
      <c r="D56" s="48">
        <v>12</v>
      </c>
      <c r="E56" s="49">
        <f t="shared" si="5"/>
        <v>86.6</v>
      </c>
      <c r="F56" s="81"/>
      <c r="G56" s="81"/>
      <c r="H56" s="14"/>
      <c r="I56" s="14"/>
      <c r="J56" s="14"/>
    </row>
    <row r="57" spans="1:10" ht="12.75">
      <c r="A57" s="6"/>
      <c r="B57" s="60"/>
      <c r="C57" s="3" t="s">
        <v>333</v>
      </c>
      <c r="D57" s="3">
        <v>12.2</v>
      </c>
      <c r="E57" s="3">
        <f t="shared" si="5"/>
        <v>86.8</v>
      </c>
      <c r="F57" s="81"/>
      <c r="G57" s="81"/>
      <c r="H57" s="14"/>
      <c r="I57" s="14"/>
      <c r="J57" s="14"/>
    </row>
    <row r="58" spans="1:10" ht="12.75">
      <c r="A58" s="6"/>
      <c r="B58" s="60"/>
      <c r="C58" s="32" t="s">
        <v>334</v>
      </c>
      <c r="D58" s="32">
        <v>12.3</v>
      </c>
      <c r="E58" s="32">
        <f t="shared" si="5"/>
        <v>86.89999999999999</v>
      </c>
      <c r="F58" s="81"/>
      <c r="G58" s="81"/>
      <c r="H58" s="14"/>
      <c r="I58" s="14"/>
      <c r="J58" s="14"/>
    </row>
    <row r="59" spans="1:10" ht="12.75">
      <c r="A59" s="6"/>
      <c r="B59" s="60"/>
      <c r="C59" s="27" t="s">
        <v>335</v>
      </c>
      <c r="D59" s="27">
        <v>12.3</v>
      </c>
      <c r="E59" s="27">
        <f t="shared" si="5"/>
        <v>86.89999999999999</v>
      </c>
      <c r="F59" s="81"/>
      <c r="G59" s="81"/>
      <c r="H59" s="14"/>
      <c r="I59" s="14"/>
      <c r="J59" s="14"/>
    </row>
    <row r="60" spans="1:10" ht="12.75">
      <c r="A60" s="6"/>
      <c r="B60" s="60"/>
      <c r="C60" s="3" t="s">
        <v>336</v>
      </c>
      <c r="D60" s="3">
        <v>12.3</v>
      </c>
      <c r="E60" s="3">
        <f t="shared" si="5"/>
        <v>86.89999999999999</v>
      </c>
      <c r="F60" s="96" t="s">
        <v>411</v>
      </c>
      <c r="G60" s="81"/>
      <c r="H60" s="14"/>
      <c r="I60" s="14"/>
      <c r="J60" s="14"/>
    </row>
    <row r="61" spans="1:10" ht="12.75">
      <c r="A61" s="6"/>
      <c r="B61" s="60"/>
      <c r="C61" s="3" t="s">
        <v>337</v>
      </c>
      <c r="D61" s="3">
        <v>12.3</v>
      </c>
      <c r="E61" s="3">
        <f t="shared" si="5"/>
        <v>86.89999999999999</v>
      </c>
      <c r="F61" s="81"/>
      <c r="G61" s="81"/>
      <c r="H61" s="14"/>
      <c r="I61" s="14"/>
      <c r="J61" s="14"/>
    </row>
    <row r="62" spans="1:10" ht="12.75">
      <c r="A62" s="6"/>
      <c r="B62" s="60"/>
      <c r="C62" s="48" t="s">
        <v>283</v>
      </c>
      <c r="D62" s="48">
        <v>12.4</v>
      </c>
      <c r="E62" s="49">
        <f t="shared" si="5"/>
        <v>87</v>
      </c>
      <c r="F62" s="81"/>
      <c r="G62" s="81"/>
      <c r="H62" s="14"/>
      <c r="I62" s="14"/>
      <c r="J62" s="14"/>
    </row>
    <row r="63" spans="1:10" ht="12.75">
      <c r="A63" s="6"/>
      <c r="B63" s="60"/>
      <c r="C63" s="3" t="s">
        <v>338</v>
      </c>
      <c r="D63" s="3">
        <v>12.4</v>
      </c>
      <c r="E63" s="3">
        <f t="shared" si="5"/>
        <v>87</v>
      </c>
      <c r="F63" s="97" t="s">
        <v>386</v>
      </c>
      <c r="G63" s="85" t="s">
        <v>393</v>
      </c>
      <c r="H63" s="14"/>
      <c r="I63" s="14"/>
      <c r="J63" s="14"/>
    </row>
    <row r="64" spans="1:10" ht="12.75">
      <c r="A64" s="6"/>
      <c r="B64" s="60"/>
      <c r="C64" s="3" t="s">
        <v>340</v>
      </c>
      <c r="D64" s="3">
        <v>12.4</v>
      </c>
      <c r="E64" s="3">
        <f t="shared" si="5"/>
        <v>87</v>
      </c>
      <c r="F64" s="81"/>
      <c r="G64" s="81"/>
      <c r="H64" s="14"/>
      <c r="I64" s="14"/>
      <c r="J64" s="14"/>
    </row>
    <row r="65" spans="1:10" ht="12.75">
      <c r="A65" s="6"/>
      <c r="B65" s="60"/>
      <c r="C65" s="3" t="s">
        <v>341</v>
      </c>
      <c r="D65" s="3">
        <v>12.5</v>
      </c>
      <c r="E65" s="3">
        <f t="shared" si="5"/>
        <v>87.1</v>
      </c>
      <c r="F65" s="81"/>
      <c r="G65" s="81"/>
      <c r="H65" s="14"/>
      <c r="I65" s="14"/>
      <c r="J65" s="14"/>
    </row>
    <row r="66" spans="1:10" ht="12.75">
      <c r="A66" s="6"/>
      <c r="B66" s="60"/>
      <c r="C66" s="3" t="s">
        <v>342</v>
      </c>
      <c r="D66" s="3">
        <v>12.5</v>
      </c>
      <c r="E66" s="3">
        <f t="shared" si="5"/>
        <v>87.1</v>
      </c>
      <c r="F66" s="81"/>
      <c r="G66" s="81"/>
      <c r="H66" s="14"/>
      <c r="I66" s="14"/>
      <c r="J66" s="14"/>
    </row>
    <row r="67" spans="1:10" ht="12.75">
      <c r="A67" s="6"/>
      <c r="B67" s="60"/>
      <c r="C67" s="32" t="s">
        <v>343</v>
      </c>
      <c r="D67" s="32">
        <v>12.8</v>
      </c>
      <c r="E67" s="32">
        <f t="shared" si="5"/>
        <v>87.39999999999999</v>
      </c>
      <c r="F67" s="81"/>
      <c r="G67" s="81"/>
      <c r="H67" s="14"/>
      <c r="I67" s="14"/>
      <c r="J67" s="14"/>
    </row>
    <row r="68" spans="1:10" ht="12.75">
      <c r="A68" s="6"/>
      <c r="B68" s="60"/>
      <c r="C68" s="29" t="s">
        <v>284</v>
      </c>
      <c r="D68" s="29">
        <v>12.9</v>
      </c>
      <c r="E68" s="30">
        <f t="shared" si="5"/>
        <v>87.5</v>
      </c>
      <c r="F68" s="98" t="s">
        <v>387</v>
      </c>
      <c r="G68" s="81"/>
      <c r="H68" s="14"/>
      <c r="I68" s="14"/>
      <c r="J68" s="14"/>
    </row>
    <row r="69" spans="1:10" ht="12.75">
      <c r="A69" s="6"/>
      <c r="B69" s="60"/>
      <c r="C69" s="1" t="s">
        <v>285</v>
      </c>
      <c r="D69" s="1">
        <v>12.9</v>
      </c>
      <c r="E69" s="3">
        <f t="shared" si="5"/>
        <v>87.5</v>
      </c>
      <c r="F69" s="81"/>
      <c r="G69" s="81"/>
      <c r="H69" s="14"/>
      <c r="I69" s="14"/>
      <c r="J69" s="14"/>
    </row>
    <row r="70" spans="1:10" ht="12.75">
      <c r="A70" s="6"/>
      <c r="B70" s="60"/>
      <c r="C70" s="1" t="s">
        <v>286</v>
      </c>
      <c r="D70" s="1">
        <v>12.9</v>
      </c>
      <c r="E70" s="3">
        <f t="shared" si="5"/>
        <v>87.5</v>
      </c>
      <c r="F70" s="81"/>
      <c r="G70" s="81"/>
      <c r="H70" s="14"/>
      <c r="I70" s="14"/>
      <c r="J70" s="14"/>
    </row>
    <row r="71" spans="1:10" ht="12.75">
      <c r="A71" s="6"/>
      <c r="B71" s="60"/>
      <c r="C71" s="4" t="s">
        <v>287</v>
      </c>
      <c r="D71" s="5">
        <v>14.4</v>
      </c>
      <c r="E71" s="5">
        <f t="shared" si="5"/>
        <v>89</v>
      </c>
      <c r="F71" s="81"/>
      <c r="G71" s="81"/>
      <c r="H71" s="14"/>
      <c r="I71" s="14"/>
      <c r="J71" s="14"/>
    </row>
    <row r="72" spans="1:10" ht="12.75">
      <c r="A72" s="6"/>
      <c r="B72" s="60"/>
      <c r="C72" s="1" t="s">
        <v>288</v>
      </c>
      <c r="D72" s="1">
        <v>0</v>
      </c>
      <c r="E72" s="3">
        <f aca="true" t="shared" si="6" ref="E72:E83">D72+89</f>
        <v>89</v>
      </c>
      <c r="F72" s="81"/>
      <c r="G72" s="81"/>
      <c r="H72" s="14"/>
      <c r="I72" s="14"/>
      <c r="J72" s="14"/>
    </row>
    <row r="73" spans="1:10" ht="12.75">
      <c r="A73" s="6"/>
      <c r="B73" s="60"/>
      <c r="C73" s="30" t="s">
        <v>344</v>
      </c>
      <c r="D73" s="30">
        <v>2.6</v>
      </c>
      <c r="E73" s="30">
        <f t="shared" si="6"/>
        <v>91.6</v>
      </c>
      <c r="F73" s="81"/>
      <c r="G73" s="81"/>
      <c r="H73" s="14"/>
      <c r="I73" s="14"/>
      <c r="J73" s="14"/>
    </row>
    <row r="74" spans="1:10" ht="12.75">
      <c r="A74" s="6"/>
      <c r="B74" s="60"/>
      <c r="C74" s="30" t="s">
        <v>345</v>
      </c>
      <c r="D74" s="30">
        <v>2.6</v>
      </c>
      <c r="E74" s="30">
        <f t="shared" si="6"/>
        <v>91.6</v>
      </c>
      <c r="F74" s="81"/>
      <c r="G74" s="81"/>
      <c r="H74" s="14"/>
      <c r="I74" s="14"/>
      <c r="J74" s="14"/>
    </row>
    <row r="75" spans="1:10" ht="12.75">
      <c r="A75" s="6"/>
      <c r="B75" s="60"/>
      <c r="C75" s="3" t="s">
        <v>346</v>
      </c>
      <c r="D75" s="3">
        <v>5.7</v>
      </c>
      <c r="E75" s="3">
        <f t="shared" si="6"/>
        <v>94.7</v>
      </c>
      <c r="F75" s="81"/>
      <c r="G75" s="81"/>
      <c r="H75" s="14"/>
      <c r="I75" s="14"/>
      <c r="J75" s="14"/>
    </row>
    <row r="76" spans="1:10" ht="12.75">
      <c r="A76" s="6"/>
      <c r="B76" s="60"/>
      <c r="C76" s="3" t="s">
        <v>395</v>
      </c>
      <c r="D76" s="3">
        <v>5.7</v>
      </c>
      <c r="E76" s="3">
        <f t="shared" si="6"/>
        <v>94.7</v>
      </c>
      <c r="F76" s="81"/>
      <c r="G76" s="81"/>
      <c r="H76" s="14"/>
      <c r="I76" s="14"/>
      <c r="J76" s="14"/>
    </row>
    <row r="77" spans="1:10" ht="12.75">
      <c r="A77" s="6"/>
      <c r="B77" s="60"/>
      <c r="C77" s="33" t="s">
        <v>289</v>
      </c>
      <c r="D77" s="33">
        <v>6.1</v>
      </c>
      <c r="E77" s="34">
        <f t="shared" si="6"/>
        <v>95.1</v>
      </c>
      <c r="F77" s="81"/>
      <c r="G77" s="81"/>
      <c r="H77" s="14"/>
      <c r="I77" s="14"/>
      <c r="J77" s="14"/>
    </row>
    <row r="78" spans="1:10" ht="12.75">
      <c r="A78" s="6"/>
      <c r="B78" s="60"/>
      <c r="C78" s="30" t="s">
        <v>347</v>
      </c>
      <c r="D78" s="30">
        <v>6.2</v>
      </c>
      <c r="E78" s="30">
        <f t="shared" si="6"/>
        <v>95.2</v>
      </c>
      <c r="F78" s="90" t="s">
        <v>388</v>
      </c>
      <c r="G78" s="81"/>
      <c r="H78" s="14"/>
      <c r="I78" s="14"/>
      <c r="J78" s="14"/>
    </row>
    <row r="79" spans="1:10" ht="12.75">
      <c r="A79" s="6"/>
      <c r="B79" s="60"/>
      <c r="C79" s="3" t="s">
        <v>348</v>
      </c>
      <c r="D79" s="3">
        <v>6.2</v>
      </c>
      <c r="E79" s="3">
        <f t="shared" si="6"/>
        <v>95.2</v>
      </c>
      <c r="F79" s="81"/>
      <c r="G79" s="81"/>
      <c r="H79" s="14"/>
      <c r="I79" s="14"/>
      <c r="J79" s="14"/>
    </row>
    <row r="80" spans="1:10" ht="12.75">
      <c r="A80" s="6"/>
      <c r="B80" s="60"/>
      <c r="C80" s="3" t="s">
        <v>349</v>
      </c>
      <c r="D80" s="3">
        <v>6.3</v>
      </c>
      <c r="E80" s="3">
        <f t="shared" si="6"/>
        <v>95.3</v>
      </c>
      <c r="F80" s="81"/>
      <c r="G80" s="81"/>
      <c r="H80" s="14"/>
      <c r="I80" s="14"/>
      <c r="J80" s="14"/>
    </row>
    <row r="81" spans="1:10" ht="12.75">
      <c r="A81" s="6"/>
      <c r="B81" s="60"/>
      <c r="C81" s="34" t="s">
        <v>350</v>
      </c>
      <c r="D81" s="34">
        <v>6.6</v>
      </c>
      <c r="E81" s="34">
        <f t="shared" si="6"/>
        <v>95.6</v>
      </c>
      <c r="F81" s="81"/>
      <c r="G81" s="81"/>
      <c r="H81" s="52" t="s">
        <v>368</v>
      </c>
      <c r="I81" s="52">
        <v>13.6</v>
      </c>
      <c r="J81" s="53">
        <v>41</v>
      </c>
    </row>
    <row r="82" spans="1:10" ht="12.75">
      <c r="A82" s="6" t="s">
        <v>494</v>
      </c>
      <c r="B82" s="60">
        <v>98</v>
      </c>
      <c r="C82" s="26" t="s">
        <v>290</v>
      </c>
      <c r="D82" s="26">
        <v>8.8</v>
      </c>
      <c r="E82" s="39">
        <f t="shared" si="6"/>
        <v>97.8</v>
      </c>
      <c r="F82" s="99" t="s">
        <v>389</v>
      </c>
      <c r="G82" s="81"/>
      <c r="H82" s="16"/>
      <c r="I82" s="16"/>
      <c r="J82" s="18"/>
    </row>
    <row r="83" spans="1:10" ht="12.75">
      <c r="A83" s="6" t="s">
        <v>495</v>
      </c>
      <c r="B83" s="60">
        <v>99</v>
      </c>
      <c r="C83" s="4" t="s">
        <v>275</v>
      </c>
      <c r="D83" s="5">
        <v>14.2</v>
      </c>
      <c r="E83" s="5">
        <f t="shared" si="6"/>
        <v>103.2</v>
      </c>
      <c r="F83" s="81"/>
      <c r="G83" s="81"/>
      <c r="H83" s="30" t="s">
        <v>369</v>
      </c>
      <c r="I83" s="30">
        <v>4.3</v>
      </c>
      <c r="J83" s="30">
        <f>41+I83</f>
        <v>45.3</v>
      </c>
    </row>
    <row r="84" spans="1:10" ht="12.75">
      <c r="A84" s="6"/>
      <c r="B84" s="60"/>
      <c r="C84" s="57" t="s">
        <v>354</v>
      </c>
      <c r="D84" s="57">
        <v>0</v>
      </c>
      <c r="E84" s="57">
        <f>D84+103.2</f>
        <v>103.2</v>
      </c>
      <c r="F84" s="81"/>
      <c r="G84" s="81"/>
      <c r="H84" s="79"/>
      <c r="I84" s="79"/>
      <c r="J84" s="79"/>
    </row>
    <row r="85" spans="1:10" ht="12.75">
      <c r="A85" s="6"/>
      <c r="B85" s="60"/>
      <c r="C85" s="56" t="s">
        <v>351</v>
      </c>
      <c r="D85" s="56">
        <v>0</v>
      </c>
      <c r="E85" s="56">
        <f>D85+103.2</f>
        <v>103.2</v>
      </c>
      <c r="F85" s="93" t="s">
        <v>390</v>
      </c>
      <c r="G85" s="81"/>
      <c r="H85" s="79"/>
      <c r="I85" s="79"/>
      <c r="J85" s="79"/>
    </row>
    <row r="86" spans="1:10" ht="12.75">
      <c r="A86" s="6"/>
      <c r="B86" s="60"/>
      <c r="C86" s="3" t="s">
        <v>352</v>
      </c>
      <c r="D86" s="3">
        <v>0</v>
      </c>
      <c r="E86" s="3">
        <f>D86+103.2</f>
        <v>103.2</v>
      </c>
      <c r="F86" s="81"/>
      <c r="G86" s="81"/>
      <c r="H86" s="79"/>
      <c r="I86" s="79"/>
      <c r="J86" s="79"/>
    </row>
    <row r="87" spans="1:10" ht="12.75">
      <c r="A87" s="6"/>
      <c r="B87" s="60"/>
      <c r="C87" s="3" t="s">
        <v>353</v>
      </c>
      <c r="D87" s="3">
        <v>0</v>
      </c>
      <c r="E87" s="3">
        <f>D87+103.2</f>
        <v>103.2</v>
      </c>
      <c r="F87" s="81"/>
      <c r="G87" s="81"/>
      <c r="H87" s="52" t="s">
        <v>347</v>
      </c>
      <c r="I87" s="52">
        <v>9.8</v>
      </c>
      <c r="J87" s="52">
        <v>50.8</v>
      </c>
    </row>
    <row r="88" spans="1:10" ht="12.75">
      <c r="A88" s="6"/>
      <c r="B88" s="60"/>
      <c r="C88" s="38" t="s">
        <v>291</v>
      </c>
      <c r="D88" s="44">
        <v>17.8</v>
      </c>
      <c r="E88" s="44">
        <f>D88+103.2</f>
        <v>121</v>
      </c>
      <c r="F88" s="81"/>
      <c r="G88" s="81"/>
      <c r="H88" s="8"/>
      <c r="I88" s="8"/>
      <c r="J88" s="8"/>
    </row>
    <row r="89" spans="1:10" ht="12.75">
      <c r="A89" s="6"/>
      <c r="B89" s="60"/>
      <c r="C89" s="56" t="s">
        <v>355</v>
      </c>
      <c r="D89" s="56">
        <v>5.2</v>
      </c>
      <c r="E89" s="56">
        <f>D89+121</f>
        <v>126.2</v>
      </c>
      <c r="F89" s="81"/>
      <c r="G89" s="81"/>
      <c r="H89" s="8"/>
      <c r="I89" s="8"/>
      <c r="J89" s="8"/>
    </row>
    <row r="90" spans="1:10" ht="12.75">
      <c r="A90" s="6"/>
      <c r="B90" s="60"/>
      <c r="C90" s="45" t="s">
        <v>292</v>
      </c>
      <c r="D90" s="45">
        <v>7.1</v>
      </c>
      <c r="E90" s="37">
        <f aca="true" t="shared" si="7" ref="E90:E95">D90+121</f>
        <v>128.1</v>
      </c>
      <c r="F90" s="81"/>
      <c r="G90" s="81"/>
      <c r="H90" s="8"/>
      <c r="I90" s="8"/>
      <c r="J90" s="8"/>
    </row>
    <row r="91" spans="1:10" ht="12.75">
      <c r="A91" s="6"/>
      <c r="B91" s="60"/>
      <c r="C91" s="45" t="s">
        <v>293</v>
      </c>
      <c r="D91" s="45">
        <v>7.5</v>
      </c>
      <c r="E91" s="37">
        <f t="shared" si="7"/>
        <v>128.5</v>
      </c>
      <c r="F91" s="81"/>
      <c r="G91" s="81"/>
      <c r="H91" s="8"/>
      <c r="I91" s="8"/>
      <c r="J91" s="8"/>
    </row>
    <row r="92" spans="1:10" ht="12.75">
      <c r="A92" s="6"/>
      <c r="B92" s="60"/>
      <c r="C92" s="1" t="s">
        <v>294</v>
      </c>
      <c r="D92" s="1">
        <v>8.5</v>
      </c>
      <c r="E92" s="3">
        <f t="shared" si="7"/>
        <v>129.5</v>
      </c>
      <c r="F92" s="81"/>
      <c r="G92" s="81"/>
      <c r="H92" s="8"/>
      <c r="I92" s="8"/>
      <c r="J92" s="8"/>
    </row>
    <row r="93" spans="1:10" ht="12.75">
      <c r="A93" s="6"/>
      <c r="B93" s="60"/>
      <c r="C93" s="45" t="s">
        <v>295</v>
      </c>
      <c r="D93" s="45">
        <v>9.3</v>
      </c>
      <c r="E93" s="37">
        <f t="shared" si="7"/>
        <v>130.3</v>
      </c>
      <c r="F93" s="81"/>
      <c r="G93" s="81"/>
      <c r="H93" s="8"/>
      <c r="I93" s="8"/>
      <c r="J93" s="8"/>
    </row>
    <row r="94" spans="1:10" ht="12.75">
      <c r="A94" s="6"/>
      <c r="B94" s="60"/>
      <c r="C94" s="1" t="s">
        <v>296</v>
      </c>
      <c r="D94" s="1">
        <v>9.3</v>
      </c>
      <c r="E94" s="3">
        <f t="shared" si="7"/>
        <v>130.3</v>
      </c>
      <c r="F94" s="94" t="s">
        <v>391</v>
      </c>
      <c r="G94" s="81"/>
      <c r="H94" s="8"/>
      <c r="I94" s="8"/>
      <c r="J94" s="8"/>
    </row>
    <row r="95" spans="1:10" ht="12.75">
      <c r="A95" s="6"/>
      <c r="B95" s="60"/>
      <c r="C95" s="1" t="s">
        <v>297</v>
      </c>
      <c r="D95" s="1">
        <v>9.4</v>
      </c>
      <c r="E95" s="3">
        <f t="shared" si="7"/>
        <v>130.4</v>
      </c>
      <c r="F95" s="81"/>
      <c r="G95" s="81"/>
      <c r="H95" s="8" t="s">
        <v>370</v>
      </c>
      <c r="I95" s="8">
        <v>24.9</v>
      </c>
      <c r="J95" s="8">
        <v>75.7</v>
      </c>
    </row>
    <row r="96" spans="1:10" ht="12.75">
      <c r="A96" s="6"/>
      <c r="B96" s="60"/>
      <c r="C96" s="38" t="s">
        <v>298</v>
      </c>
      <c r="D96" s="44">
        <v>15.4</v>
      </c>
      <c r="E96" s="44">
        <f>D96+121</f>
        <v>136.4</v>
      </c>
      <c r="F96" s="81"/>
      <c r="G96" s="81"/>
      <c r="H96" s="8"/>
      <c r="I96" s="8"/>
      <c r="J96" s="8"/>
    </row>
    <row r="97" spans="1:7" ht="12.75">
      <c r="A97" s="72"/>
      <c r="B97" s="60"/>
      <c r="C97" s="45" t="s">
        <v>299</v>
      </c>
      <c r="D97" s="45">
        <v>5</v>
      </c>
      <c r="E97" s="37">
        <f>D97+136.4</f>
        <v>141.4</v>
      </c>
      <c r="F97" s="81"/>
      <c r="G97" s="81"/>
    </row>
    <row r="98" spans="1:10" ht="12.75">
      <c r="A98" s="6"/>
      <c r="B98" s="60"/>
      <c r="C98" s="1" t="s">
        <v>300</v>
      </c>
      <c r="D98" s="1">
        <v>6.3</v>
      </c>
      <c r="E98" s="3">
        <f>D98+136.4</f>
        <v>142.70000000000002</v>
      </c>
      <c r="F98" s="81"/>
      <c r="G98" s="81"/>
      <c r="H98" s="8"/>
      <c r="I98" s="8"/>
      <c r="J98" s="8"/>
    </row>
    <row r="99" spans="1:10" ht="12.75">
      <c r="A99" s="6"/>
      <c r="B99" s="60"/>
      <c r="C99" s="55" t="s">
        <v>356</v>
      </c>
      <c r="D99" s="55">
        <v>9.3</v>
      </c>
      <c r="E99" s="55">
        <f>D99+136.4</f>
        <v>145.70000000000002</v>
      </c>
      <c r="F99" s="81"/>
      <c r="G99" s="81"/>
      <c r="H99" s="8"/>
      <c r="I99" s="8"/>
      <c r="J99" s="8"/>
    </row>
    <row r="100" spans="1:10" ht="12.75">
      <c r="A100" s="6"/>
      <c r="B100" s="60"/>
      <c r="C100" s="3" t="s">
        <v>357</v>
      </c>
      <c r="D100" s="3">
        <v>14.4</v>
      </c>
      <c r="E100" s="3">
        <f>D100+136.4</f>
        <v>150.8</v>
      </c>
      <c r="F100" s="81"/>
      <c r="G100" s="81"/>
      <c r="H100" s="8"/>
      <c r="I100" s="8"/>
      <c r="J100" s="8"/>
    </row>
    <row r="101" spans="1:10" ht="12.75">
      <c r="A101" s="6"/>
      <c r="B101" s="60"/>
      <c r="C101" s="4" t="s">
        <v>301</v>
      </c>
      <c r="D101" s="5">
        <v>18.4</v>
      </c>
      <c r="E101" s="5">
        <f>D101+136.4</f>
        <v>154.8</v>
      </c>
      <c r="F101" s="81"/>
      <c r="G101" s="81"/>
      <c r="H101" s="44" t="s">
        <v>371</v>
      </c>
      <c r="I101" s="44">
        <v>26.4</v>
      </c>
      <c r="J101" s="44">
        <v>102.1</v>
      </c>
    </row>
    <row r="102" spans="1:10" ht="12.75">
      <c r="A102" s="6"/>
      <c r="B102" s="60"/>
      <c r="C102" s="55" t="s">
        <v>358</v>
      </c>
      <c r="D102" s="55">
        <v>19.7</v>
      </c>
      <c r="E102" s="55">
        <f>D102+154.8</f>
        <v>174.5</v>
      </c>
      <c r="F102" s="81"/>
      <c r="G102" s="81"/>
      <c r="H102" s="17"/>
      <c r="I102" s="11"/>
      <c r="J102" s="11"/>
    </row>
    <row r="103" spans="1:10" ht="12.75">
      <c r="A103" s="6"/>
      <c r="B103" s="60"/>
      <c r="C103" s="4" t="s">
        <v>302</v>
      </c>
      <c r="D103" s="5">
        <v>22.9</v>
      </c>
      <c r="E103" s="5">
        <f>D103+154.8</f>
        <v>177.70000000000002</v>
      </c>
      <c r="F103" s="81"/>
      <c r="G103" s="81"/>
      <c r="H103" s="2" t="s">
        <v>374</v>
      </c>
      <c r="I103" s="2">
        <v>19</v>
      </c>
      <c r="J103" s="2">
        <f>102.1+I103</f>
        <v>121.1</v>
      </c>
    </row>
    <row r="104" spans="1:7" ht="12.75">
      <c r="A104" s="6"/>
      <c r="B104" s="60"/>
      <c r="C104" s="45" t="s">
        <v>303</v>
      </c>
      <c r="D104" s="45">
        <v>1.2</v>
      </c>
      <c r="E104" s="37">
        <f aca="true" t="shared" si="8" ref="E104:E113">D104+177.7</f>
        <v>178.89999999999998</v>
      </c>
      <c r="F104" s="81"/>
      <c r="G104" s="81"/>
    </row>
    <row r="105" spans="1:10" ht="12.75">
      <c r="A105" s="6"/>
      <c r="B105" s="60"/>
      <c r="C105" s="45" t="s">
        <v>304</v>
      </c>
      <c r="D105" s="45">
        <v>2.1</v>
      </c>
      <c r="E105" s="37">
        <f t="shared" si="8"/>
        <v>179.79999999999998</v>
      </c>
      <c r="F105" s="81"/>
      <c r="G105" s="81"/>
      <c r="H105" s="54" t="s">
        <v>372</v>
      </c>
      <c r="I105" s="54">
        <v>24.1</v>
      </c>
      <c r="J105" s="54">
        <v>126.2</v>
      </c>
    </row>
    <row r="106" spans="1:10" ht="12.75">
      <c r="A106" s="6"/>
      <c r="B106" s="60"/>
      <c r="C106" s="9" t="s">
        <v>403</v>
      </c>
      <c r="D106" s="1">
        <v>3.4</v>
      </c>
      <c r="E106" s="3">
        <f t="shared" si="8"/>
        <v>181.1</v>
      </c>
      <c r="F106" s="81"/>
      <c r="G106" s="81"/>
      <c r="H106" s="2" t="s">
        <v>380</v>
      </c>
      <c r="I106" s="2">
        <v>0</v>
      </c>
      <c r="J106" s="2">
        <f>126.2+I106</f>
        <v>126.2</v>
      </c>
    </row>
    <row r="107" spans="1:10" ht="12.75">
      <c r="A107" s="6"/>
      <c r="B107" s="60"/>
      <c r="C107" s="9" t="s">
        <v>404</v>
      </c>
      <c r="D107" s="1">
        <v>3.4</v>
      </c>
      <c r="E107" s="3">
        <f t="shared" si="8"/>
        <v>181.1</v>
      </c>
      <c r="F107" s="81"/>
      <c r="G107" s="81"/>
      <c r="H107" s="1" t="s">
        <v>379</v>
      </c>
      <c r="I107" s="2">
        <v>2.1</v>
      </c>
      <c r="J107" s="2">
        <f aca="true" t="shared" si="9" ref="J107:J112">126.2+I107</f>
        <v>128.3</v>
      </c>
    </row>
    <row r="108" spans="1:10" ht="12.75">
      <c r="A108" s="6"/>
      <c r="B108" s="60"/>
      <c r="C108" s="3" t="s">
        <v>359</v>
      </c>
      <c r="D108" s="3">
        <v>3.5</v>
      </c>
      <c r="E108" s="3">
        <f t="shared" si="8"/>
        <v>181.2</v>
      </c>
      <c r="F108" s="81"/>
      <c r="G108" s="81"/>
      <c r="H108" s="55" t="s">
        <v>373</v>
      </c>
      <c r="I108" s="55">
        <v>2.5</v>
      </c>
      <c r="J108" s="55">
        <f t="shared" si="9"/>
        <v>128.7</v>
      </c>
    </row>
    <row r="109" spans="1:10" ht="12.75">
      <c r="A109" s="6"/>
      <c r="B109" s="60"/>
      <c r="C109" s="3" t="s">
        <v>360</v>
      </c>
      <c r="D109" s="3">
        <v>3.6</v>
      </c>
      <c r="E109" s="3">
        <f t="shared" si="8"/>
        <v>181.29999999999998</v>
      </c>
      <c r="F109" s="81"/>
      <c r="G109" s="81"/>
      <c r="H109" s="2" t="s">
        <v>376</v>
      </c>
      <c r="I109" s="2">
        <v>3.3</v>
      </c>
      <c r="J109" s="2">
        <f t="shared" si="9"/>
        <v>129.5</v>
      </c>
    </row>
    <row r="110" spans="1:10" ht="12.75">
      <c r="A110" s="6"/>
      <c r="B110" s="60"/>
      <c r="C110" s="3" t="s">
        <v>361</v>
      </c>
      <c r="D110" s="3">
        <v>3.6</v>
      </c>
      <c r="E110" s="3">
        <f t="shared" si="8"/>
        <v>181.29999999999998</v>
      </c>
      <c r="F110" s="81"/>
      <c r="G110" s="81"/>
      <c r="H110" s="2" t="s">
        <v>375</v>
      </c>
      <c r="I110" s="2">
        <v>6</v>
      </c>
      <c r="J110" s="2">
        <f t="shared" si="9"/>
        <v>132.2</v>
      </c>
    </row>
    <row r="111" spans="1:10" ht="12.75">
      <c r="A111" s="6"/>
      <c r="B111" s="60"/>
      <c r="C111" s="3" t="s">
        <v>362</v>
      </c>
      <c r="D111" s="3">
        <v>3.6</v>
      </c>
      <c r="E111" s="3">
        <f t="shared" si="8"/>
        <v>181.29999999999998</v>
      </c>
      <c r="F111" s="81"/>
      <c r="G111" s="81"/>
      <c r="H111" s="2" t="s">
        <v>377</v>
      </c>
      <c r="I111" s="2">
        <v>6.7</v>
      </c>
      <c r="J111" s="2">
        <f t="shared" si="9"/>
        <v>132.9</v>
      </c>
    </row>
    <row r="112" spans="1:10" ht="12.75">
      <c r="A112" s="6"/>
      <c r="B112" s="60"/>
      <c r="C112" s="55" t="s">
        <v>363</v>
      </c>
      <c r="D112" s="55">
        <v>3.6</v>
      </c>
      <c r="E112" s="55">
        <f t="shared" si="8"/>
        <v>181.29999999999998</v>
      </c>
      <c r="F112" s="81"/>
      <c r="G112" s="81"/>
      <c r="H112" s="55" t="s">
        <v>358</v>
      </c>
      <c r="I112" s="55">
        <v>6.9</v>
      </c>
      <c r="J112" s="55">
        <f t="shared" si="9"/>
        <v>133.1</v>
      </c>
    </row>
    <row r="113" spans="1:10" ht="12.75">
      <c r="A113" s="6"/>
      <c r="B113" s="60"/>
      <c r="C113" s="38" t="s">
        <v>305</v>
      </c>
      <c r="D113" s="44">
        <v>7.6</v>
      </c>
      <c r="E113" s="44">
        <f t="shared" si="8"/>
        <v>185.29999999999998</v>
      </c>
      <c r="F113" s="81"/>
      <c r="G113" s="81"/>
      <c r="H113" s="8" t="s">
        <v>378</v>
      </c>
      <c r="I113" s="8">
        <v>13.1</v>
      </c>
      <c r="J113" s="8">
        <v>139.3</v>
      </c>
    </row>
    <row r="114" spans="1:10" ht="12.75">
      <c r="A114" s="6"/>
      <c r="B114" s="60"/>
      <c r="H114" s="2" t="s">
        <v>381</v>
      </c>
      <c r="I114" s="1">
        <v>27.8</v>
      </c>
      <c r="J114" s="2">
        <f>139.3+I114</f>
        <v>167.10000000000002</v>
      </c>
    </row>
    <row r="115" spans="1:2" ht="12.75">
      <c r="A115" s="6"/>
      <c r="B115" s="60"/>
    </row>
    <row r="116" spans="1:2" ht="12.75">
      <c r="A116" s="6"/>
      <c r="B116" s="60"/>
    </row>
    <row r="117" spans="1:2" ht="12.75">
      <c r="A117" s="72"/>
      <c r="B117" s="60"/>
    </row>
    <row r="118" spans="1:2" ht="12.75">
      <c r="A118" s="6"/>
      <c r="B118" s="60"/>
    </row>
    <row r="119" spans="1:2" ht="12.75">
      <c r="A119" s="6"/>
      <c r="B119" s="60"/>
    </row>
    <row r="120" spans="1:2" ht="12.75">
      <c r="A120" s="6"/>
      <c r="B120" s="60"/>
    </row>
    <row r="121" spans="1:2" ht="12.75">
      <c r="A121" s="6"/>
      <c r="B121" s="60"/>
    </row>
    <row r="122" spans="1:2" ht="12.75">
      <c r="A122" s="72"/>
      <c r="B122" s="60"/>
    </row>
    <row r="123" spans="1:2" ht="12.75">
      <c r="A123" s="6"/>
      <c r="B123" s="60"/>
    </row>
    <row r="124" spans="1:2" ht="12.75">
      <c r="A124" s="6"/>
      <c r="B124" s="60"/>
    </row>
    <row r="125" spans="1:2" ht="12.75">
      <c r="A125" s="6"/>
      <c r="B125" s="60"/>
    </row>
    <row r="126" spans="1:2" ht="12.75">
      <c r="A126" s="6"/>
      <c r="B126" s="60"/>
    </row>
    <row r="127" spans="1:2" ht="12.75">
      <c r="A127" s="6"/>
      <c r="B127" s="60"/>
    </row>
    <row r="128" spans="1:2" ht="12.75">
      <c r="A128" s="6"/>
      <c r="B128" s="60"/>
    </row>
    <row r="129" spans="1:2" ht="12.75">
      <c r="A129" s="72"/>
      <c r="B129" s="60"/>
    </row>
    <row r="130" spans="1:2" ht="12.75">
      <c r="A130" s="6"/>
      <c r="B130" s="60"/>
    </row>
    <row r="131" spans="1:2" ht="12.75">
      <c r="A131" s="6"/>
      <c r="B131" s="60"/>
    </row>
    <row r="132" spans="1:2" ht="12.75">
      <c r="A132" s="6"/>
      <c r="B132" s="60"/>
    </row>
    <row r="133" spans="1:2" ht="12.75">
      <c r="A133" s="6"/>
      <c r="B133" s="60"/>
    </row>
    <row r="134" spans="1:2" ht="12.75">
      <c r="A134" s="6"/>
      <c r="B134" s="60"/>
    </row>
    <row r="135" spans="1:2" ht="12.75">
      <c r="A135" s="6"/>
      <c r="B135" s="60"/>
    </row>
    <row r="136" spans="1:2" ht="12.75">
      <c r="A136" s="6"/>
      <c r="B136" s="60"/>
    </row>
    <row r="137" spans="1:2" ht="12.75">
      <c r="A137" s="6"/>
      <c r="B137" s="60"/>
    </row>
    <row r="138" spans="1:2" ht="12.75">
      <c r="A138" s="6"/>
      <c r="B138" s="60"/>
    </row>
    <row r="139" spans="1:2" ht="12.75">
      <c r="A139" s="6"/>
      <c r="B139" s="60"/>
    </row>
    <row r="140" spans="1:2" ht="12.75">
      <c r="A140" s="6"/>
      <c r="B140" s="60"/>
    </row>
    <row r="141" spans="1:2" ht="12.75">
      <c r="A141" s="6"/>
      <c r="B141" s="60"/>
    </row>
    <row r="142" spans="1:2" ht="12.75">
      <c r="A142" s="6"/>
      <c r="B142" s="60"/>
    </row>
    <row r="143" spans="1:2" ht="12.75">
      <c r="A143" s="6"/>
      <c r="B143" s="60"/>
    </row>
    <row r="144" spans="1:2" ht="12.75">
      <c r="A144" s="6"/>
      <c r="B144" s="60"/>
    </row>
    <row r="145" spans="1:2" ht="12.75">
      <c r="A145" s="6"/>
      <c r="B145" s="60"/>
    </row>
    <row r="146" spans="1:2" ht="12.75">
      <c r="A146" s="6"/>
      <c r="B146" s="60"/>
    </row>
    <row r="147" spans="1:2" ht="12.75">
      <c r="A147" s="6"/>
      <c r="B147" s="60"/>
    </row>
    <row r="148" spans="1:2" ht="12.75">
      <c r="A148" s="6"/>
      <c r="B148" s="60"/>
    </row>
    <row r="149" spans="1:2" ht="12.75">
      <c r="A149" s="6"/>
      <c r="B149" s="60"/>
    </row>
    <row r="150" spans="1:2" ht="12.75">
      <c r="A150" s="6"/>
      <c r="B150" s="60"/>
    </row>
    <row r="151" spans="1:2" ht="12.75">
      <c r="A151" s="6"/>
      <c r="B151" s="60"/>
    </row>
    <row r="152" spans="1:2" ht="12.75">
      <c r="A152" s="6"/>
      <c r="B152" s="60"/>
    </row>
    <row r="153" spans="1:2" ht="12.75">
      <c r="A153" s="6"/>
      <c r="B153" s="60"/>
    </row>
    <row r="154" spans="1:2" ht="12.75">
      <c r="A154" s="6"/>
      <c r="B154" s="60"/>
    </row>
    <row r="155" spans="1:2" ht="12.75">
      <c r="A155" s="6"/>
      <c r="B155" s="60"/>
    </row>
    <row r="156" spans="1:2" ht="12.75">
      <c r="A156" s="6"/>
      <c r="B156" s="60"/>
    </row>
    <row r="157" spans="1:2" ht="12.75">
      <c r="A157" s="6"/>
      <c r="B157" s="60"/>
    </row>
    <row r="158" spans="1:2" ht="12.75">
      <c r="A158" s="6"/>
      <c r="B158" s="60"/>
    </row>
    <row r="159" spans="1:2" ht="12.75">
      <c r="A159" s="6"/>
      <c r="B159" s="60"/>
    </row>
    <row r="160" spans="1:2" ht="12.75">
      <c r="A160" s="6"/>
      <c r="B160" s="60"/>
    </row>
    <row r="161" spans="1:2" ht="12.75">
      <c r="A161" s="6"/>
      <c r="B161" s="60"/>
    </row>
    <row r="162" spans="1:2" ht="12.75">
      <c r="A162" s="6"/>
      <c r="B162" s="60"/>
    </row>
    <row r="163" spans="1:2" ht="12.75">
      <c r="A163" s="6"/>
      <c r="B163" s="60"/>
    </row>
    <row r="164" spans="1:2" ht="12.75">
      <c r="A164" s="72"/>
      <c r="B164" s="60"/>
    </row>
    <row r="165" spans="1:2" ht="12.75">
      <c r="A165" s="6"/>
      <c r="B165" s="60"/>
    </row>
    <row r="166" spans="1:2" ht="12.75">
      <c r="A166" s="6"/>
      <c r="B166" s="60"/>
    </row>
    <row r="167" spans="1:2" ht="12.75">
      <c r="A167" s="72"/>
      <c r="B167" s="60"/>
    </row>
    <row r="168" spans="1:2" ht="12.75">
      <c r="A168" s="72"/>
      <c r="B168" s="60"/>
    </row>
    <row r="169" spans="1:2" ht="12.75">
      <c r="A169" s="6"/>
      <c r="B169" s="60"/>
    </row>
    <row r="170" spans="1:2" ht="12.75">
      <c r="A170" s="6"/>
      <c r="B170" s="60"/>
    </row>
    <row r="171" spans="1:2" ht="12.75">
      <c r="A171" s="72"/>
      <c r="B171" s="60"/>
    </row>
    <row r="172" spans="1:2" ht="12.75">
      <c r="A172" s="6"/>
      <c r="B172" s="60"/>
    </row>
    <row r="173" spans="1:2" ht="12.75">
      <c r="A173" s="6"/>
      <c r="B173" s="60"/>
    </row>
    <row r="174" spans="1:2" ht="12.75">
      <c r="A174" s="6"/>
      <c r="B174" s="60"/>
    </row>
    <row r="175" spans="1:2" ht="12.75">
      <c r="A175" s="6"/>
      <c r="B175" s="60"/>
    </row>
    <row r="176" spans="1:2" ht="12.75">
      <c r="A176" s="6"/>
      <c r="B176" s="60"/>
    </row>
    <row r="177" spans="1:2" ht="12.75">
      <c r="A177" s="6"/>
      <c r="B177" s="60"/>
    </row>
    <row r="178" spans="1:2" ht="12.75">
      <c r="A178" s="6"/>
      <c r="B178" s="60"/>
    </row>
    <row r="179" spans="1:2" ht="12.75">
      <c r="A179" s="72"/>
      <c r="B179" s="60"/>
    </row>
    <row r="180" spans="1:2" ht="12.75">
      <c r="A180" s="72"/>
      <c r="B180" s="60"/>
    </row>
    <row r="181" spans="1:2" ht="12.75">
      <c r="A181" s="72"/>
      <c r="B181" s="60"/>
    </row>
    <row r="182" spans="1:2" ht="12.75">
      <c r="A182" s="72"/>
      <c r="B182" s="60"/>
    </row>
    <row r="183" spans="1:2" ht="12.75">
      <c r="A183" s="72"/>
      <c r="B183" s="60"/>
    </row>
    <row r="184" spans="1:2" ht="12.75">
      <c r="A184" s="72"/>
      <c r="B184" s="60"/>
    </row>
  </sheetData>
  <mergeCells count="13">
    <mergeCell ref="F68:F77"/>
    <mergeCell ref="F78:F81"/>
    <mergeCell ref="F82:F84"/>
    <mergeCell ref="F60:G62"/>
    <mergeCell ref="F85:F93"/>
    <mergeCell ref="F94:F113"/>
    <mergeCell ref="G63:G113"/>
    <mergeCell ref="F41:F50"/>
    <mergeCell ref="F51:F59"/>
    <mergeCell ref="G2:G59"/>
    <mergeCell ref="F2:F33"/>
    <mergeCell ref="F34:F40"/>
    <mergeCell ref="F63:F6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B</dc:creator>
  <cp:keywords/>
  <dc:description/>
  <cp:lastModifiedBy>Christiane B</cp:lastModifiedBy>
  <dcterms:created xsi:type="dcterms:W3CDTF">2003-05-21T10:18:48Z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