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0875" activeTab="0"/>
  </bookViews>
  <sheets>
    <sheet name="File Info" sheetId="1" r:id="rId1"/>
    <sheet name="I-O Analysis_Option 2" sheetId="2" r:id="rId2"/>
    <sheet name="I-O Analysis_Option 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Compliance_Construct" localSheetId="0">'[4]Variables'!#REF!</definedName>
    <definedName name="Compliance_Construct">'[3]Variables'!#REF!</definedName>
    <definedName name="Compliance_Develop" localSheetId="0">'[4]Variables'!#REF!</definedName>
    <definedName name="Compliance_Develop">'[3]Variables'!#REF!</definedName>
    <definedName name="Compliance_Outlay" localSheetId="0">'[4]Variables'!#REF!</definedName>
    <definedName name="Compliance_Outlay">'[3]Variables'!#REF!</definedName>
    <definedName name="Compliance_Start" localSheetId="0">'[4]Variables'!#REF!</definedName>
    <definedName name="Compliance_Start">'[3]Variables'!#REF!</definedName>
    <definedName name="Compliance_Term" localSheetId="0">'[4]Variables'!#REF!</definedName>
    <definedName name="Compliance_Term">'[3]Variables'!#REF!</definedName>
    <definedName name="Construct_Cost_SqFt" localSheetId="0">'[4]Variables'!#REF!</definedName>
    <definedName name="Construct_Cost_SqFt">'[3]Variables'!#REF!</definedName>
    <definedName name="Construct_Start" localSheetId="0">'[4]Variables'!#REF!</definedName>
    <definedName name="Construct_Start">'[3]Variables'!#REF!</definedName>
    <definedName name="Construct_Term" localSheetId="0">'[4]Variables'!#REF!</definedName>
    <definedName name="Construct_Term">'[3]Variables'!#REF!</definedName>
    <definedName name="CPT" localSheetId="0">'[4]Variables'!#REF!</definedName>
    <definedName name="CPT">'[3]Variables'!#REF!</definedName>
    <definedName name="CPT_Fraction" localSheetId="0">'[4]Variables'!#REF!</definedName>
    <definedName name="CPT_Fraction">'[3]Variables'!#REF!</definedName>
    <definedName name="Debt_Cost" localSheetId="0">'[4]Variables'!#REF!</definedName>
    <definedName name="Debt_Cost">'[3]Variables'!#REF!</definedName>
    <definedName name="Develop_Cost" localSheetId="0">'[4]Variables'!#REF!</definedName>
    <definedName name="Develop_Cost">'[3]Variables'!#REF!</definedName>
    <definedName name="Develop_Start" localSheetId="0">'[4]Variables'!#REF!</definedName>
    <definedName name="Develop_Start">'[3]Variables'!#REF!</definedName>
    <definedName name="Develop_Term" localSheetId="0">'[4]Variables'!#REF!</definedName>
    <definedName name="Develop_Term">'[3]Variables'!#REF!</definedName>
    <definedName name="Discount_Rate" localSheetId="0">'[4]Variables'!#REF!</definedName>
    <definedName name="Discount_Rate">'[3]Variables'!#REF!</definedName>
    <definedName name="Equity_Cost" localSheetId="0">'[4]Variables'!#REF!</definedName>
    <definedName name="Equity_Cost">'[3]Variables'!#REF!</definedName>
    <definedName name="Equity_Cost_Develop" localSheetId="0">'[4]Variables'!#REF!</definedName>
    <definedName name="Equity_Cost_Develop">'[3]Variables'!#REF!</definedName>
    <definedName name="Fraction_Cmpl_Outlay_Debt" localSheetId="0">'[4]Variables'!#REF!</definedName>
    <definedName name="Fraction_Cmpl_Outlay_Debt">'[3]Variables'!#REF!</definedName>
    <definedName name="Fraction_Debt_Compliance" localSheetId="0">'[4]Variables'!#REF!</definedName>
    <definedName name="Fraction_Debt_Compliance">'[3]Variables'!#REF!</definedName>
    <definedName name="Fraction_Debt_Construct" localSheetId="0">'[4]Variables'!#REF!</definedName>
    <definedName name="Fraction_Debt_Construct">'[3]Variables'!#REF!</definedName>
    <definedName name="Fraction_Debt_Develop" localSheetId="0">'[4]Variables'!#REF!</definedName>
    <definedName name="Fraction_Debt_Develop">'[3]Variables'!#REF!</definedName>
    <definedName name="Fraction_Debt_Land" localSheetId="0">'[4]Variables'!#REF!</definedName>
    <definedName name="Fraction_Debt_Land">'[3]Variables'!#REF!</definedName>
    <definedName name="House_Size" localSheetId="0">'[4]Variables'!#REF!</definedName>
    <definedName name="House_Size">'[3]Variables'!#REF!</definedName>
    <definedName name="Housing_Share" localSheetId="0">'[4]Variables'!#REF!</definedName>
    <definedName name="Housing_Share">'[3]Variables'!#REF!</definedName>
    <definedName name="Impact_Fees" localSheetId="0">'[4]Variables'!#REF!</definedName>
    <definedName name="Impact_Fees">'[3]Variables'!#REF!</definedName>
    <definedName name="Ins_Rate" localSheetId="0">'[4]Variables'!#REF!</definedName>
    <definedName name="Ins_Rate">'[3]Variables'!#REF!</definedName>
    <definedName name="Land_Preservation" localSheetId="0">'[4]Variables'!#REF!</definedName>
    <definedName name="Land_Preservation">'[3]Variables'!#REF!</definedName>
    <definedName name="Land_Start" localSheetId="0">'[4]Variables'!#REF!</definedName>
    <definedName name="Land_Start">'[3]Variables'!#REF!</definedName>
    <definedName name="Land_Term" localSheetId="0">'[4]Variables'!#REF!</definedName>
    <definedName name="Land_Term">'[3]Variables'!#REF!</definedName>
    <definedName name="Lot_Size" localSheetId="0">'[4]Variables'!#REF!</definedName>
    <definedName name="Lot_Size">'[3]Variables'!#REF!</definedName>
    <definedName name="Lots_Per_Acre" localSheetId="0">'[4]Variables'!#REF!</definedName>
    <definedName name="Lots_Per_Acre">'[3]Variables'!#REF!</definedName>
    <definedName name="Marketing_Fraction" localSheetId="0">'[4]Variables'!#REF!</definedName>
    <definedName name="Marketing_Fraction">'[3]Variables'!#REF!</definedName>
    <definedName name="MERGE" localSheetId="0">#REF!</definedName>
    <definedName name="MERGE">#REF!</definedName>
    <definedName name="Mort_Duration" localSheetId="0">'[4]Variables'!#REF!</definedName>
    <definedName name="Mort_Duration">'[3]Variables'!#REF!</definedName>
    <definedName name="Mort_Rate" localSheetId="0">'[4]Variables'!#REF!</definedName>
    <definedName name="Mort_Rate">'[3]Variables'!#REF!</definedName>
    <definedName name="Num_Lots">#REF!</definedName>
    <definedName name="OP1">#REF!</definedName>
    <definedName name="Op1_Name" localSheetId="0">'[4]Variables'!#REF!</definedName>
    <definedName name="Op1_Name">'[3]Variables'!#REF!</definedName>
    <definedName name="OP2">#REF!</definedName>
    <definedName name="Op2_Name" localSheetId="0">'[4]Variables'!#REF!</definedName>
    <definedName name="Op2_Name">'[3]Variables'!#REF!</definedName>
    <definedName name="OP3">#REF!</definedName>
    <definedName name="Op3_Name" localSheetId="0">'[4]Variables'!#REF!</definedName>
    <definedName name="Op3_Name">'[3]Variables'!#REF!</definedName>
    <definedName name="OP4">#REF!</definedName>
    <definedName name="OP5" localSheetId="0">'[4]Variables'!#REF!</definedName>
    <definedName name="OP5">'[3]Variables'!#REF!</definedName>
    <definedName name="Other_Costs" localSheetId="0">'[4]Variables'!#REF!</definedName>
    <definedName name="Other_Costs">'[3]Variables'!#REF!</definedName>
    <definedName name="Other_Fees" localSheetId="0">'[4]Variables'!#REF!</definedName>
    <definedName name="Other_Fees">'[3]Variables'!#REF!</definedName>
    <definedName name="Overhead_Construct" localSheetId="0">'[4]Variables'!#REF!</definedName>
    <definedName name="Overhead_Construct">'[3]Variables'!#REF!</definedName>
    <definedName name="Overhead_Fraction" localSheetId="0">'[4]Variables'!#REF!</definedName>
    <definedName name="Overhead_Fraction">'[3]Variables'!#REF!</definedName>
    <definedName name="Pcnt_Financed" localSheetId="0">'[4]Variables'!#REF!</definedName>
    <definedName name="Pcnt_Financed">'[3]Variables'!#REF!</definedName>
    <definedName name="PPY" localSheetId="0">'[4]Variables'!#REF!</definedName>
    <definedName name="PPY">'[3]Variables'!#REF!</definedName>
    <definedName name="_xlnm.Print_Area" localSheetId="0">'File Info'!$A$1:$N$19</definedName>
    <definedName name="_xlnm.Print_Area" localSheetId="1">'I-O Analysis_Option 2'!$B$77:$D$85</definedName>
    <definedName name="_xlnm.Print_Area" localSheetId="2">'I-O Analysis_Option 3'!$B$77:$D$85</definedName>
    <definedName name="Project_Type">#REF!</definedName>
    <definedName name="Raw_Land_Cost" localSheetId="0">'[4]Variables'!#REF!</definedName>
    <definedName name="Raw_Land_Cost">'[3]Variables'!#REF!</definedName>
    <definedName name="RC_23">#REF!</definedName>
    <definedName name="RC_235">#REF!</definedName>
    <definedName name="RC_333">#REF!</definedName>
    <definedName name="RC_5412">#REF!</definedName>
    <definedName name="Resource_Cost" localSheetId="2">'I-O Analysis_Option 3'!#REF!</definedName>
    <definedName name="Resource_Cost">'I-O Analysis_Option 2'!#REF!</definedName>
    <definedName name="Revenue_Year" localSheetId="0">'[4]Variables'!#REF!</definedName>
    <definedName name="Revenue_Year">'[3]Variables'!#REF!</definedName>
    <definedName name="Run_Option">#REF!</definedName>
    <definedName name="Sales_Fraction" localSheetId="0">'[4]Variables'!#REF!</definedName>
    <definedName name="Sales_Fraction">'[3]Variables'!#REF!</definedName>
    <definedName name="Site_Size">#REF!</definedName>
    <definedName name="Site_Size_2">#REF!</definedName>
    <definedName name="Tax_Rate" localSheetId="0">'[4]Variables'!#REF!</definedName>
    <definedName name="Tax_Rate">'[3]Variables'!#REF!</definedName>
    <definedName name="tm" localSheetId="0">'[4]Variables'!#REF!</definedName>
    <definedName name="tm">'[3]Variables'!#REF!</definedName>
  </definedNames>
  <calcPr fullCalcOnLoad="1"/>
</workbook>
</file>

<file path=xl/sharedStrings.xml><?xml version="1.0" encoding="utf-8"?>
<sst xmlns="http://schemas.openxmlformats.org/spreadsheetml/2006/main" count="240" uniqueCount="129">
  <si>
    <t>Miscellaneous professional, scientific and technical services</t>
  </si>
  <si>
    <t>111CA</t>
  </si>
  <si>
    <t>113FF</t>
  </si>
  <si>
    <t>311FT</t>
  </si>
  <si>
    <t>313TT</t>
  </si>
  <si>
    <t>315AL</t>
  </si>
  <si>
    <t>3361MV</t>
  </si>
  <si>
    <t>3364OT</t>
  </si>
  <si>
    <t>44RT</t>
  </si>
  <si>
    <t>487OS</t>
  </si>
  <si>
    <t>521CI</t>
  </si>
  <si>
    <t>532RL</t>
  </si>
  <si>
    <t>5412OP</t>
  </si>
  <si>
    <t>622HO</t>
  </si>
  <si>
    <t>711AS</t>
  </si>
  <si>
    <t>GFG</t>
  </si>
  <si>
    <t>GFE</t>
  </si>
  <si>
    <t>GSLG</t>
  </si>
  <si>
    <t>GSLE</t>
  </si>
  <si>
    <t>S004</t>
  </si>
  <si>
    <t>IOCode</t>
  </si>
  <si>
    <t>Farms</t>
  </si>
  <si>
    <t>Forestry, fishing, and related activities</t>
  </si>
  <si>
    <t>Oil and gas extraction</t>
  </si>
  <si>
    <t>Mining, except oil and gas</t>
  </si>
  <si>
    <t>Support activities for mining</t>
  </si>
  <si>
    <t>Utilities</t>
  </si>
  <si>
    <t>Construction</t>
  </si>
  <si>
    <t>Food and beverage and tobacco products</t>
  </si>
  <si>
    <t>Textile mills and textile product mills</t>
  </si>
  <si>
    <t>Apparel and leather and allied products</t>
  </si>
  <si>
    <t>Wood products</t>
  </si>
  <si>
    <t>Paper products</t>
  </si>
  <si>
    <t>Printing and related support activities</t>
  </si>
  <si>
    <t>Petroleum and coal products</t>
  </si>
  <si>
    <t>Chemical products</t>
  </si>
  <si>
    <t>Plastics and rubber products</t>
  </si>
  <si>
    <t>Nonmetallic mineral products</t>
  </si>
  <si>
    <t>Primary metals</t>
  </si>
  <si>
    <t>Fabricated metal products</t>
  </si>
  <si>
    <t>Machinery</t>
  </si>
  <si>
    <t>Computer and electronic products</t>
  </si>
  <si>
    <t>Electrical equipment, appliances, and components</t>
  </si>
  <si>
    <t>Motor vehicles, bodies and  trailers, and parts</t>
  </si>
  <si>
    <t>Other transportation equipment</t>
  </si>
  <si>
    <t>Furniture and related products</t>
  </si>
  <si>
    <t>Miscellaneous manufacturing</t>
  </si>
  <si>
    <t>Wholesale trade</t>
  </si>
  <si>
    <t>Retail trade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</si>
  <si>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</si>
  <si>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</si>
  <si>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</si>
  <si>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</si>
  <si>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</si>
  <si>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</si>
  <si>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Other transportation and support activities</t>
  </si>
  <si>
    <t>Warehousing and storage</t>
  </si>
  <si>
    <t>Publishing industries (includes software)</t>
  </si>
  <si>
    <t>Motion picture and sound recording industries</t>
  </si>
  <si>
    <t>Broadcasting and telecommunications</t>
  </si>
  <si>
    <t>Information and data processing services</t>
  </si>
  <si>
    <t>Federal Reserve banks, credit intermediation, and related activities</t>
  </si>
  <si>
    <t>Securities, commodity contracts, and investments</t>
  </si>
  <si>
    <t>Insurance carriers and related activities</t>
  </si>
  <si>
    <t>Funds, trusts, and other financial vehicles</t>
  </si>
  <si>
    <t>Real estate</t>
  </si>
  <si>
    <t>Rental and leasing services and lessors of intangible assets</t>
  </si>
  <si>
    <t>Legal services</t>
  </si>
  <si>
    <t>Computer systems design and related services</t>
  </si>
  <si>
    <t>Management of companies and enterprises</t>
  </si>
  <si>
    <t>Administrative and support services</t>
  </si>
  <si>
    <t>Waste management and remediation services</t>
  </si>
  <si>
    <t>Educational services</t>
  </si>
  <si>
    <t>Ambulatory health care services</t>
  </si>
  <si>
    <t>Hospitals and nursing and residential care facilities</t>
  </si>
  <si>
    <t>Social assistance</t>
  </si>
  <si>
    <t>Performing arts, spectator sports, museums, and related activities</t>
  </si>
  <si>
    <t>Amusements, gambling, and recreation industries</t>
  </si>
  <si>
    <t>Accommodation</t>
  </si>
  <si>
    <t>Food services and drinking places</t>
  </si>
  <si>
    <t>Other services, except government</t>
  </si>
  <si>
    <t>Federal general government</t>
  </si>
  <si>
    <t>Federal government enterprises</t>
  </si>
  <si>
    <t>State and local general government</t>
  </si>
  <si>
    <t>State and local government enterprises</t>
  </si>
  <si>
    <t>Inventory valuation adjustment</t>
  </si>
  <si>
    <t>Total Industry Output Multiplier</t>
  </si>
  <si>
    <t>Sector Name</t>
  </si>
  <si>
    <t>Total Requirements Output Multiplier</t>
  </si>
  <si>
    <t>Direct Reqiurements Compensation Multiplier</t>
  </si>
  <si>
    <t>Economic Impacts</t>
  </si>
  <si>
    <t>Employees per $1,000 Payroll</t>
  </si>
  <si>
    <t>Federal Government Administrative Cost for DMR Processing</t>
  </si>
  <si>
    <t>State and Local Government Administrative Cost for DMR Processing</t>
  </si>
  <si>
    <t>Total Government Administrative Cost</t>
  </si>
  <si>
    <t>Inter-Industry Economic Impacts from Total Government Admin Cost</t>
  </si>
  <si>
    <t>Inter-Industry Employee Compensation Impact from Total Government Admin Cost</t>
  </si>
  <si>
    <t>Inter-Industry Employment Impact from Total Government Admin Cost (jobs)</t>
  </si>
  <si>
    <t xml:space="preserve">Option 2 Federal Government Admin Cost - DMR Processing  </t>
  </si>
  <si>
    <t xml:space="preserve">Option 2 State and Local Government Admin Cost - DMR Processing  </t>
  </si>
  <si>
    <t>Total Option 2 Government Admin Cost - DMR Processing</t>
  </si>
  <si>
    <t>Federal Government</t>
  </si>
  <si>
    <t>State and Local Government</t>
  </si>
  <si>
    <t>Fed Cost Economic Impact</t>
  </si>
  <si>
    <t>Fed Cost Compensation Impact</t>
  </si>
  <si>
    <t>Fed Cost Employee Impact</t>
  </si>
  <si>
    <t>State and Local Cost Economic Impact</t>
  </si>
  <si>
    <t>State and Local Cost Compensation Impact</t>
  </si>
  <si>
    <t>State and Local Cost Employee Impact</t>
  </si>
  <si>
    <t>Social Cost - Government DMR Admin Cost</t>
  </si>
  <si>
    <t xml:space="preserve">Option 3 Federal Government Admin Cost - DMR Processing  </t>
  </si>
  <si>
    <t xml:space="preserve">Option 3 State and Local Government Admin Cost - DMR Processing  </t>
  </si>
  <si>
    <t>Total Option 3 Government Admin Cost - DMR Processing</t>
  </si>
  <si>
    <t>Author:</t>
  </si>
  <si>
    <t>Abt Associates Inc.</t>
  </si>
  <si>
    <t>File Created:</t>
  </si>
  <si>
    <t>File Updated:</t>
  </si>
  <si>
    <t>Purpose:</t>
  </si>
  <si>
    <t>Worksheet:</t>
  </si>
  <si>
    <t>Contents:</t>
  </si>
  <si>
    <t>Linked Files (Files whose data is used in this file):</t>
  </si>
  <si>
    <t>Economic Census_Employment.xls</t>
  </si>
  <si>
    <t>GovtCosts.xls</t>
  </si>
  <si>
    <t>I-O Analysis_Option 2</t>
  </si>
  <si>
    <t>I-O Analysis_Option 3</t>
  </si>
  <si>
    <t>Economy-Wide Effects of Government Administrative Burden</t>
  </si>
  <si>
    <t>This file contains estimate of economy-wide effects on output and employment arising from estimated administrative burden to governments for DMR review and processing under regulatory Options 2 and 3.</t>
  </si>
  <si>
    <t>Economy-wide economic effects estimated for Option 2</t>
  </si>
  <si>
    <t>Economy-wide economic effects estimated for Option 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</si>
</sst>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"/>
    <numFmt numFmtId="167" formatCode="&quot;$&quot;#,##0.00"/>
    <numFmt numFmtId="168" formatCode="_(&quot;$&quot;* #,##0_);_(&quot;$&quot;* \(#,##0\);_(&quot;$&quot;* &quot;-&quot;??_);_(@_)"/>
    <numFmt numFmtId="169" formatCode="0.000"/>
    <numFmt numFmtId="170" formatCode="0.000%"/>
    <numFmt numFmtId="171" formatCode="0.0000%"/>
    <numFmt numFmtId="172" formatCode="0.00000%"/>
    <numFmt numFmtId="173" formatCode="#,##0.000"/>
    <numFmt numFmtId="174" formatCode="#,##0.0000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_);_(&quot;$&quot;* \(#,##0.0\);_(&quot;$&quot;* &quot;-&quot;??_);_(@_)"/>
    <numFmt numFmtId="178" formatCode="_(&quot;$&quot;* #,##0.0_);_(&quot;$&quot;* \(#,##0.0\);_(&quot;$&quot;* &quot;-&quot;_);_(@_)"/>
    <numFmt numFmtId="179" formatCode="_(&quot;$&quot;* #,##0.00_);_(&quot;$&quot;* \(#,##0.00\);_(&quot;$&quot;* &quot;-&quot;_);_(@_)"/>
    <numFmt numFmtId="180" formatCode="&quot;$&quot;#,##0.0_);[Red]\(&quot;$&quot;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__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_(* #,##0.000_);_(* \(#,##0.000\);_(* &quot;-&quot;???_);_(@_)"/>
    <numFmt numFmtId="192" formatCode="_(* #,##0.0_);_(* \(#,##0.0\);_(* &quot;-&quot;??_);_(@_)"/>
    <numFmt numFmtId="193" formatCode="_(* #,##0_);_(* \(#,##0\);_(* &quot;-&quot;??_);_(@_)"/>
    <numFmt numFmtId="194" formatCode="0.0"/>
    <numFmt numFmtId="195" formatCode="_(* #,##0.0_);_(* \(#,##0.0\);_(* &quot;-&quot;?_);_(@_)"/>
    <numFmt numFmtId="196" formatCode="0.00000_);\(0.00000\)"/>
    <numFmt numFmtId="197" formatCode="_(&quot;$&quot;* #,##0.00000_);_(&quot;$&quot;* \(#,##0.00000\);_(&quot;$&quot;* &quot;-&quot;?????_);_(@_)"/>
    <numFmt numFmtId="198" formatCode="#,##0.0_);\(#,##0.0\)"/>
    <numFmt numFmtId="199" formatCode="#,##0.000_);\(#,##0.000\)"/>
    <numFmt numFmtId="200" formatCode="_(* #,##0.00000_);_(* \(#,##0.00000\);_(* &quot;-&quot;?????_);_(@_)"/>
    <numFmt numFmtId="201" formatCode="00000"/>
    <numFmt numFmtId="202" formatCode="mmm\-yyyy"/>
    <numFmt numFmtId="203" formatCode="mmmm\ d\,\ yyyy"/>
    <numFmt numFmtId="204" formatCode="m/d"/>
    <numFmt numFmtId="205" formatCode="#\-####"/>
    <numFmt numFmtId="206" formatCode="0&quot;-&quot;0000"/>
    <numFmt numFmtId="207" formatCode="[$-409]h:mm:ss\ AM/PM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thin"/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8" fontId="4" fillId="2" borderId="0" xfId="17" applyNumberFormat="1" applyFont="1" applyFill="1" applyBorder="1" applyAlignment="1">
      <alignment/>
    </xf>
    <xf numFmtId="0" fontId="0" fillId="2" borderId="3" xfId="0" applyFill="1" applyBorder="1" applyAlignment="1">
      <alignment/>
    </xf>
    <xf numFmtId="0" fontId="4" fillId="2" borderId="4" xfId="0" applyFont="1" applyFill="1" applyBorder="1" applyAlignment="1">
      <alignment horizontal="centerContinuous" wrapText="1"/>
    </xf>
    <xf numFmtId="0" fontId="4" fillId="2" borderId="0" xfId="0" applyFont="1" applyFill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0" fillId="2" borderId="0" xfId="0" applyFill="1" applyAlignment="1">
      <alignment horizontal="left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Continuous" wrapText="1"/>
    </xf>
    <xf numFmtId="42" fontId="0" fillId="2" borderId="7" xfId="0" applyNumberFormat="1" applyFill="1" applyBorder="1" applyAlignment="1">
      <alignment horizontal="right" indent="1"/>
    </xf>
    <xf numFmtId="42" fontId="0" fillId="2" borderId="8" xfId="0" applyNumberFormat="1" applyFill="1" applyBorder="1" applyAlignment="1">
      <alignment horizontal="right" indent="1"/>
    </xf>
    <xf numFmtId="42" fontId="0" fillId="2" borderId="9" xfId="0" applyNumberFormat="1" applyFill="1" applyBorder="1" applyAlignment="1">
      <alignment horizontal="right" indent="1"/>
    </xf>
    <xf numFmtId="42" fontId="0" fillId="2" borderId="10" xfId="17" applyNumberFormat="1" applyFill="1" applyBorder="1" applyAlignment="1">
      <alignment horizontal="right"/>
    </xf>
    <xf numFmtId="42" fontId="0" fillId="2" borderId="11" xfId="0" applyNumberFormat="1" applyFill="1" applyBorder="1" applyAlignment="1">
      <alignment horizontal="right" indent="1"/>
    </xf>
    <xf numFmtId="0" fontId="4" fillId="2" borderId="12" xfId="0" applyFont="1" applyFill="1" applyBorder="1" applyAlignment="1">
      <alignment horizontal="centerContinuous" wrapText="1"/>
    </xf>
    <xf numFmtId="0" fontId="5" fillId="2" borderId="13" xfId="0" applyFont="1" applyFill="1" applyBorder="1" applyAlignment="1">
      <alignment horizontal="center" wrapText="1"/>
    </xf>
    <xf numFmtId="189" fontId="0" fillId="2" borderId="14" xfId="0" applyNumberFormat="1" applyFill="1" applyBorder="1" applyAlignment="1">
      <alignment horizontal="right" indent="1"/>
    </xf>
    <xf numFmtId="189" fontId="0" fillId="2" borderId="15" xfId="0" applyNumberFormat="1" applyFill="1" applyBorder="1" applyAlignment="1">
      <alignment horizontal="right" indent="1"/>
    </xf>
    <xf numFmtId="189" fontId="0" fillId="2" borderId="16" xfId="0" applyNumberFormat="1" applyFill="1" applyBorder="1" applyAlignment="1">
      <alignment horizontal="right" indent="1"/>
    </xf>
    <xf numFmtId="42" fontId="0" fillId="2" borderId="17" xfId="17" applyNumberFormat="1" applyFill="1" applyBorder="1" applyAlignment="1">
      <alignment horizontal="right"/>
    </xf>
    <xf numFmtId="42" fontId="0" fillId="2" borderId="10" xfId="0" applyNumberFormat="1" applyFill="1" applyBorder="1" applyAlignment="1">
      <alignment horizontal="right" indent="1"/>
    </xf>
    <xf numFmtId="0" fontId="4" fillId="2" borderId="18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0" fillId="2" borderId="23" xfId="0" applyFill="1" applyBorder="1" applyAlignment="1">
      <alignment/>
    </xf>
    <xf numFmtId="0" fontId="5" fillId="2" borderId="24" xfId="0" applyFont="1" applyFill="1" applyBorder="1" applyAlignment="1">
      <alignment horizontal="center" wrapText="1"/>
    </xf>
    <xf numFmtId="196" fontId="0" fillId="2" borderId="8" xfId="0" applyNumberFormat="1" applyFill="1" applyBorder="1" applyAlignment="1">
      <alignment horizontal="right" indent="1"/>
    </xf>
    <xf numFmtId="0" fontId="0" fillId="2" borderId="0" xfId="0" applyFill="1" applyBorder="1" applyAlignment="1">
      <alignment horizontal="left" indent="1"/>
    </xf>
    <xf numFmtId="0" fontId="4" fillId="2" borderId="0" xfId="0" applyFont="1" applyFill="1" applyBorder="1" applyAlignment="1">
      <alignment/>
    </xf>
    <xf numFmtId="0" fontId="0" fillId="2" borderId="25" xfId="0" applyFill="1" applyBorder="1" applyAlignment="1">
      <alignment horizontal="left" indent="1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 horizontal="left" indent="1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 horizontal="left" indent="1"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 horizontal="left" indent="1"/>
    </xf>
    <xf numFmtId="0" fontId="0" fillId="2" borderId="28" xfId="0" applyFill="1" applyBorder="1" applyAlignment="1">
      <alignment/>
    </xf>
    <xf numFmtId="0" fontId="4" fillId="3" borderId="29" xfId="0" applyFont="1" applyFill="1" applyBorder="1" applyAlignment="1">
      <alignment/>
    </xf>
    <xf numFmtId="0" fontId="0" fillId="3" borderId="29" xfId="0" applyFill="1" applyBorder="1" applyAlignment="1">
      <alignment/>
    </xf>
    <xf numFmtId="0" fontId="4" fillId="3" borderId="18" xfId="0" applyFont="1" applyFill="1" applyBorder="1" applyAlignment="1">
      <alignment/>
    </xf>
    <xf numFmtId="0" fontId="0" fillId="3" borderId="18" xfId="0" applyFill="1" applyBorder="1" applyAlignment="1">
      <alignment/>
    </xf>
    <xf numFmtId="168" fontId="0" fillId="2" borderId="30" xfId="17" applyNumberFormat="1" applyFill="1" applyBorder="1" applyAlignment="1">
      <alignment/>
    </xf>
    <xf numFmtId="168" fontId="0" fillId="2" borderId="31" xfId="17" applyNumberFormat="1" applyFill="1" applyBorder="1" applyAlignment="1">
      <alignment/>
    </xf>
    <xf numFmtId="168" fontId="0" fillId="2" borderId="32" xfId="17" applyNumberFormat="1" applyFill="1" applyBorder="1" applyAlignment="1">
      <alignment/>
    </xf>
    <xf numFmtId="0" fontId="4" fillId="2" borderId="33" xfId="0" applyFont="1" applyFill="1" applyBorder="1" applyAlignment="1">
      <alignment horizontal="center" wrapText="1"/>
    </xf>
    <xf numFmtId="0" fontId="0" fillId="2" borderId="34" xfId="0" applyFill="1" applyBorder="1" applyAlignment="1">
      <alignment/>
    </xf>
    <xf numFmtId="189" fontId="0" fillId="2" borderId="35" xfId="0" applyNumberFormat="1" applyFill="1" applyBorder="1" applyAlignment="1">
      <alignment horizontal="right" indent="1"/>
    </xf>
    <xf numFmtId="189" fontId="0" fillId="2" borderId="36" xfId="0" applyNumberFormat="1" applyFill="1" applyBorder="1" applyAlignment="1">
      <alignment horizontal="right" indent="1"/>
    </xf>
    <xf numFmtId="168" fontId="0" fillId="2" borderId="10" xfId="17" applyNumberFormat="1" applyFill="1" applyBorder="1" applyAlignment="1">
      <alignment/>
    </xf>
    <xf numFmtId="0" fontId="4" fillId="2" borderId="0" xfId="0" applyFont="1" applyFill="1" applyBorder="1" applyAlignment="1">
      <alignment horizontal="left" indent="1"/>
    </xf>
    <xf numFmtId="199" fontId="0" fillId="2" borderId="37" xfId="0" applyNumberFormat="1" applyFill="1" applyBorder="1" applyAlignment="1">
      <alignment horizontal="right" indent="1"/>
    </xf>
    <xf numFmtId="199" fontId="0" fillId="2" borderId="38" xfId="0" applyNumberFormat="1" applyFill="1" applyBorder="1" applyAlignment="1">
      <alignment horizontal="right" indent="1"/>
    </xf>
    <xf numFmtId="168" fontId="4" fillId="2" borderId="39" xfId="17" applyNumberFormat="1" applyFont="1" applyFill="1" applyBorder="1" applyAlignment="1">
      <alignment horizontal="left"/>
    </xf>
    <xf numFmtId="168" fontId="4" fillId="2" borderId="10" xfId="17" applyNumberFormat="1" applyFont="1" applyFill="1" applyBorder="1" applyAlignment="1">
      <alignment horizontal="left"/>
    </xf>
    <xf numFmtId="166" fontId="0" fillId="0" borderId="0" xfId="0" applyNumberFormat="1" applyFont="1" applyBorder="1" applyAlignment="1">
      <alignment horizontal="left" indent="1"/>
    </xf>
    <xf numFmtId="189" fontId="0" fillId="0" borderId="0" xfId="0" applyNumberFormat="1" applyAlignment="1">
      <alignment horizontal="right" indent="1"/>
    </xf>
    <xf numFmtId="166" fontId="0" fillId="0" borderId="40" xfId="0" applyNumberFormat="1" applyFont="1" applyBorder="1" applyAlignment="1">
      <alignment horizontal="left" indent="1"/>
    </xf>
    <xf numFmtId="166" fontId="0" fillId="0" borderId="41" xfId="0" applyNumberFormat="1" applyFont="1" applyBorder="1" applyAlignment="1">
      <alignment horizontal="left" indent="1"/>
    </xf>
    <xf numFmtId="166" fontId="4" fillId="0" borderId="42" xfId="0" applyNumberFormat="1" applyFont="1" applyBorder="1" applyAlignment="1">
      <alignment horizontal="left" indent="1"/>
    </xf>
    <xf numFmtId="168" fontId="0" fillId="2" borderId="43" xfId="17" applyNumberFormat="1" applyFont="1" applyFill="1" applyBorder="1" applyAlignment="1">
      <alignment horizontal="left"/>
    </xf>
    <xf numFmtId="168" fontId="0" fillId="2" borderId="31" xfId="17" applyNumberFormat="1" applyFont="1" applyFill="1" applyBorder="1" applyAlignment="1">
      <alignment horizontal="left"/>
    </xf>
    <xf numFmtId="179" fontId="0" fillId="2" borderId="8" xfId="0" applyNumberFormat="1" applyFill="1" applyBorder="1" applyAlignment="1">
      <alignment horizontal="right" indent="1"/>
    </xf>
    <xf numFmtId="178" fontId="0" fillId="2" borderId="10" xfId="0" applyNumberFormat="1" applyFill="1" applyBorder="1" applyAlignment="1">
      <alignment horizontal="right" indent="1"/>
    </xf>
    <xf numFmtId="178" fontId="0" fillId="2" borderId="17" xfId="0" applyNumberFormat="1" applyFill="1" applyBorder="1" applyAlignment="1">
      <alignment horizontal="right" indent="1"/>
    </xf>
    <xf numFmtId="178" fontId="0" fillId="2" borderId="11" xfId="0" applyNumberFormat="1" applyFill="1" applyBorder="1" applyAlignment="1">
      <alignment horizontal="right" indent="1"/>
    </xf>
    <xf numFmtId="198" fontId="0" fillId="2" borderId="10" xfId="0" applyNumberFormat="1" applyFill="1" applyBorder="1" applyAlignment="1">
      <alignment horizontal="right" indent="1"/>
    </xf>
    <xf numFmtId="198" fontId="0" fillId="2" borderId="17" xfId="0" applyNumberFormat="1" applyFill="1" applyBorder="1" applyAlignment="1">
      <alignment horizontal="right" indent="1"/>
    </xf>
    <xf numFmtId="198" fontId="0" fillId="2" borderId="11" xfId="0" applyNumberFormat="1" applyFill="1" applyBorder="1" applyAlignment="1">
      <alignment horizontal="right" indent="1"/>
    </xf>
    <xf numFmtId="39" fontId="0" fillId="2" borderId="44" xfId="0" applyNumberFormat="1" applyFill="1" applyBorder="1" applyAlignment="1">
      <alignment horizontal="right" indent="1"/>
    </xf>
    <xf numFmtId="168" fontId="4" fillId="2" borderId="45" xfId="17" applyNumberFormat="1" applyFont="1" applyFill="1" applyBorder="1" applyAlignment="1">
      <alignment/>
    </xf>
    <xf numFmtId="177" fontId="0" fillId="2" borderId="45" xfId="17" applyNumberFormat="1" applyFill="1" applyBorder="1" applyAlignment="1">
      <alignment/>
    </xf>
    <xf numFmtId="42" fontId="0" fillId="2" borderId="10" xfId="17" applyNumberFormat="1" applyFill="1" applyBorder="1" applyAlignment="1">
      <alignment horizontal="right"/>
    </xf>
    <xf numFmtId="42" fontId="0" fillId="2" borderId="17" xfId="17" applyNumberFormat="1" applyFill="1" applyBorder="1" applyAlignment="1">
      <alignment horizontal="right"/>
    </xf>
    <xf numFmtId="168" fontId="0" fillId="2" borderId="30" xfId="17" applyNumberFormat="1" applyFill="1" applyBorder="1" applyAlignment="1">
      <alignment/>
    </xf>
    <xf numFmtId="168" fontId="0" fillId="2" borderId="31" xfId="17" applyNumberFormat="1" applyFill="1" applyBorder="1" applyAlignment="1">
      <alignment/>
    </xf>
    <xf numFmtId="168" fontId="0" fillId="2" borderId="32" xfId="17" applyNumberFormat="1" applyFill="1" applyBorder="1" applyAlignment="1">
      <alignment/>
    </xf>
    <xf numFmtId="177" fontId="0" fillId="2" borderId="45" xfId="17" applyNumberFormat="1" applyFill="1" applyBorder="1" applyAlignment="1">
      <alignment/>
    </xf>
    <xf numFmtId="168" fontId="0" fillId="2" borderId="10" xfId="17" applyNumberFormat="1" applyFill="1" applyBorder="1" applyAlignment="1">
      <alignment/>
    </xf>
    <xf numFmtId="0" fontId="5" fillId="2" borderId="0" xfId="0" applyFont="1" applyFill="1" applyAlignment="1">
      <alignment horizontal="left"/>
    </xf>
    <xf numFmtId="14" fontId="0" fillId="4" borderId="0" xfId="0" applyNumberFormat="1" applyFill="1" applyAlignment="1">
      <alignment horizontal="left"/>
    </xf>
    <xf numFmtId="0" fontId="4" fillId="3" borderId="46" xfId="0" applyFont="1" applyFill="1" applyBorder="1" applyAlignment="1">
      <alignment horizontal="left"/>
    </xf>
    <xf numFmtId="0" fontId="4" fillId="3" borderId="29" xfId="0" applyFont="1" applyFill="1" applyBorder="1" applyAlignment="1">
      <alignment horizontal="left"/>
    </xf>
    <xf numFmtId="14" fontId="0" fillId="0" borderId="0" xfId="0" applyNumberFormat="1" applyFill="1" applyAlignment="1">
      <alignment horizontal="left"/>
    </xf>
    <xf numFmtId="0" fontId="5" fillId="0" borderId="47" xfId="0" applyFont="1" applyFill="1" applyBorder="1" applyAlignment="1">
      <alignment horizontal="left" vertical="top" indent="1"/>
    </xf>
    <xf numFmtId="0" fontId="6" fillId="2" borderId="3" xfId="0" applyFont="1" applyFill="1" applyBorder="1" applyAlignment="1">
      <alignment/>
    </xf>
    <xf numFmtId="0" fontId="5" fillId="0" borderId="48" xfId="0" applyFont="1" applyFill="1" applyBorder="1" applyAlignment="1">
      <alignment horizontal="left" wrapText="1" indent="1"/>
    </xf>
    <xf numFmtId="0" fontId="5" fillId="0" borderId="26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49" xfId="0" applyFill="1" applyBorder="1" applyAlignment="1">
      <alignment horizontal="left" vertical="top" wrapText="1"/>
    </xf>
    <xf numFmtId="0" fontId="0" fillId="2" borderId="30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RD\TYCHE%20Contract\Assignments\WA%200-01%20(C&amp;D%20Ecn%20&amp;%20Bns)\Task%206-Economic%20Cost%20Model\General%20Analysis%20Inputs\State-Level%20PE%20Analysis%20Inputs\Economic%20Census_Employ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RD\TYCHE%20Contract\Assignments\WA%200-01%20(C&amp;D%20Ecn%20&amp;%20Bns)\Task%209-EA%20Documentation%20Support\Chapters\Ch10-UMRA\GovtCos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ustrial%20State-Level%20C&amp;D%20Market%20Framewor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ingle-Family%20State-Level%20C&amp;D%20Market%20Framewo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RD\TYCHE%20Contract\Assignments\WA%200-01%20(C&amp;D%20Ecn%20&amp;%20Bns)\Task%205-Industry%20Economic%20Profile\Profile%20Chapter\Charts_calculations_5.23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 Info"/>
      <sheetName val="industry1"/>
    </sheetNames>
    <sheetDataSet>
      <sheetData sheetId="1">
        <row r="3">
          <cell r="D3" t="str">
            <v>BEA I-O SECTORS - MAP</v>
          </cell>
          <cell r="E3" t="str">
            <v>Year</v>
          </cell>
          <cell r="F3" t="str">
            <v>Number of establishments</v>
          </cell>
          <cell r="G3" t="str">
            <v>Sls, shps, rcpts, rev ($1,000)</v>
          </cell>
          <cell r="H3" t="str">
            <v>Annual payroll ($1,000)</v>
          </cell>
          <cell r="I3" t="str">
            <v>Number of employees</v>
          </cell>
          <cell r="J3" t="str">
            <v>Employees per $1,000 Payroll</v>
          </cell>
          <cell r="K3" t="str">
            <v>BEA Employees per $1,000 Payroll</v>
          </cell>
        </row>
        <row r="4">
          <cell r="D4" t="str">
            <v>Farms</v>
          </cell>
          <cell r="K4">
            <v>0.028721096510054573</v>
          </cell>
        </row>
        <row r="5">
          <cell r="D5" t="str">
            <v>Forestry, fishing, and related activities</v>
          </cell>
          <cell r="K5">
            <v>0.028721096510054573</v>
          </cell>
        </row>
        <row r="6">
          <cell r="D6" t="str">
            <v>Oil and gas extraction</v>
          </cell>
          <cell r="E6">
            <v>2002</v>
          </cell>
          <cell r="F6">
            <v>7730</v>
          </cell>
          <cell r="G6">
            <v>113031437</v>
          </cell>
          <cell r="H6">
            <v>5357902</v>
          </cell>
          <cell r="I6">
            <v>99580</v>
          </cell>
          <cell r="J6">
            <v>0.018585632958572216</v>
          </cell>
          <cell r="K6">
            <v>0.018585632958572216</v>
          </cell>
        </row>
        <row r="7">
          <cell r="D7" t="str">
            <v>Mining, except oil and gas</v>
          </cell>
          <cell r="E7">
            <v>2002</v>
          </cell>
          <cell r="F7">
            <v>7253</v>
          </cell>
          <cell r="G7">
            <v>47728025</v>
          </cell>
          <cell r="H7">
            <v>9009343</v>
          </cell>
          <cell r="I7">
            <v>197061</v>
          </cell>
          <cell r="J7">
            <v>0.021872960103750075</v>
          </cell>
          <cell r="K7">
            <v>0.021872960103750075</v>
          </cell>
        </row>
        <row r="8">
          <cell r="D8" t="str">
            <v>Support activities for mining</v>
          </cell>
          <cell r="E8">
            <v>2002</v>
          </cell>
          <cell r="F8">
            <v>9104</v>
          </cell>
          <cell r="G8">
            <v>22151631</v>
          </cell>
          <cell r="H8">
            <v>6806650</v>
          </cell>
          <cell r="I8">
            <v>181199</v>
          </cell>
          <cell r="J8">
            <v>0.0266208781118465</v>
          </cell>
          <cell r="K8">
            <v>0.0266208781118465</v>
          </cell>
        </row>
        <row r="9">
          <cell r="D9" t="str">
            <v>Utilities</v>
          </cell>
          <cell r="E9">
            <v>2002</v>
          </cell>
          <cell r="F9">
            <v>17103</v>
          </cell>
          <cell r="G9">
            <v>398907044</v>
          </cell>
          <cell r="H9">
            <v>42417830</v>
          </cell>
          <cell r="I9">
            <v>663044</v>
          </cell>
          <cell r="J9">
            <v>0.01563125695020231</v>
          </cell>
          <cell r="K9">
            <v>0.01563125695020231</v>
          </cell>
        </row>
        <row r="10">
          <cell r="D10" t="str">
            <v>Construction</v>
          </cell>
          <cell r="E10">
            <v>2002</v>
          </cell>
          <cell r="F10">
            <v>710307</v>
          </cell>
          <cell r="G10">
            <v>1196555587</v>
          </cell>
          <cell r="H10">
            <v>254292144</v>
          </cell>
          <cell r="I10">
            <v>7193069</v>
          </cell>
          <cell r="J10">
            <v>0.028286634761316102</v>
          </cell>
          <cell r="K10">
            <v>0.028286634761316102</v>
          </cell>
        </row>
        <row r="11">
          <cell r="D11" t="str">
            <v>Construction</v>
          </cell>
          <cell r="E11">
            <v>2002</v>
          </cell>
          <cell r="F11">
            <v>211845</v>
          </cell>
          <cell r="G11">
            <v>521849755</v>
          </cell>
          <cell r="H11">
            <v>62411875</v>
          </cell>
          <cell r="I11">
            <v>1669391</v>
          </cell>
          <cell r="J11">
            <v>0.026747970638600425</v>
          </cell>
        </row>
        <row r="12">
          <cell r="D12" t="str">
            <v>Construction</v>
          </cell>
          <cell r="E12">
            <v>2002</v>
          </cell>
          <cell r="F12">
            <v>49826</v>
          </cell>
          <cell r="G12">
            <v>194217995</v>
          </cell>
          <cell r="H12">
            <v>44322355</v>
          </cell>
          <cell r="I12">
            <v>1143246</v>
          </cell>
          <cell r="J12">
            <v>0.025793891141389035</v>
          </cell>
        </row>
        <row r="13">
          <cell r="D13" t="str">
            <v>Construction</v>
          </cell>
          <cell r="E13">
            <v>2002</v>
          </cell>
          <cell r="F13">
            <v>448636</v>
          </cell>
          <cell r="G13">
            <v>480487838</v>
          </cell>
          <cell r="H13">
            <v>147557914</v>
          </cell>
          <cell r="I13">
            <v>4380432</v>
          </cell>
          <cell r="J13">
            <v>0.029686188163381057</v>
          </cell>
        </row>
        <row r="14">
          <cell r="D14" t="str">
            <v>Food and beverage and tobacco products</v>
          </cell>
          <cell r="E14">
            <v>2002</v>
          </cell>
          <cell r="F14">
            <v>27915</v>
          </cell>
          <cell r="G14">
            <v>458786540</v>
          </cell>
          <cell r="H14">
            <v>45519634</v>
          </cell>
          <cell r="I14">
            <v>1506932</v>
          </cell>
          <cell r="J14">
            <v>0.033105099219383004</v>
          </cell>
          <cell r="K14">
            <v>0.03214842925445475</v>
          </cell>
        </row>
        <row r="15">
          <cell r="D15" t="str">
            <v>Food and beverage and tobacco products</v>
          </cell>
          <cell r="E15">
            <v>2002</v>
          </cell>
          <cell r="F15">
            <v>3025</v>
          </cell>
          <cell r="G15">
            <v>105714263</v>
          </cell>
          <cell r="H15">
            <v>6923024</v>
          </cell>
          <cell r="I15">
            <v>160305</v>
          </cell>
          <cell r="J15">
            <v>0.023155343676404993</v>
          </cell>
        </row>
        <row r="16">
          <cell r="D16" t="str">
            <v>Textile mills and textile product mills</v>
          </cell>
          <cell r="E16">
            <v>2002</v>
          </cell>
          <cell r="F16">
            <v>3932</v>
          </cell>
          <cell r="G16">
            <v>45652142</v>
          </cell>
          <cell r="H16">
            <v>7666079</v>
          </cell>
          <cell r="I16">
            <v>269064</v>
          </cell>
          <cell r="J16">
            <v>0.035097994685418715</v>
          </cell>
          <cell r="K16">
            <v>0.03648290497680932</v>
          </cell>
        </row>
        <row r="17">
          <cell r="D17" t="str">
            <v>Textile mills and textile product mills</v>
          </cell>
          <cell r="E17">
            <v>2002</v>
          </cell>
          <cell r="F17">
            <v>7304</v>
          </cell>
          <cell r="G17">
            <v>32273047</v>
          </cell>
          <cell r="H17">
            <v>4759988</v>
          </cell>
          <cell r="I17">
            <v>183333</v>
          </cell>
          <cell r="J17">
            <v>0.03851543323218462</v>
          </cell>
        </row>
        <row r="18">
          <cell r="D18" t="str">
            <v>Apparel and leather and allied products</v>
          </cell>
          <cell r="E18">
            <v>2002</v>
          </cell>
          <cell r="F18">
            <v>13038</v>
          </cell>
          <cell r="G18">
            <v>44521126</v>
          </cell>
          <cell r="H18">
            <v>7454143</v>
          </cell>
          <cell r="I18">
            <v>343450</v>
          </cell>
          <cell r="J18">
            <v>0.0460750484663361</v>
          </cell>
          <cell r="K18">
            <v>0.04519066278173823</v>
          </cell>
        </row>
        <row r="19">
          <cell r="D19" t="str">
            <v>Apparel and leather and allied products</v>
          </cell>
          <cell r="E19">
            <v>2002</v>
          </cell>
          <cell r="F19">
            <v>1522</v>
          </cell>
          <cell r="G19">
            <v>6254100</v>
          </cell>
          <cell r="H19">
            <v>1160833</v>
          </cell>
          <cell r="I19">
            <v>44543</v>
          </cell>
          <cell r="J19">
            <v>0.038371583164848004</v>
          </cell>
        </row>
        <row r="20">
          <cell r="D20" t="str">
            <v>Wood products</v>
          </cell>
          <cell r="E20">
            <v>2002</v>
          </cell>
          <cell r="F20">
            <v>17202</v>
          </cell>
          <cell r="G20">
            <v>89085026</v>
          </cell>
          <cell r="H20">
            <v>16054554</v>
          </cell>
          <cell r="I20">
            <v>540565</v>
          </cell>
          <cell r="J20">
            <v>0.033670508691801715</v>
          </cell>
          <cell r="K20">
            <v>0.033670508691801715</v>
          </cell>
        </row>
        <row r="21">
          <cell r="D21" t="str">
            <v>Paper products</v>
          </cell>
          <cell r="E21">
            <v>2002</v>
          </cell>
          <cell r="F21">
            <v>5520</v>
          </cell>
          <cell r="G21">
            <v>153766022</v>
          </cell>
          <cell r="H21">
            <v>21497243</v>
          </cell>
          <cell r="I21">
            <v>491436</v>
          </cell>
          <cell r="J21">
            <v>0.02286041982220697</v>
          </cell>
          <cell r="K21">
            <v>0.02286041982220697</v>
          </cell>
        </row>
        <row r="22">
          <cell r="D22" t="str">
            <v>Printing and related support activities</v>
          </cell>
          <cell r="E22">
            <v>2002</v>
          </cell>
          <cell r="F22">
            <v>37538</v>
          </cell>
          <cell r="G22">
            <v>95726203</v>
          </cell>
          <cell r="H22">
            <v>25627770</v>
          </cell>
          <cell r="I22">
            <v>715777</v>
          </cell>
          <cell r="J22">
            <v>0.02792974183863832</v>
          </cell>
          <cell r="K22">
            <v>0.02792974183863832</v>
          </cell>
        </row>
        <row r="23">
          <cell r="D23" t="str">
            <v>Petroleum and coal products</v>
          </cell>
          <cell r="E23">
            <v>2002</v>
          </cell>
          <cell r="F23">
            <v>2262</v>
          </cell>
          <cell r="G23">
            <v>215312899</v>
          </cell>
          <cell r="H23">
            <v>6151468</v>
          </cell>
          <cell r="I23">
            <v>102836</v>
          </cell>
          <cell r="J23">
            <v>0.01671731040460586</v>
          </cell>
          <cell r="K23">
            <v>0.01671731040460586</v>
          </cell>
        </row>
        <row r="24">
          <cell r="D24" t="str">
            <v>Chemical products</v>
          </cell>
          <cell r="E24">
            <v>2002</v>
          </cell>
          <cell r="F24">
            <v>13476</v>
          </cell>
          <cell r="G24">
            <v>460424786</v>
          </cell>
          <cell r="H24">
            <v>44556764</v>
          </cell>
          <cell r="I24">
            <v>852297</v>
          </cell>
          <cell r="J24">
            <v>0.019128341546527032</v>
          </cell>
          <cell r="K24">
            <v>0.019128341546527032</v>
          </cell>
        </row>
        <row r="25">
          <cell r="D25" t="str">
            <v>Plastics and rubber products</v>
          </cell>
          <cell r="E25">
            <v>2002</v>
          </cell>
          <cell r="F25">
            <v>15529</v>
          </cell>
          <cell r="G25">
            <v>174369289</v>
          </cell>
          <cell r="H25">
            <v>32619736</v>
          </cell>
          <cell r="I25">
            <v>983757</v>
          </cell>
          <cell r="J25">
            <v>0.03015833727164438</v>
          </cell>
          <cell r="K25">
            <v>0.03015833727164438</v>
          </cell>
        </row>
        <row r="26">
          <cell r="D26" t="str">
            <v>Nonmetallic mineral products</v>
          </cell>
          <cell r="E26">
            <v>2002</v>
          </cell>
          <cell r="F26">
            <v>16706</v>
          </cell>
          <cell r="G26">
            <v>95261480</v>
          </cell>
          <cell r="H26">
            <v>17929311</v>
          </cell>
          <cell r="I26">
            <v>483161</v>
          </cell>
          <cell r="J26">
            <v>0.026948107487231383</v>
          </cell>
          <cell r="K26">
            <v>0.026948107487231383</v>
          </cell>
        </row>
        <row r="27">
          <cell r="D27" t="str">
            <v>Primary metals</v>
          </cell>
          <cell r="E27">
            <v>2002</v>
          </cell>
          <cell r="F27">
            <v>5194</v>
          </cell>
          <cell r="G27">
            <v>139343112</v>
          </cell>
          <cell r="H27">
            <v>21399636</v>
          </cell>
          <cell r="I27">
            <v>490417</v>
          </cell>
          <cell r="J27">
            <v>0.022917072047393704</v>
          </cell>
          <cell r="K27">
            <v>0.022917072047393704</v>
          </cell>
        </row>
        <row r="28">
          <cell r="D28" t="str">
            <v>Fabricated metal products</v>
          </cell>
          <cell r="E28">
            <v>2002</v>
          </cell>
          <cell r="F28">
            <v>62219</v>
          </cell>
          <cell r="G28">
            <v>247059502</v>
          </cell>
          <cell r="H28">
            <v>57534861</v>
          </cell>
          <cell r="I28">
            <v>1574827</v>
          </cell>
          <cell r="J28">
            <v>0.027371700785024926</v>
          </cell>
          <cell r="K28">
            <v>0.027371700785024926</v>
          </cell>
        </row>
        <row r="29">
          <cell r="D29" t="str">
            <v>Machinery</v>
          </cell>
          <cell r="E29">
            <v>2002</v>
          </cell>
          <cell r="F29">
            <v>28306</v>
          </cell>
          <cell r="G29">
            <v>252476407</v>
          </cell>
          <cell r="H29">
            <v>49838051</v>
          </cell>
          <cell r="I29">
            <v>1172889</v>
          </cell>
          <cell r="J29">
            <v>0.023534006175321743</v>
          </cell>
          <cell r="K29">
            <v>0.023534006175321743</v>
          </cell>
        </row>
        <row r="30">
          <cell r="D30" t="str">
            <v>Computer and electronic products</v>
          </cell>
          <cell r="E30">
            <v>2002</v>
          </cell>
          <cell r="F30">
            <v>15910</v>
          </cell>
          <cell r="G30">
            <v>358414047</v>
          </cell>
          <cell r="H30">
            <v>64562501</v>
          </cell>
          <cell r="I30">
            <v>1262063</v>
          </cell>
          <cell r="J30">
            <v>0.019547926125104725</v>
          </cell>
          <cell r="K30">
            <v>0.019547926125104725</v>
          </cell>
        </row>
        <row r="31">
          <cell r="D31" t="str">
            <v>Electrical equipment, appliances, and components</v>
          </cell>
          <cell r="E31">
            <v>2002</v>
          </cell>
          <cell r="F31">
            <v>6499</v>
          </cell>
          <cell r="G31">
            <v>102879191</v>
          </cell>
          <cell r="H31">
            <v>18082952</v>
          </cell>
          <cell r="I31">
            <v>494370</v>
          </cell>
          <cell r="J31">
            <v>0.027339009692665225</v>
          </cell>
          <cell r="K31">
            <v>0.027339009692665225</v>
          </cell>
        </row>
        <row r="32">
          <cell r="D32" t="str">
            <v>Motor vehicles, bodies and  trailers, and parts</v>
          </cell>
          <cell r="E32">
            <v>2002</v>
          </cell>
          <cell r="F32">
            <v>12639</v>
          </cell>
          <cell r="G32">
            <v>636758285</v>
          </cell>
          <cell r="H32">
            <v>82067852</v>
          </cell>
          <cell r="I32">
            <v>1676198</v>
          </cell>
          <cell r="J32">
            <v>0.0204245384660488</v>
          </cell>
          <cell r="K32">
            <v>0.0204245384660488</v>
          </cell>
        </row>
        <row r="33">
          <cell r="D33" t="str">
            <v>Other transportation equipment</v>
          </cell>
          <cell r="K33">
            <v>0.0204245384660488</v>
          </cell>
        </row>
        <row r="34">
          <cell r="D34" t="str">
            <v>Furniture and related products</v>
          </cell>
          <cell r="E34">
            <v>2002</v>
          </cell>
          <cell r="F34">
            <v>22523</v>
          </cell>
          <cell r="G34">
            <v>75964713</v>
          </cell>
          <cell r="H34">
            <v>17400405</v>
          </cell>
          <cell r="I34">
            <v>595915</v>
          </cell>
          <cell r="J34">
            <v>0.03424719137284448</v>
          </cell>
          <cell r="K34">
            <v>0.03424719137284448</v>
          </cell>
        </row>
        <row r="35">
          <cell r="D35" t="str">
            <v>Miscellaneous manufacturing</v>
          </cell>
          <cell r="E35">
            <v>2002</v>
          </cell>
          <cell r="F35">
            <v>32569</v>
          </cell>
          <cell r="G35">
            <v>126094532</v>
          </cell>
          <cell r="H35">
            <v>27363736</v>
          </cell>
          <cell r="I35">
            <v>755401</v>
          </cell>
          <cell r="J35">
            <v>0.02760591609274406</v>
          </cell>
          <cell r="K35">
            <v>0.02760591609274406</v>
          </cell>
        </row>
        <row r="36">
          <cell r="D36" t="str">
            <v>Wholesale trade</v>
          </cell>
          <cell r="E36">
            <v>2002</v>
          </cell>
          <cell r="F36">
            <v>260445</v>
          </cell>
          <cell r="G36">
            <v>2171265591</v>
          </cell>
          <cell r="H36">
            <v>157156665</v>
          </cell>
          <cell r="I36">
            <v>3356985</v>
          </cell>
          <cell r="J36">
            <v>0.02136075488748759</v>
          </cell>
          <cell r="K36">
            <v>0.02275054125033996</v>
          </cell>
        </row>
        <row r="37">
          <cell r="D37" t="str">
            <v>Wholesale trade</v>
          </cell>
          <cell r="E37">
            <v>2002</v>
          </cell>
          <cell r="F37">
            <v>142661</v>
          </cell>
          <cell r="G37">
            <v>1980329666</v>
          </cell>
          <cell r="H37">
            <v>92564262</v>
          </cell>
          <cell r="I37">
            <v>2272823</v>
          </cell>
          <cell r="J37">
            <v>0.02455400119756802</v>
          </cell>
        </row>
        <row r="38">
          <cell r="D38" t="str">
            <v>Wholesale trade</v>
          </cell>
          <cell r="E38">
            <v>2002</v>
          </cell>
          <cell r="F38">
            <v>32415</v>
          </cell>
          <cell r="G38">
            <v>483159855</v>
          </cell>
          <cell r="H38">
            <v>9932153</v>
          </cell>
          <cell r="I38">
            <v>248597</v>
          </cell>
          <cell r="J38">
            <v>0.02502951776920875</v>
          </cell>
        </row>
        <row r="39">
          <cell r="D39" t="str">
            <v>Retail trade</v>
          </cell>
          <cell r="E39">
            <v>2002</v>
          </cell>
          <cell r="F39">
            <v>125139</v>
          </cell>
          <cell r="G39">
            <v>801740162</v>
          </cell>
          <cell r="H39">
            <v>64548763</v>
          </cell>
          <cell r="I39">
            <v>1845496</v>
          </cell>
          <cell r="J39">
            <v>0.028590726053108098</v>
          </cell>
          <cell r="K39">
            <v>0.052684953437557656</v>
          </cell>
        </row>
        <row r="40">
          <cell r="D40" t="str">
            <v>Retail trade</v>
          </cell>
          <cell r="E40">
            <v>2002</v>
          </cell>
          <cell r="F40">
            <v>65204</v>
          </cell>
          <cell r="G40">
            <v>91814210</v>
          </cell>
          <cell r="H40">
            <v>12843300</v>
          </cell>
          <cell r="I40">
            <v>535029</v>
          </cell>
          <cell r="J40">
            <v>0.04165821868211441</v>
          </cell>
        </row>
        <row r="41">
          <cell r="D41" t="str">
            <v>Retail trade</v>
          </cell>
          <cell r="E41">
            <v>2002</v>
          </cell>
          <cell r="F41">
            <v>46779</v>
          </cell>
          <cell r="G41">
            <v>82228017</v>
          </cell>
          <cell r="H41">
            <v>9329827</v>
          </cell>
          <cell r="I41">
            <v>391015</v>
          </cell>
          <cell r="J41">
            <v>0.04191020905317966</v>
          </cell>
        </row>
        <row r="42">
          <cell r="D42" t="str">
            <v>Retail trade</v>
          </cell>
          <cell r="E42">
            <v>2002</v>
          </cell>
          <cell r="F42">
            <v>88314</v>
          </cell>
          <cell r="G42">
            <v>246560851</v>
          </cell>
          <cell r="H42">
            <v>30066671</v>
          </cell>
          <cell r="I42">
            <v>1160016</v>
          </cell>
          <cell r="J42">
            <v>0.03858145785411361</v>
          </cell>
        </row>
        <row r="43">
          <cell r="D43" t="str">
            <v>Retail trade</v>
          </cell>
          <cell r="E43">
            <v>2002</v>
          </cell>
          <cell r="F43">
            <v>148804</v>
          </cell>
          <cell r="G43">
            <v>456942288</v>
          </cell>
          <cell r="H43">
            <v>48686166</v>
          </cell>
          <cell r="I43">
            <v>2838653</v>
          </cell>
          <cell r="J43">
            <v>0.058305125115007</v>
          </cell>
        </row>
        <row r="44">
          <cell r="D44" t="str">
            <v>Retail trade</v>
          </cell>
          <cell r="E44">
            <v>2002</v>
          </cell>
          <cell r="F44">
            <v>81797</v>
          </cell>
          <cell r="G44">
            <v>177947091</v>
          </cell>
          <cell r="H44">
            <v>20266157</v>
          </cell>
          <cell r="I44">
            <v>1024429</v>
          </cell>
          <cell r="J44">
            <v>0.05054875475404636</v>
          </cell>
        </row>
        <row r="45">
          <cell r="D45" t="str">
            <v>Retail trade</v>
          </cell>
          <cell r="E45">
            <v>2002</v>
          </cell>
          <cell r="F45">
            <v>121446</v>
          </cell>
          <cell r="G45">
            <v>249141412</v>
          </cell>
          <cell r="H45">
            <v>13700950</v>
          </cell>
          <cell r="I45">
            <v>926792</v>
          </cell>
          <cell r="J45">
            <v>0.0676443604275616</v>
          </cell>
        </row>
        <row r="46">
          <cell r="D46" t="str">
            <v>Retail trade</v>
          </cell>
          <cell r="E46">
            <v>2002</v>
          </cell>
          <cell r="F46">
            <v>149810</v>
          </cell>
          <cell r="G46">
            <v>167934068</v>
          </cell>
          <cell r="H46">
            <v>21391100</v>
          </cell>
          <cell r="I46">
            <v>1426573</v>
          </cell>
          <cell r="J46">
            <v>0.066690025290892</v>
          </cell>
        </row>
        <row r="47">
          <cell r="D47" t="str">
            <v>Retail trade</v>
          </cell>
          <cell r="E47">
            <v>2002</v>
          </cell>
          <cell r="F47">
            <v>62236</v>
          </cell>
          <cell r="G47">
            <v>73212205</v>
          </cell>
          <cell r="H47">
            <v>8703271</v>
          </cell>
          <cell r="I47">
            <v>611144</v>
          </cell>
          <cell r="J47">
            <v>0.0702200356624538</v>
          </cell>
        </row>
        <row r="48">
          <cell r="D48" t="str">
            <v>Retail trade</v>
          </cell>
          <cell r="E48">
            <v>2002</v>
          </cell>
          <cell r="F48">
            <v>40723</v>
          </cell>
          <cell r="G48">
            <v>445224985</v>
          </cell>
          <cell r="H48">
            <v>42647485</v>
          </cell>
          <cell r="I48">
            <v>2524729</v>
          </cell>
          <cell r="J48">
            <v>0.05919995047773626</v>
          </cell>
        </row>
        <row r="49">
          <cell r="D49" t="str">
            <v>Retail trade</v>
          </cell>
          <cell r="E49">
            <v>2002</v>
          </cell>
          <cell r="F49">
            <v>129464</v>
          </cell>
          <cell r="G49">
            <v>90811742</v>
          </cell>
          <cell r="H49">
            <v>12835393</v>
          </cell>
          <cell r="I49">
            <v>792361</v>
          </cell>
          <cell r="J49">
            <v>0.061732507917755225</v>
          </cell>
        </row>
        <row r="50">
          <cell r="D50" t="str">
            <v>Retail trade</v>
          </cell>
          <cell r="E50">
            <v>2002</v>
          </cell>
          <cell r="F50">
            <v>54921</v>
          </cell>
          <cell r="G50">
            <v>172864966</v>
          </cell>
          <cell r="H50">
            <v>17094498</v>
          </cell>
          <cell r="I50">
            <v>571438</v>
          </cell>
          <cell r="J50">
            <v>0.0334281825649399</v>
          </cell>
        </row>
        <row r="51">
          <cell r="D51" t="str">
            <v>Air transportation</v>
          </cell>
          <cell r="E51">
            <v>2002</v>
          </cell>
          <cell r="F51">
            <v>3847</v>
          </cell>
          <cell r="G51">
            <v>19734965</v>
          </cell>
          <cell r="H51">
            <v>3805191</v>
          </cell>
          <cell r="I51">
            <v>99144</v>
          </cell>
          <cell r="J51">
            <v>0.026054933904763256</v>
          </cell>
          <cell r="K51">
            <v>0.026054933904763256</v>
          </cell>
        </row>
        <row r="52">
          <cell r="D52" t="str">
            <v>Water transportation</v>
          </cell>
          <cell r="E52">
            <v>2002</v>
          </cell>
          <cell r="F52">
            <v>1890</v>
          </cell>
          <cell r="G52">
            <v>23331333</v>
          </cell>
          <cell r="H52">
            <v>3194391</v>
          </cell>
          <cell r="I52">
            <v>66153</v>
          </cell>
          <cell r="J52">
            <v>0.020709111689833838</v>
          </cell>
          <cell r="K52">
            <v>0.020709111689833838</v>
          </cell>
        </row>
        <row r="53">
          <cell r="D53" t="str">
            <v>Truck transportation</v>
          </cell>
          <cell r="E53">
            <v>2002</v>
          </cell>
          <cell r="F53">
            <v>112642</v>
          </cell>
          <cell r="G53">
            <v>164218769</v>
          </cell>
          <cell r="H53">
            <v>47750111</v>
          </cell>
          <cell r="I53">
            <v>1435210</v>
          </cell>
          <cell r="J53">
            <v>0.030056684056713502</v>
          </cell>
          <cell r="K53">
            <v>0.030056684056713502</v>
          </cell>
        </row>
        <row r="54">
          <cell r="D54" t="str">
            <v>Transit and ground passenger transportation</v>
          </cell>
          <cell r="E54">
            <v>2002</v>
          </cell>
          <cell r="F54">
            <v>17260</v>
          </cell>
          <cell r="G54">
            <v>18849918</v>
          </cell>
          <cell r="H54">
            <v>7675316</v>
          </cell>
          <cell r="I54">
            <v>398383</v>
          </cell>
          <cell r="J54">
            <v>0.05190444276170519</v>
          </cell>
          <cell r="K54">
            <v>0.05190444276170519</v>
          </cell>
        </row>
        <row r="55">
          <cell r="D55" t="str">
            <v>Pipeline transportation</v>
          </cell>
          <cell r="E55">
            <v>2002</v>
          </cell>
          <cell r="F55">
            <v>2188</v>
          </cell>
          <cell r="G55">
            <v>22031419</v>
          </cell>
          <cell r="H55">
            <v>2476638</v>
          </cell>
          <cell r="I55">
            <v>36790</v>
          </cell>
          <cell r="J55">
            <v>0.01485481527780806</v>
          </cell>
          <cell r="K55">
            <v>0.01485481527780806</v>
          </cell>
        </row>
        <row r="56">
          <cell r="D56" t="str">
            <v>Other transportation and support activities</v>
          </cell>
          <cell r="E56">
            <v>2002</v>
          </cell>
          <cell r="F56">
            <v>2523</v>
          </cell>
          <cell r="G56">
            <v>1858979</v>
          </cell>
          <cell r="H56">
            <v>526353</v>
          </cell>
          <cell r="I56">
            <v>22516</v>
          </cell>
          <cell r="J56">
            <v>0.04277737563954229</v>
          </cell>
          <cell r="K56">
            <v>0.029385691811772554</v>
          </cell>
        </row>
        <row r="57">
          <cell r="D57" t="str">
            <v>Other transportation and support activities</v>
          </cell>
          <cell r="E57">
            <v>2002</v>
          </cell>
          <cell r="F57">
            <v>33942</v>
          </cell>
          <cell r="G57">
            <v>57414131</v>
          </cell>
          <cell r="H57">
            <v>16202043</v>
          </cell>
          <cell r="I57">
            <v>465616</v>
          </cell>
          <cell r="J57">
            <v>0.028738104200809737</v>
          </cell>
        </row>
        <row r="58">
          <cell r="D58" t="str">
            <v>Other transportation and support activities</v>
          </cell>
          <cell r="E58">
            <v>2002</v>
          </cell>
          <cell r="F58">
            <v>12655</v>
          </cell>
          <cell r="G58">
            <v>58164869</v>
          </cell>
          <cell r="H58">
            <v>17175401</v>
          </cell>
          <cell r="I58">
            <v>561514</v>
          </cell>
          <cell r="J58">
            <v>0.03269291936764679</v>
          </cell>
        </row>
        <row r="59">
          <cell r="D59" t="str">
            <v>Rail transportation</v>
          </cell>
          <cell r="K59">
            <v>0.029385691811772554</v>
          </cell>
        </row>
        <row r="60">
          <cell r="D60" t="str">
            <v>Warehousing and storage</v>
          </cell>
          <cell r="E60">
            <v>2002</v>
          </cell>
          <cell r="F60">
            <v>12671</v>
          </cell>
          <cell r="G60">
            <v>16547657</v>
          </cell>
          <cell r="H60">
            <v>17183289</v>
          </cell>
          <cell r="I60">
            <v>565533</v>
          </cell>
          <cell r="J60">
            <v>0.032911801692912225</v>
          </cell>
          <cell r="K60">
            <v>0.032911801692912225</v>
          </cell>
        </row>
        <row r="61">
          <cell r="D61" t="str">
            <v>Publishing industries (includes software)</v>
          </cell>
          <cell r="E61">
            <v>2002</v>
          </cell>
          <cell r="F61">
            <v>32287</v>
          </cell>
          <cell r="G61">
            <v>242216369</v>
          </cell>
          <cell r="H61">
            <v>65680724</v>
          </cell>
          <cell r="I61">
            <v>1089585</v>
          </cell>
          <cell r="J61">
            <v>0.016589113725360274</v>
          </cell>
          <cell r="K61">
            <v>0.016589113725360274</v>
          </cell>
        </row>
        <row r="62">
          <cell r="D62" t="str">
            <v>Motion picture and sound recording industries</v>
          </cell>
          <cell r="E62">
            <v>2002</v>
          </cell>
          <cell r="F62">
            <v>22458</v>
          </cell>
          <cell r="G62">
            <v>78250368</v>
          </cell>
          <cell r="H62">
            <v>12599117</v>
          </cell>
          <cell r="I62">
            <v>303148</v>
          </cell>
          <cell r="J62">
            <v>0.024061051262560702</v>
          </cell>
          <cell r="K62">
            <v>0.024061051262560702</v>
          </cell>
        </row>
        <row r="63">
          <cell r="D63" t="str">
            <v>Broadcasting and telecommunications</v>
          </cell>
          <cell r="E63">
            <v>2002</v>
          </cell>
          <cell r="F63">
            <v>9540</v>
          </cell>
          <cell r="G63">
            <v>73962118</v>
          </cell>
          <cell r="H63">
            <v>14438885</v>
          </cell>
          <cell r="I63">
            <v>291361</v>
          </cell>
          <cell r="J63">
            <v>0.020178912706902228</v>
          </cell>
          <cell r="K63">
            <v>0.019801926261643767</v>
          </cell>
        </row>
        <row r="64">
          <cell r="D64" t="str">
            <v>Broadcasting and telecommunications</v>
          </cell>
          <cell r="E64">
            <v>2002</v>
          </cell>
          <cell r="F64">
            <v>2057</v>
          </cell>
          <cell r="G64">
            <v>6363468</v>
          </cell>
          <cell r="H64">
            <v>2346256</v>
          </cell>
          <cell r="I64">
            <v>40021</v>
          </cell>
          <cell r="J64">
            <v>0.01705738845207002</v>
          </cell>
        </row>
        <row r="65">
          <cell r="D65" t="str">
            <v>Broadcasting and telecommunications</v>
          </cell>
          <cell r="E65">
            <v>2002</v>
          </cell>
          <cell r="F65">
            <v>49275</v>
          </cell>
          <cell r="G65">
            <v>411644543</v>
          </cell>
          <cell r="H65">
            <v>72181547</v>
          </cell>
          <cell r="I65">
            <v>1440141</v>
          </cell>
          <cell r="J65">
            <v>0.019951650523644223</v>
          </cell>
        </row>
        <row r="66">
          <cell r="D66" t="str">
            <v>Information and data processing services</v>
          </cell>
          <cell r="E66">
            <v>2002</v>
          </cell>
          <cell r="F66">
            <v>18589</v>
          </cell>
          <cell r="G66">
            <v>74507785</v>
          </cell>
          <cell r="H66">
            <v>25718584</v>
          </cell>
          <cell r="I66">
            <v>514046</v>
          </cell>
          <cell r="J66">
            <v>0.019987336783393674</v>
          </cell>
          <cell r="K66">
            <v>0.02139017892088948</v>
          </cell>
        </row>
        <row r="67">
          <cell r="D67" t="str">
            <v>Information and data processing services</v>
          </cell>
          <cell r="E67">
            <v>2002</v>
          </cell>
          <cell r="F67">
            <v>3472</v>
          </cell>
          <cell r="G67">
            <v>4901305</v>
          </cell>
          <cell r="H67">
            <v>1705050</v>
          </cell>
          <cell r="I67">
            <v>57759</v>
          </cell>
          <cell r="J67">
            <v>0.03387525292513416</v>
          </cell>
        </row>
        <row r="68">
          <cell r="D68" t="str">
            <v>Federal Reserve banks, credit intermediation, and related activities</v>
          </cell>
          <cell r="E68">
            <v>2002</v>
          </cell>
          <cell r="F68">
            <v>47</v>
          </cell>
          <cell r="G68">
            <v>28909454</v>
          </cell>
          <cell r="H68">
            <v>1234355</v>
          </cell>
          <cell r="I68">
            <v>22367</v>
          </cell>
          <cell r="J68">
            <v>0.018120394862093967</v>
          </cell>
          <cell r="K68">
            <v>0.018120394862093967</v>
          </cell>
        </row>
        <row r="69">
          <cell r="D69" t="str">
            <v>Securities, commodity contracts, and investments</v>
          </cell>
          <cell r="E69">
            <v>2002</v>
          </cell>
          <cell r="F69">
            <v>196451</v>
          </cell>
          <cell r="G69">
            <v>1055713787</v>
          </cell>
          <cell r="H69">
            <v>151201599</v>
          </cell>
          <cell r="I69">
            <v>3299521</v>
          </cell>
          <cell r="J69">
            <v>0.02182199805968983</v>
          </cell>
          <cell r="K69">
            <v>0.019047152088269854</v>
          </cell>
        </row>
        <row r="70">
          <cell r="D70" t="str">
            <v>Securities, commodity contracts, and investments</v>
          </cell>
          <cell r="E70">
            <v>2002</v>
          </cell>
          <cell r="F70">
            <v>72338</v>
          </cell>
          <cell r="G70">
            <v>316275155</v>
          </cell>
          <cell r="H70">
            <v>103440617</v>
          </cell>
          <cell r="I70">
            <v>832144</v>
          </cell>
          <cell r="J70">
            <v>0.008044654258007761</v>
          </cell>
        </row>
        <row r="71">
          <cell r="D71" t="str">
            <v>Insurance carriers and related activities</v>
          </cell>
          <cell r="E71">
            <v>2002</v>
          </cell>
          <cell r="F71">
            <v>169520</v>
          </cell>
          <cell r="G71">
            <v>1380082817</v>
          </cell>
          <cell r="H71">
            <v>120630679</v>
          </cell>
          <cell r="I71">
            <v>2406089</v>
          </cell>
          <cell r="J71">
            <v>0.01994591276403244</v>
          </cell>
          <cell r="K71">
            <v>0.01994591276403244</v>
          </cell>
        </row>
        <row r="72">
          <cell r="D72" t="str">
            <v>Funds, trusts, and other financial vehicles</v>
          </cell>
          <cell r="E72">
            <v>2002</v>
          </cell>
          <cell r="F72">
            <v>1912</v>
          </cell>
          <cell r="G72">
            <v>22873655</v>
          </cell>
          <cell r="H72">
            <v>1282922</v>
          </cell>
          <cell r="I72">
            <v>18696</v>
          </cell>
          <cell r="J72">
            <v>0.014572982613128468</v>
          </cell>
          <cell r="K72">
            <v>0.014572982613128468</v>
          </cell>
        </row>
        <row r="73">
          <cell r="D73" t="str">
            <v>Real estate</v>
          </cell>
          <cell r="E73">
            <v>2002</v>
          </cell>
          <cell r="F73">
            <v>256086</v>
          </cell>
          <cell r="G73">
            <v>223563114</v>
          </cell>
          <cell r="H73">
            <v>41656938</v>
          </cell>
          <cell r="I73">
            <v>1304841</v>
          </cell>
          <cell r="J73">
            <v>0.03132349766082183</v>
          </cell>
          <cell r="K73">
            <v>0.03132349766082183</v>
          </cell>
        </row>
        <row r="74">
          <cell r="D74" t="str">
            <v>Rental and leasing services and lessors of intangible assets</v>
          </cell>
          <cell r="E74">
            <v>2002</v>
          </cell>
          <cell r="F74">
            <v>64344</v>
          </cell>
          <cell r="G74">
            <v>95107151</v>
          </cell>
          <cell r="H74">
            <v>16905015</v>
          </cell>
          <cell r="I74">
            <v>616859</v>
          </cell>
          <cell r="J74">
            <v>0.03648970438653855</v>
          </cell>
          <cell r="K74">
            <v>0.03648970438653855</v>
          </cell>
        </row>
        <row r="75">
          <cell r="D75" t="str">
            <v>Legal services</v>
          </cell>
          <cell r="E75">
            <v>2002</v>
          </cell>
          <cell r="F75">
            <v>2385</v>
          </cell>
          <cell r="G75">
            <v>16917441</v>
          </cell>
          <cell r="H75">
            <v>1660631</v>
          </cell>
          <cell r="I75">
            <v>26957</v>
          </cell>
          <cell r="J75">
            <v>0.016232986135992885</v>
          </cell>
          <cell r="K75">
            <v>0.016232986135992885</v>
          </cell>
        </row>
        <row r="76">
          <cell r="D76" t="str">
            <v>Miscellaneous professional, scientific and technical services</v>
          </cell>
          <cell r="E76">
            <v>2002</v>
          </cell>
          <cell r="F76">
            <v>771305</v>
          </cell>
          <cell r="G76">
            <v>886801038</v>
          </cell>
          <cell r="H76">
            <v>376090052</v>
          </cell>
          <cell r="I76">
            <v>7243505</v>
          </cell>
          <cell r="J76">
            <v>0.019260028180697532</v>
          </cell>
          <cell r="K76">
            <v>0.019260028180697532</v>
          </cell>
        </row>
        <row r="77">
          <cell r="D77" t="str">
            <v>Computer systems design and related services</v>
          </cell>
          <cell r="K77">
            <v>0.019260028180697532</v>
          </cell>
        </row>
        <row r="78">
          <cell r="D78" t="str">
            <v>Management of companies and enterprises</v>
          </cell>
          <cell r="E78">
            <v>2002</v>
          </cell>
          <cell r="F78">
            <v>49308</v>
          </cell>
          <cell r="G78">
            <v>107064264</v>
          </cell>
          <cell r="H78">
            <v>178996060</v>
          </cell>
          <cell r="I78">
            <v>2605292</v>
          </cell>
          <cell r="J78">
            <v>0.014555024283774738</v>
          </cell>
          <cell r="K78">
            <v>0.014555024283774738</v>
          </cell>
        </row>
        <row r="79">
          <cell r="D79" t="str">
            <v>Administrative and support services</v>
          </cell>
          <cell r="E79">
            <v>2002</v>
          </cell>
          <cell r="F79">
            <v>331921</v>
          </cell>
          <cell r="G79">
            <v>381268304</v>
          </cell>
          <cell r="H79">
            <v>194207071</v>
          </cell>
          <cell r="I79">
            <v>8410033</v>
          </cell>
          <cell r="J79">
            <v>0.04330446340957379</v>
          </cell>
          <cell r="K79">
            <v>0.04330446340957379</v>
          </cell>
        </row>
        <row r="80">
          <cell r="D80" t="str">
            <v>Waste management and remediation services</v>
          </cell>
          <cell r="E80">
            <v>2002</v>
          </cell>
          <cell r="F80">
            <v>18662</v>
          </cell>
          <cell r="G80">
            <v>51309276</v>
          </cell>
          <cell r="H80">
            <v>12232258</v>
          </cell>
          <cell r="I80">
            <v>331821</v>
          </cell>
          <cell r="J80">
            <v>0.0271267169152253</v>
          </cell>
          <cell r="K80">
            <v>0.0271267169152253</v>
          </cell>
        </row>
        <row r="81">
          <cell r="D81" t="str">
            <v>Educational services</v>
          </cell>
          <cell r="E81">
            <v>2002</v>
          </cell>
          <cell r="F81">
            <v>49319</v>
          </cell>
          <cell r="G81">
            <v>30690707</v>
          </cell>
          <cell r="H81">
            <v>10164378</v>
          </cell>
          <cell r="I81">
            <v>430164</v>
          </cell>
          <cell r="J81">
            <v>0.04232074013776347</v>
          </cell>
          <cell r="K81">
            <v>0.04232074013776347</v>
          </cell>
        </row>
        <row r="82">
          <cell r="D82" t="str">
            <v>Ambulatory health care services</v>
          </cell>
          <cell r="E82">
            <v>2002</v>
          </cell>
          <cell r="F82">
            <v>489021</v>
          </cell>
          <cell r="G82">
            <v>488618528</v>
          </cell>
          <cell r="H82">
            <v>203341237</v>
          </cell>
          <cell r="I82">
            <v>4924908</v>
          </cell>
          <cell r="J82">
            <v>0.024219917576285818</v>
          </cell>
          <cell r="K82">
            <v>0.024219917576285818</v>
          </cell>
        </row>
        <row r="83">
          <cell r="D83" t="str">
            <v>Hospitals and nursing and residential care facilities</v>
          </cell>
          <cell r="E83">
            <v>2002</v>
          </cell>
          <cell r="F83">
            <v>6411</v>
          </cell>
          <cell r="G83">
            <v>500112841</v>
          </cell>
          <cell r="H83">
            <v>197153694</v>
          </cell>
          <cell r="I83">
            <v>5174262</v>
          </cell>
          <cell r="J83">
            <v>0.02624481385573227</v>
          </cell>
          <cell r="K83">
            <v>0.033936475302430526</v>
          </cell>
        </row>
        <row r="84">
          <cell r="D84" t="str">
            <v>Hospitals and nursing and residential care facilities</v>
          </cell>
          <cell r="E84">
            <v>2002</v>
          </cell>
          <cell r="F84">
            <v>69342</v>
          </cell>
          <cell r="G84">
            <v>127113566</v>
          </cell>
          <cell r="H84">
            <v>58974490</v>
          </cell>
          <cell r="I84">
            <v>2830582</v>
          </cell>
          <cell r="J84">
            <v>0.0479967185812035</v>
          </cell>
        </row>
        <row r="85">
          <cell r="D85" t="str">
            <v>Social assistance</v>
          </cell>
          <cell r="E85">
            <v>2002</v>
          </cell>
          <cell r="F85">
            <v>139752</v>
          </cell>
          <cell r="G85">
            <v>91454799</v>
          </cell>
          <cell r="H85">
            <v>36376408</v>
          </cell>
          <cell r="I85">
            <v>2122503</v>
          </cell>
          <cell r="J85">
            <v>0.05834833939623725</v>
          </cell>
          <cell r="K85">
            <v>0.05834833939623725</v>
          </cell>
        </row>
        <row r="86">
          <cell r="D86" t="str">
            <v>Performing arts, spectator sports, museums, and related activities</v>
          </cell>
          <cell r="E86">
            <v>2002</v>
          </cell>
          <cell r="F86">
            <v>37735</v>
          </cell>
          <cell r="G86">
            <v>58285681</v>
          </cell>
          <cell r="H86">
            <v>21231489</v>
          </cell>
          <cell r="I86">
            <v>422533</v>
          </cell>
          <cell r="J86">
            <v>0.01990124197130027</v>
          </cell>
          <cell r="K86">
            <v>0.024873158209770624</v>
          </cell>
        </row>
        <row r="87">
          <cell r="D87" t="str">
            <v>Performing arts, spectator sports, museums, and related activities</v>
          </cell>
          <cell r="E87">
            <v>2002</v>
          </cell>
          <cell r="F87">
            <v>6663</v>
          </cell>
          <cell r="G87">
            <v>8607959</v>
          </cell>
          <cell r="H87">
            <v>2935152</v>
          </cell>
          <cell r="I87">
            <v>123098</v>
          </cell>
          <cell r="J87">
            <v>0.041939224953256256</v>
          </cell>
        </row>
        <row r="88">
          <cell r="D88" t="str">
            <v>Amusements, gambling, and recreation industries</v>
          </cell>
          <cell r="E88">
            <v>2002</v>
          </cell>
          <cell r="F88">
            <v>65915</v>
          </cell>
          <cell r="G88">
            <v>75010469</v>
          </cell>
          <cell r="H88">
            <v>21002476</v>
          </cell>
          <cell r="I88">
            <v>1303043</v>
          </cell>
          <cell r="J88">
            <v>0.06204235157797586</v>
          </cell>
          <cell r="K88">
            <v>0.06204235157797586</v>
          </cell>
        </row>
        <row r="89">
          <cell r="D89" t="str">
            <v>Accommodation</v>
          </cell>
          <cell r="E89">
            <v>2002</v>
          </cell>
          <cell r="F89">
            <v>60949</v>
          </cell>
          <cell r="G89">
            <v>128098210</v>
          </cell>
          <cell r="H89">
            <v>34955244</v>
          </cell>
          <cell r="I89">
            <v>1813326</v>
          </cell>
          <cell r="J89">
            <v>0.051875649902486734</v>
          </cell>
          <cell r="K89">
            <v>0.051875649902486734</v>
          </cell>
        </row>
        <row r="90">
          <cell r="D90" t="str">
            <v>Food services and drinking places</v>
          </cell>
          <cell r="E90">
            <v>2002</v>
          </cell>
          <cell r="F90">
            <v>504641</v>
          </cell>
          <cell r="G90">
            <v>321400508</v>
          </cell>
          <cell r="H90">
            <v>92599239</v>
          </cell>
          <cell r="I90">
            <v>8307625</v>
          </cell>
          <cell r="J90">
            <v>0.08971591008431505</v>
          </cell>
          <cell r="K90">
            <v>0.08971591008431505</v>
          </cell>
        </row>
        <row r="91">
          <cell r="D91" t="str">
            <v>Other services, except government</v>
          </cell>
          <cell r="E91">
            <v>2002</v>
          </cell>
          <cell r="F91">
            <v>231043</v>
          </cell>
          <cell r="G91">
            <v>118305746</v>
          </cell>
          <cell r="H91">
            <v>35117838</v>
          </cell>
          <cell r="I91">
            <v>1285371</v>
          </cell>
          <cell r="J91">
            <v>0.0366016552613518</v>
          </cell>
          <cell r="K91">
            <v>0.04386502983069694</v>
          </cell>
        </row>
        <row r="92">
          <cell r="D92" t="str">
            <v>Other services, except government</v>
          </cell>
          <cell r="E92">
            <v>2002</v>
          </cell>
          <cell r="F92">
            <v>201019</v>
          </cell>
          <cell r="G92">
            <v>72220404</v>
          </cell>
          <cell r="H92">
            <v>22908300</v>
          </cell>
          <cell r="I92">
            <v>1296540</v>
          </cell>
          <cell r="J92">
            <v>0.056596953942457534</v>
          </cell>
        </row>
        <row r="93">
          <cell r="D93" t="str">
            <v>Other services, except government</v>
          </cell>
          <cell r="E93">
            <v>2002</v>
          </cell>
          <cell r="F93">
            <v>105514</v>
          </cell>
          <cell r="G93">
            <v>116523311</v>
          </cell>
          <cell r="H93">
            <v>24928801</v>
          </cell>
          <cell r="I93">
            <v>893399</v>
          </cell>
          <cell r="J93">
            <v>0.03583802526242638</v>
          </cell>
        </row>
        <row r="94">
          <cell r="D94" t="str">
            <v>Federal general government</v>
          </cell>
          <cell r="K94">
            <v>0.031137633535652864</v>
          </cell>
        </row>
        <row r="95">
          <cell r="D95" t="str">
            <v>Federal government enterprises</v>
          </cell>
          <cell r="K95">
            <v>0.031137633535652864</v>
          </cell>
        </row>
        <row r="96">
          <cell r="D96" t="str">
            <v>State and local general government</v>
          </cell>
          <cell r="K96">
            <v>0.031137633535652864</v>
          </cell>
        </row>
        <row r="97">
          <cell r="D97" t="str">
            <v>State and local government enterprises</v>
          </cell>
          <cell r="K97">
            <v>0.031137633535652864</v>
          </cell>
        </row>
        <row r="102">
          <cell r="D102" t="str">
            <v>Farms</v>
          </cell>
        </row>
        <row r="103">
          <cell r="D103" t="str">
            <v>Forestry, fishing, and related activities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le Info"/>
      <sheetName val="Adm_Variables"/>
      <sheetName val="Adm_StateAcreCalc"/>
      <sheetName val="Adm_Table"/>
      <sheetName val="Comp_Costs"/>
      <sheetName val="Comp_Acre"/>
      <sheetName val="TotalGovt_Table"/>
      <sheetName val="SmallGovt"/>
      <sheetName val="Revs&amp;SmallGovt%"/>
    </sheetNames>
    <sheetDataSet>
      <sheetData sheetId="3">
        <row r="14">
          <cell r="C14">
            <v>1659.7141109390213</v>
          </cell>
          <cell r="D14">
            <v>40432.86139472548</v>
          </cell>
        </row>
        <row r="15">
          <cell r="C15">
            <v>684254.0976192321</v>
          </cell>
          <cell r="D15">
            <v>1132124.4983669461</v>
          </cell>
        </row>
        <row r="16">
          <cell r="C16">
            <v>685913.8117301712</v>
          </cell>
          <cell r="D16">
            <v>1172557.3597616716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le Info"/>
      <sheetName val="Variables"/>
      <sheetName val="Ind Analysis"/>
      <sheetName val="I-O Analysis"/>
      <sheetName val="Ind Cost Inputs"/>
      <sheetName val="Firm-Analysis Result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le Info"/>
      <sheetName val="Variables"/>
      <sheetName val="SF Analysis"/>
      <sheetName val="I-O Analysis"/>
      <sheetName val="SF Cost Inputs"/>
      <sheetName val="Firm-Analysis Result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le Info"/>
      <sheetName val="2002-1997NAICS"/>
      <sheetName val="EmpsizeESTABS"/>
      <sheetName val="EmpsizeEMPS"/>
      <sheetName val="EmpsizeVALUE"/>
      <sheetName val="$sizeESTABS"/>
      <sheetName val="$sizeEMPS"/>
      <sheetName val="$sizeVALUE"/>
      <sheetName val="LegalFormofOrg"/>
      <sheetName val="SeasEmp"/>
      <sheetName val="SeasEmpChart236(RES)"/>
      <sheetName val="SeasEmpChart236(Non-RES)"/>
      <sheetName val="SeasEmpChart237"/>
      <sheetName val="SeasEmpChart2372"/>
      <sheetName val="PayrollFringeBen"/>
      <sheetName val="SpecAll1"/>
      <sheetName val="SpecAll2"/>
      <sheetName val="SpecAll3"/>
      <sheetName val="SeasEmpChart238"/>
      <sheetName val="SeasEmpChart2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N16"/>
  <sheetViews>
    <sheetView showGridLines="0" tabSelected="1" workbookViewId="0" topLeftCell="A1">
      <selection activeCell="H28" sqref="H28"/>
    </sheetView>
  </sheetViews>
  <sheetFormatPr defaultColWidth="9.140625" defaultRowHeight="12.75"/>
  <cols>
    <col min="1" max="1" width="3.7109375" style="1" customWidth="1"/>
    <col min="2" max="2" width="22.57421875" style="1" customWidth="1"/>
    <col min="3" max="3" width="17.7109375" style="1" customWidth="1"/>
    <col min="4" max="16384" width="9.140625" style="1" customWidth="1"/>
  </cols>
  <sheetData>
    <row r="2" spans="2:14" ht="16.5" thickBot="1">
      <c r="B2" s="92" t="s">
        <v>125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3" ht="12.75">
      <c r="B3" s="86" t="s">
        <v>113</v>
      </c>
      <c r="C3" s="1" t="s">
        <v>114</v>
      </c>
    </row>
    <row r="4" spans="2:3" ht="12.75">
      <c r="B4" s="86" t="s">
        <v>115</v>
      </c>
      <c r="C4" s="90">
        <v>39577</v>
      </c>
    </row>
    <row r="5" spans="2:3" ht="12.75">
      <c r="B5" s="86" t="s">
        <v>116</v>
      </c>
      <c r="C5" s="87">
        <f ca="1">TODAY()</f>
        <v>39769</v>
      </c>
    </row>
    <row r="6" spans="2:14" ht="12.75" customHeight="1">
      <c r="B6" s="86" t="s">
        <v>117</v>
      </c>
      <c r="C6" s="95" t="s">
        <v>126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2:14" ht="12.75">
      <c r="B7" s="86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2:14" ht="12.75">
      <c r="B8" s="86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</row>
    <row r="10" spans="2:14" ht="12.75">
      <c r="B10" s="88" t="s">
        <v>118</v>
      </c>
      <c r="C10" s="89" t="s">
        <v>119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2:14" ht="12.75">
      <c r="B11" s="91" t="s">
        <v>123</v>
      </c>
      <c r="C11" s="96" t="s">
        <v>127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</row>
    <row r="12" spans="2:14" ht="12.75">
      <c r="B12" s="93" t="s">
        <v>124</v>
      </c>
      <c r="C12" s="98" t="s">
        <v>128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9"/>
    </row>
    <row r="14" spans="2:14" ht="12.75">
      <c r="B14" s="89" t="s">
        <v>120</v>
      </c>
      <c r="C14" s="89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</row>
    <row r="15" spans="2:14" ht="12.75" customHeight="1">
      <c r="B15" s="94" t="s">
        <v>121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2:14" ht="12.75" customHeight="1">
      <c r="B16" s="94" t="s">
        <v>122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</sheetData>
  <mergeCells count="5">
    <mergeCell ref="B15:N15"/>
    <mergeCell ref="B16:N16"/>
    <mergeCell ref="C6:N8"/>
    <mergeCell ref="C11:N11"/>
    <mergeCell ref="C12:N12"/>
  </mergeCells>
  <printOptions/>
  <pageMargins left="0.5" right="0.5" top="0.75" bottom="0.75" header="0.5" footer="0.5"/>
  <pageSetup fitToHeight="1" fitToWidth="1" horizontalDpi="600" verticalDpi="600" orientation="landscape" scale="89" r:id="rId1"/>
  <headerFooter alignWithMargins="0">
    <oddFooter>&amp;L&amp;"Arial,Bold"Abt Associates, Inc. 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86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7" sqref="C7"/>
    </sheetView>
  </sheetViews>
  <sheetFormatPr defaultColWidth="9.140625" defaultRowHeight="12.75"/>
  <cols>
    <col min="1" max="1" width="2.7109375" style="1" customWidth="1"/>
    <col min="2" max="2" width="9.00390625" style="11" customWidth="1"/>
    <col min="3" max="3" width="67.00390625" style="1" customWidth="1"/>
    <col min="4" max="4" width="19.7109375" style="1" customWidth="1"/>
    <col min="5" max="5" width="20.28125" style="1" customWidth="1"/>
    <col min="6" max="6" width="19.00390625" style="1" customWidth="1"/>
    <col min="7" max="9" width="17.7109375" style="1" customWidth="1"/>
    <col min="10" max="10" width="15.8515625" style="1" customWidth="1"/>
    <col min="11" max="11" width="19.140625" style="1" customWidth="1"/>
    <col min="12" max="14" width="17.7109375" style="1" customWidth="1"/>
    <col min="15" max="16384" width="9.140625" style="1" customWidth="1"/>
  </cols>
  <sheetData>
    <row r="1" spans="3:4" ht="13.5" thickBot="1">
      <c r="C1" s="6"/>
      <c r="D1" s="6"/>
    </row>
    <row r="2" spans="3:14" ht="12.75">
      <c r="C2" s="64" t="s">
        <v>98</v>
      </c>
      <c r="D2" s="67">
        <f>'[2]Adm_Table'!$C$14</f>
        <v>1659.7141109390213</v>
      </c>
      <c r="F2" s="27"/>
      <c r="G2" s="27"/>
      <c r="H2" s="27"/>
      <c r="I2" s="27"/>
      <c r="K2" s="27"/>
      <c r="M2" s="27"/>
      <c r="N2" s="27"/>
    </row>
    <row r="3" spans="3:14" ht="12.75">
      <c r="C3" s="65" t="s">
        <v>99</v>
      </c>
      <c r="D3" s="68">
        <f>'[2]Adm_Table'!$C$15</f>
        <v>684254.0976192321</v>
      </c>
      <c r="F3" s="27"/>
      <c r="G3" s="27"/>
      <c r="H3" s="27"/>
      <c r="I3" s="27"/>
      <c r="K3" s="27"/>
      <c r="M3" s="27"/>
      <c r="N3" s="27"/>
    </row>
    <row r="4" spans="3:14" ht="13.5" thickBot="1">
      <c r="C4" s="66" t="s">
        <v>100</v>
      </c>
      <c r="D4" s="60">
        <f>'[2]Adm_Table'!$C$16</f>
        <v>685913.8117301712</v>
      </c>
      <c r="F4" s="27"/>
      <c r="G4" s="27"/>
      <c r="H4" s="27"/>
      <c r="I4" s="27"/>
      <c r="K4" s="27"/>
      <c r="M4" s="27"/>
      <c r="N4" s="27"/>
    </row>
    <row r="5" spans="3:14" ht="12.75">
      <c r="C5" s="62"/>
      <c r="D5" s="61"/>
      <c r="F5" s="27"/>
      <c r="G5" s="27"/>
      <c r="H5" s="27"/>
      <c r="I5" s="27"/>
      <c r="K5" s="27"/>
      <c r="M5" s="27"/>
      <c r="N5" s="27"/>
    </row>
    <row r="7" spans="2:14" s="8" customFormat="1" ht="15" customHeight="1" thickBot="1">
      <c r="B7" s="12" t="s">
        <v>20</v>
      </c>
      <c r="C7" s="30" t="s">
        <v>87</v>
      </c>
      <c r="E7" s="19" t="s">
        <v>101</v>
      </c>
      <c r="F7" s="7"/>
      <c r="G7" s="13"/>
      <c r="H7" s="13"/>
      <c r="I7" s="13"/>
      <c r="J7" s="19" t="s">
        <v>102</v>
      </c>
      <c r="K7" s="13"/>
      <c r="L7" s="7"/>
      <c r="M7" s="13"/>
      <c r="N7" s="13"/>
    </row>
    <row r="8" spans="2:14" s="8" customFormat="1" ht="41.25" customHeight="1">
      <c r="B8" s="26"/>
      <c r="C8" s="31"/>
      <c r="D8" s="52" t="s">
        <v>91</v>
      </c>
      <c r="E8" s="20" t="s">
        <v>88</v>
      </c>
      <c r="F8" s="9" t="s">
        <v>89</v>
      </c>
      <c r="G8" s="9" t="s">
        <v>103</v>
      </c>
      <c r="H8" s="10" t="s">
        <v>104</v>
      </c>
      <c r="I8" s="10" t="s">
        <v>105</v>
      </c>
      <c r="J8" s="20" t="s">
        <v>88</v>
      </c>
      <c r="K8" s="9" t="s">
        <v>89</v>
      </c>
      <c r="L8" s="9" t="s">
        <v>106</v>
      </c>
      <c r="M8" s="10" t="s">
        <v>107</v>
      </c>
      <c r="N8" s="33" t="s">
        <v>108</v>
      </c>
    </row>
    <row r="9" spans="2:14" ht="12.75">
      <c r="B9" s="27" t="s">
        <v>1</v>
      </c>
      <c r="C9" s="4" t="s">
        <v>21</v>
      </c>
      <c r="D9" s="54">
        <f>VLOOKUP($C9,'[1]industry1'!$D:$K,8,FALSE)</f>
        <v>0.028721096510054573</v>
      </c>
      <c r="E9" s="21">
        <v>0.001648</v>
      </c>
      <c r="F9" s="34">
        <v>4E-07</v>
      </c>
      <c r="G9" s="69">
        <f>E9*$D$2</f>
        <v>2.735208854827507</v>
      </c>
      <c r="H9" s="70">
        <f>G9*F9</f>
        <v>1.0940835419310029E-06</v>
      </c>
      <c r="I9" s="73">
        <f>(H9/1000)*$D9</f>
        <v>3.1423278997862674E-11</v>
      </c>
      <c r="J9" s="21">
        <v>0.0059951</v>
      </c>
      <c r="K9" s="34">
        <v>0.0009319</v>
      </c>
      <c r="L9" s="17">
        <f>J9*$D$3</f>
        <v>4102.171740637058</v>
      </c>
      <c r="M9" s="25">
        <f aca="true" t="shared" si="0" ref="M9:M40">L9*K9</f>
        <v>3.8228138450996747</v>
      </c>
      <c r="N9" s="58">
        <f>(M9/1000)*$D9</f>
        <v>0.00010979540538508057</v>
      </c>
    </row>
    <row r="10" spans="2:14" ht="12.75">
      <c r="B10" s="27" t="s">
        <v>2</v>
      </c>
      <c r="C10" s="4" t="s">
        <v>22</v>
      </c>
      <c r="D10" s="54">
        <f>VLOOKUP($C10,'[1]industry1'!$D:$K,8,FALSE)</f>
        <v>0.028721096510054573</v>
      </c>
      <c r="E10" s="21">
        <v>0.0011571</v>
      </c>
      <c r="F10" s="34">
        <v>0</v>
      </c>
      <c r="G10" s="15">
        <f aca="true" t="shared" si="1" ref="G10:G73">E10*$D$2</f>
        <v>1.9204551977675417</v>
      </c>
      <c r="H10" s="70">
        <f aca="true" t="shared" si="2" ref="H10:H40">G10*F10</f>
        <v>0</v>
      </c>
      <c r="I10" s="73">
        <f aca="true" t="shared" si="3" ref="I10:I73">(H10/1000)*$D10</f>
        <v>0</v>
      </c>
      <c r="J10" s="21">
        <v>0.0023247</v>
      </c>
      <c r="K10" s="34">
        <v>0.000103</v>
      </c>
      <c r="L10" s="17">
        <f aca="true" t="shared" si="4" ref="L10:L73">J10*$D$3</f>
        <v>1590.6855007354288</v>
      </c>
      <c r="M10" s="25">
        <f t="shared" si="0"/>
        <v>0.16384060657574917</v>
      </c>
      <c r="N10" s="58">
        <f aca="true" t="shared" si="5" ref="N10:N73">(M10/1000)*$D10</f>
        <v>4.7056818737279735E-06</v>
      </c>
    </row>
    <row r="11" spans="2:14" ht="12.75">
      <c r="B11" s="27">
        <v>211</v>
      </c>
      <c r="C11" s="4" t="s">
        <v>23</v>
      </c>
      <c r="D11" s="54">
        <f>VLOOKUP($C11,'[1]industry1'!$D:$K,8,FALSE)</f>
        <v>0.018585632958572216</v>
      </c>
      <c r="E11" s="21">
        <v>0.0233972</v>
      </c>
      <c r="F11" s="34">
        <v>0</v>
      </c>
      <c r="G11" s="15">
        <f t="shared" si="1"/>
        <v>38.83266299646247</v>
      </c>
      <c r="H11" s="70">
        <f t="shared" si="2"/>
        <v>0</v>
      </c>
      <c r="I11" s="73">
        <f t="shared" si="3"/>
        <v>0</v>
      </c>
      <c r="J11" s="21">
        <v>0.0414857</v>
      </c>
      <c r="K11" s="34">
        <v>0</v>
      </c>
      <c r="L11" s="17">
        <f t="shared" si="4"/>
        <v>28386.76021760218</v>
      </c>
      <c r="M11" s="25">
        <f t="shared" si="0"/>
        <v>0</v>
      </c>
      <c r="N11" s="58">
        <f t="shared" si="5"/>
        <v>0</v>
      </c>
    </row>
    <row r="12" spans="2:14" ht="12.75">
      <c r="B12" s="27">
        <v>212</v>
      </c>
      <c r="C12" s="4" t="s">
        <v>24</v>
      </c>
      <c r="D12" s="54">
        <f>VLOOKUP($C12,'[1]industry1'!$D:$K,8,FALSE)</f>
        <v>0.021872960103750075</v>
      </c>
      <c r="E12" s="21">
        <v>0.0022167</v>
      </c>
      <c r="F12" s="34">
        <v>0.0001825</v>
      </c>
      <c r="G12" s="15">
        <f t="shared" si="1"/>
        <v>3.6790882697185285</v>
      </c>
      <c r="H12" s="70">
        <f t="shared" si="2"/>
        <v>0.0006714336092236314</v>
      </c>
      <c r="I12" s="73">
        <f t="shared" si="3"/>
        <v>1.4686240546865409E-08</v>
      </c>
      <c r="J12" s="21">
        <v>0.0031726</v>
      </c>
      <c r="K12" s="34">
        <v>0.0005575</v>
      </c>
      <c r="L12" s="17">
        <f t="shared" si="4"/>
        <v>2170.864550106776</v>
      </c>
      <c r="M12" s="25">
        <f t="shared" si="0"/>
        <v>1.2102569866845276</v>
      </c>
      <c r="N12" s="58">
        <f t="shared" si="5"/>
        <v>2.6471902785035457E-05</v>
      </c>
    </row>
    <row r="13" spans="2:14" ht="12.75">
      <c r="B13" s="27">
        <v>213</v>
      </c>
      <c r="C13" s="4" t="s">
        <v>25</v>
      </c>
      <c r="D13" s="54">
        <f>VLOOKUP($C13,'[1]industry1'!$D:$K,8,FALSE)</f>
        <v>0.0266208781118465</v>
      </c>
      <c r="E13" s="21">
        <v>0.0006291</v>
      </c>
      <c r="F13" s="34">
        <v>0</v>
      </c>
      <c r="G13" s="15">
        <f t="shared" si="1"/>
        <v>1.0441261471917382</v>
      </c>
      <c r="H13" s="70">
        <f t="shared" si="2"/>
        <v>0</v>
      </c>
      <c r="I13" s="73">
        <f t="shared" si="3"/>
        <v>0</v>
      </c>
      <c r="J13" s="21">
        <v>0.001101</v>
      </c>
      <c r="K13" s="34">
        <v>0</v>
      </c>
      <c r="L13" s="17">
        <f t="shared" si="4"/>
        <v>753.3637614787746</v>
      </c>
      <c r="M13" s="25">
        <f t="shared" si="0"/>
        <v>0</v>
      </c>
      <c r="N13" s="58">
        <f t="shared" si="5"/>
        <v>0</v>
      </c>
    </row>
    <row r="14" spans="2:14" ht="12.75">
      <c r="B14" s="27">
        <v>22</v>
      </c>
      <c r="C14" s="4" t="s">
        <v>26</v>
      </c>
      <c r="D14" s="54">
        <f>VLOOKUP($C14,'[1]industry1'!$D:$K,8,FALSE)</f>
        <v>0.01563125695020231</v>
      </c>
      <c r="E14" s="21">
        <v>0.0085498</v>
      </c>
      <c r="F14" s="34">
        <v>0.0048225</v>
      </c>
      <c r="G14" s="15">
        <f t="shared" si="1"/>
        <v>14.190223705706444</v>
      </c>
      <c r="H14" s="70">
        <f t="shared" si="2"/>
        <v>0.06843235382076933</v>
      </c>
      <c r="I14" s="73">
        <f t="shared" si="3"/>
        <v>1.069683706279604E-06</v>
      </c>
      <c r="J14" s="21">
        <v>0.0214008</v>
      </c>
      <c r="K14" s="34">
        <v>0.0201081</v>
      </c>
      <c r="L14" s="17">
        <f t="shared" si="4"/>
        <v>14643.585092329664</v>
      </c>
      <c r="M14" s="25">
        <f t="shared" si="0"/>
        <v>294.4546733950741</v>
      </c>
      <c r="N14" s="58">
        <f t="shared" si="5"/>
        <v>0.004602696660026303</v>
      </c>
    </row>
    <row r="15" spans="2:14" ht="12.75">
      <c r="B15" s="27">
        <v>23</v>
      </c>
      <c r="C15" s="4" t="s">
        <v>27</v>
      </c>
      <c r="D15" s="54">
        <f>VLOOKUP($C15,'[1]industry1'!$D:$K,8,FALSE)</f>
        <v>0.028286634761316102</v>
      </c>
      <c r="E15" s="21">
        <v>0.0198193</v>
      </c>
      <c r="F15" s="34">
        <v>0.0163185</v>
      </c>
      <c r="G15" s="15">
        <f t="shared" si="1"/>
        <v>32.89437187893375</v>
      </c>
      <c r="H15" s="70">
        <f t="shared" si="2"/>
        <v>0.5367868075063803</v>
      </c>
      <c r="I15" s="73">
        <f t="shared" si="3"/>
        <v>1.518389236862587E-05</v>
      </c>
      <c r="J15" s="21">
        <v>0.0241583</v>
      </c>
      <c r="K15" s="34">
        <v>0.0205328</v>
      </c>
      <c r="L15" s="17">
        <f t="shared" si="4"/>
        <v>16530.415766514696</v>
      </c>
      <c r="M15" s="25">
        <f t="shared" si="0"/>
        <v>339.41572085069294</v>
      </c>
      <c r="N15" s="58">
        <f t="shared" si="5"/>
        <v>0.009600928527952373</v>
      </c>
    </row>
    <row r="16" spans="2:14" ht="12.75">
      <c r="B16" s="27" t="s">
        <v>3</v>
      </c>
      <c r="C16" s="4" t="s">
        <v>28</v>
      </c>
      <c r="D16" s="54">
        <f>VLOOKUP($C16,'[1]industry1'!$D:$K,8,FALSE)</f>
        <v>0.03214842925445475</v>
      </c>
      <c r="E16" s="21">
        <v>0.0025369</v>
      </c>
      <c r="F16" s="34">
        <v>0.0006069</v>
      </c>
      <c r="G16" s="15">
        <f t="shared" si="1"/>
        <v>4.210528728041203</v>
      </c>
      <c r="H16" s="70">
        <f t="shared" si="2"/>
        <v>0.002555369885048206</v>
      </c>
      <c r="I16" s="73">
        <f t="shared" si="3"/>
        <v>8.215112796843642E-08</v>
      </c>
      <c r="J16" s="21">
        <v>0.0158917</v>
      </c>
      <c r="K16" s="34">
        <v>0.0107651</v>
      </c>
      <c r="L16" s="17">
        <f t="shared" si="4"/>
        <v>10873.960843135552</v>
      </c>
      <c r="M16" s="25">
        <f t="shared" si="0"/>
        <v>117.05927587243852</v>
      </c>
      <c r="N16" s="58">
        <f t="shared" si="5"/>
        <v>0.003763271848962791</v>
      </c>
    </row>
    <row r="17" spans="2:14" ht="12.75">
      <c r="B17" s="27" t="s">
        <v>4</v>
      </c>
      <c r="C17" s="4" t="s">
        <v>29</v>
      </c>
      <c r="D17" s="54">
        <f>VLOOKUP($C17,'[1]industry1'!$D:$K,8,FALSE)</f>
        <v>0.03648290497680932</v>
      </c>
      <c r="E17" s="21">
        <v>0.0022901</v>
      </c>
      <c r="F17" s="34">
        <v>0.0009573</v>
      </c>
      <c r="G17" s="15">
        <f t="shared" si="1"/>
        <v>3.8009112854614533</v>
      </c>
      <c r="H17" s="70">
        <f t="shared" si="2"/>
        <v>0.0036386123735722494</v>
      </c>
      <c r="I17" s="73">
        <f t="shared" si="3"/>
        <v>1.3274714947247898E-07</v>
      </c>
      <c r="J17" s="21">
        <v>0.0023577</v>
      </c>
      <c r="K17" s="34">
        <v>0.000791</v>
      </c>
      <c r="L17" s="17">
        <f t="shared" si="4"/>
        <v>1613.2658859568635</v>
      </c>
      <c r="M17" s="25">
        <f t="shared" si="0"/>
        <v>1.276093315791879</v>
      </c>
      <c r="N17" s="58">
        <f t="shared" si="5"/>
        <v>4.655559118157665E-05</v>
      </c>
    </row>
    <row r="18" spans="2:14" ht="12.75">
      <c r="B18" s="27" t="s">
        <v>5</v>
      </c>
      <c r="C18" s="4" t="s">
        <v>30</v>
      </c>
      <c r="D18" s="54">
        <f>VLOOKUP($C18,'[1]industry1'!$D:$K,8,FALSE)</f>
        <v>0.04519066278173823</v>
      </c>
      <c r="E18" s="21">
        <v>0.0004921</v>
      </c>
      <c r="F18" s="34">
        <v>0.0001899</v>
      </c>
      <c r="G18" s="15">
        <f t="shared" si="1"/>
        <v>0.8167453139930924</v>
      </c>
      <c r="H18" s="70">
        <f t="shared" si="2"/>
        <v>0.00015509993512728825</v>
      </c>
      <c r="I18" s="73">
        <f t="shared" si="3"/>
        <v>7.0090688658067595E-09</v>
      </c>
      <c r="J18" s="21">
        <v>0.0012427</v>
      </c>
      <c r="K18" s="34">
        <v>0.0009277</v>
      </c>
      <c r="L18" s="17">
        <f t="shared" si="4"/>
        <v>850.3225671114197</v>
      </c>
      <c r="M18" s="25">
        <f t="shared" si="0"/>
        <v>0.7888442455092641</v>
      </c>
      <c r="N18" s="58">
        <f t="shared" si="5"/>
        <v>3.564839428612387E-05</v>
      </c>
    </row>
    <row r="19" spans="2:14" ht="12.75">
      <c r="B19" s="27">
        <v>321</v>
      </c>
      <c r="C19" s="4" t="s">
        <v>31</v>
      </c>
      <c r="D19" s="54">
        <f>VLOOKUP($C19,'[1]industry1'!$D:$K,8,FALSE)</f>
        <v>0.033670508691801715</v>
      </c>
      <c r="E19" s="21">
        <v>0.0023774</v>
      </c>
      <c r="F19" s="34">
        <v>4.12E-05</v>
      </c>
      <c r="G19" s="15">
        <f t="shared" si="1"/>
        <v>3.9458043273464294</v>
      </c>
      <c r="H19" s="70">
        <f t="shared" si="2"/>
        <v>0.00016256713828667287</v>
      </c>
      <c r="I19" s="73">
        <f t="shared" si="3"/>
        <v>5.473718242682751E-09</v>
      </c>
      <c r="J19" s="21">
        <v>0.0040966</v>
      </c>
      <c r="K19" s="34">
        <v>0.0011879</v>
      </c>
      <c r="L19" s="17">
        <f t="shared" si="4"/>
        <v>2803.115336306946</v>
      </c>
      <c r="M19" s="25">
        <f t="shared" si="0"/>
        <v>3.3298207079990214</v>
      </c>
      <c r="N19" s="58">
        <f t="shared" si="5"/>
        <v>0.00011211675709082239</v>
      </c>
    </row>
    <row r="20" spans="2:14" ht="12.75">
      <c r="B20" s="27">
        <v>322</v>
      </c>
      <c r="C20" s="4" t="s">
        <v>32</v>
      </c>
      <c r="D20" s="54">
        <f>VLOOKUP($C20,'[1]industry1'!$D:$K,8,FALSE)</f>
        <v>0.02286041982220697</v>
      </c>
      <c r="E20" s="21">
        <v>0.0071751</v>
      </c>
      <c r="F20" s="34">
        <v>0.0013299</v>
      </c>
      <c r="G20" s="15">
        <f t="shared" si="1"/>
        <v>11.908614717398573</v>
      </c>
      <c r="H20" s="70">
        <f t="shared" si="2"/>
        <v>0.01583726671266836</v>
      </c>
      <c r="I20" s="73">
        <f t="shared" si="3"/>
        <v>3.620465658878624E-07</v>
      </c>
      <c r="J20" s="21">
        <v>0.0102098</v>
      </c>
      <c r="K20" s="34">
        <v>0.0040422</v>
      </c>
      <c r="L20" s="17">
        <f t="shared" si="4"/>
        <v>6986.097485872836</v>
      </c>
      <c r="M20" s="25">
        <f t="shared" si="0"/>
        <v>28.23920325739518</v>
      </c>
      <c r="N20" s="58">
        <f t="shared" si="5"/>
        <v>0.0006455600419086883</v>
      </c>
    </row>
    <row r="21" spans="2:14" ht="12.75">
      <c r="B21" s="27">
        <v>323</v>
      </c>
      <c r="C21" s="4" t="s">
        <v>33</v>
      </c>
      <c r="D21" s="54">
        <f>VLOOKUP($C21,'[1]industry1'!$D:$K,8,FALSE)</f>
        <v>0.02792974183863832</v>
      </c>
      <c r="E21" s="21">
        <v>0.0090267</v>
      </c>
      <c r="F21" s="34">
        <v>0.0025646</v>
      </c>
      <c r="G21" s="15">
        <f t="shared" si="1"/>
        <v>14.981741365213265</v>
      </c>
      <c r="H21" s="70">
        <f t="shared" si="2"/>
        <v>0.03842217390522595</v>
      </c>
      <c r="I21" s="73">
        <f t="shared" si="3"/>
        <v>1.0731213980522266E-06</v>
      </c>
      <c r="J21" s="21">
        <v>0.0069942</v>
      </c>
      <c r="K21" s="34">
        <v>0.0036359</v>
      </c>
      <c r="L21" s="17">
        <f t="shared" si="4"/>
        <v>4785.810009568433</v>
      </c>
      <c r="M21" s="25">
        <f t="shared" si="0"/>
        <v>17.400726613789868</v>
      </c>
      <c r="N21" s="58">
        <f t="shared" si="5"/>
        <v>0.00048599780212787416</v>
      </c>
    </row>
    <row r="22" spans="2:14" ht="12.75">
      <c r="B22" s="27">
        <v>324</v>
      </c>
      <c r="C22" s="4" t="s">
        <v>34</v>
      </c>
      <c r="D22" s="54">
        <f>VLOOKUP($C22,'[1]industry1'!$D:$K,8,FALSE)</f>
        <v>0.01671731040460586</v>
      </c>
      <c r="E22" s="21">
        <v>0.0257513</v>
      </c>
      <c r="F22" s="34">
        <v>0.0160787</v>
      </c>
      <c r="G22" s="15">
        <f t="shared" si="1"/>
        <v>42.739795985024024</v>
      </c>
      <c r="H22" s="70">
        <f t="shared" si="2"/>
        <v>0.6872003577044058</v>
      </c>
      <c r="I22" s="73">
        <f t="shared" si="3"/>
        <v>1.148814168990073E-05</v>
      </c>
      <c r="J22" s="21">
        <v>0.0434197</v>
      </c>
      <c r="K22" s="34">
        <v>0.0314244</v>
      </c>
      <c r="L22" s="17">
        <f t="shared" si="4"/>
        <v>29710.107642397772</v>
      </c>
      <c r="M22" s="25">
        <f t="shared" si="0"/>
        <v>933.6223065977645</v>
      </c>
      <c r="N22" s="58">
        <f t="shared" si="5"/>
        <v>0.01560765390005893</v>
      </c>
    </row>
    <row r="23" spans="2:14" ht="12.75">
      <c r="B23" s="27">
        <v>325</v>
      </c>
      <c r="C23" s="4" t="s">
        <v>35</v>
      </c>
      <c r="D23" s="54">
        <f>VLOOKUP($C23,'[1]industry1'!$D:$K,8,FALSE)</f>
        <v>0.019128341546527032</v>
      </c>
      <c r="E23" s="21">
        <v>0.0204814</v>
      </c>
      <c r="F23" s="34">
        <v>0.0067615</v>
      </c>
      <c r="G23" s="15">
        <f t="shared" si="1"/>
        <v>33.993268591786475</v>
      </c>
      <c r="H23" s="70">
        <f t="shared" si="2"/>
        <v>0.22984548558336426</v>
      </c>
      <c r="I23" s="73">
        <f t="shared" si="3"/>
        <v>4.396562951165947E-06</v>
      </c>
      <c r="J23" s="21">
        <v>0.0329808</v>
      </c>
      <c r="K23" s="34">
        <v>0.0159423</v>
      </c>
      <c r="L23" s="17">
        <f t="shared" si="4"/>
        <v>22567.24754276037</v>
      </c>
      <c r="M23" s="25">
        <f t="shared" si="0"/>
        <v>359.77383050094863</v>
      </c>
      <c r="N23" s="58">
        <f t="shared" si="5"/>
        <v>0.00688187670932447</v>
      </c>
    </row>
    <row r="24" spans="2:14" ht="12.75">
      <c r="B24" s="27">
        <v>326</v>
      </c>
      <c r="C24" s="4" t="s">
        <v>36</v>
      </c>
      <c r="D24" s="54">
        <f>VLOOKUP($C24,'[1]industry1'!$D:$K,8,FALSE)</f>
        <v>0.03015833727164438</v>
      </c>
      <c r="E24" s="21">
        <v>0.0063787</v>
      </c>
      <c r="F24" s="34">
        <v>0.0015618</v>
      </c>
      <c r="G24" s="15">
        <f t="shared" si="1"/>
        <v>10.586818399446736</v>
      </c>
      <c r="H24" s="70">
        <f t="shared" si="2"/>
        <v>0.01653449297625591</v>
      </c>
      <c r="I24" s="73">
        <f t="shared" si="3"/>
        <v>4.986528157935608E-07</v>
      </c>
      <c r="J24" s="21">
        <v>0.0087266</v>
      </c>
      <c r="K24" s="34">
        <v>0.003686</v>
      </c>
      <c r="L24" s="17">
        <f t="shared" si="4"/>
        <v>5971.211808283991</v>
      </c>
      <c r="M24" s="25">
        <f t="shared" si="0"/>
        <v>22.00988672533479</v>
      </c>
      <c r="N24" s="58">
        <f t="shared" si="5"/>
        <v>0.0006637815871733351</v>
      </c>
    </row>
    <row r="25" spans="2:14" ht="12.75">
      <c r="B25" s="27">
        <v>327</v>
      </c>
      <c r="C25" s="4" t="s">
        <v>37</v>
      </c>
      <c r="D25" s="54">
        <f>VLOOKUP($C25,'[1]industry1'!$D:$K,8,FALSE)</f>
        <v>0.026948107487231383</v>
      </c>
      <c r="E25" s="21">
        <v>0.0034206</v>
      </c>
      <c r="F25" s="34">
        <v>0.0004438</v>
      </c>
      <c r="G25" s="15">
        <f t="shared" si="1"/>
        <v>5.677218087878017</v>
      </c>
      <c r="H25" s="70">
        <f t="shared" si="2"/>
        <v>0.0025195493874002636</v>
      </c>
      <c r="I25" s="73">
        <f t="shared" si="3"/>
        <v>6.789708771105029E-08</v>
      </c>
      <c r="J25" s="21">
        <v>0.0043625</v>
      </c>
      <c r="K25" s="34">
        <v>0.0011771</v>
      </c>
      <c r="L25" s="17">
        <f t="shared" si="4"/>
        <v>2985.0585008639005</v>
      </c>
      <c r="M25" s="25">
        <f t="shared" si="0"/>
        <v>3.5137123613668972</v>
      </c>
      <c r="N25" s="58">
        <f t="shared" si="5"/>
        <v>9.468789839332875E-05</v>
      </c>
    </row>
    <row r="26" spans="2:14" ht="12.75">
      <c r="B26" s="27">
        <v>331</v>
      </c>
      <c r="C26" s="4" t="s">
        <v>38</v>
      </c>
      <c r="D26" s="54">
        <f>VLOOKUP($C26,'[1]industry1'!$D:$K,8,FALSE)</f>
        <v>0.022917072047393704</v>
      </c>
      <c r="E26" s="21">
        <v>0.0133866</v>
      </c>
      <c r="F26" s="34">
        <v>0.0004834</v>
      </c>
      <c r="G26" s="15">
        <f t="shared" si="1"/>
        <v>22.2179289174963</v>
      </c>
      <c r="H26" s="70">
        <f t="shared" si="2"/>
        <v>0.010740146838717712</v>
      </c>
      <c r="I26" s="73">
        <f t="shared" si="3"/>
        <v>2.4613271890248153E-07</v>
      </c>
      <c r="J26" s="21">
        <v>0.008185</v>
      </c>
      <c r="K26" s="34">
        <v>0.0003164</v>
      </c>
      <c r="L26" s="17">
        <f t="shared" si="4"/>
        <v>5600.619789013414</v>
      </c>
      <c r="M26" s="25">
        <f t="shared" si="0"/>
        <v>1.7720361012438444</v>
      </c>
      <c r="N26" s="58">
        <f t="shared" si="5"/>
        <v>4.0609879002787824E-05</v>
      </c>
    </row>
    <row r="27" spans="2:14" ht="12.75">
      <c r="B27" s="27">
        <v>332</v>
      </c>
      <c r="C27" s="4" t="s">
        <v>39</v>
      </c>
      <c r="D27" s="54">
        <f>VLOOKUP($C27,'[1]industry1'!$D:$K,8,FALSE)</f>
        <v>0.027371700785024926</v>
      </c>
      <c r="E27" s="21">
        <v>0.0169414</v>
      </c>
      <c r="F27" s="34">
        <v>0.0058241</v>
      </c>
      <c r="G27" s="15">
        <f t="shared" si="1"/>
        <v>28.117880639062335</v>
      </c>
      <c r="H27" s="70">
        <f t="shared" si="2"/>
        <v>0.16376134862996294</v>
      </c>
      <c r="I27" s="73">
        <f t="shared" si="3"/>
        <v>4.482426634851497E-06</v>
      </c>
      <c r="J27" s="21">
        <v>0.0093177</v>
      </c>
      <c r="K27" s="34">
        <v>0.0018429</v>
      </c>
      <c r="L27" s="17">
        <f t="shared" si="4"/>
        <v>6375.67440538672</v>
      </c>
      <c r="M27" s="25">
        <f t="shared" si="0"/>
        <v>11.749730361687185</v>
      </c>
      <c r="N27" s="58">
        <f t="shared" si="5"/>
        <v>0.0003216101037648243</v>
      </c>
    </row>
    <row r="28" spans="2:14" ht="12.75">
      <c r="B28" s="27">
        <v>333</v>
      </c>
      <c r="C28" s="4" t="s">
        <v>40</v>
      </c>
      <c r="D28" s="54">
        <f>VLOOKUP($C28,'[1]industry1'!$D:$K,8,FALSE)</f>
        <v>0.023534006175321743</v>
      </c>
      <c r="E28" s="21">
        <v>0.0062326</v>
      </c>
      <c r="F28" s="34">
        <v>0.0017381</v>
      </c>
      <c r="G28" s="15">
        <f t="shared" si="1"/>
        <v>10.344334167838543</v>
      </c>
      <c r="H28" s="70">
        <f t="shared" si="2"/>
        <v>0.01797948721712017</v>
      </c>
      <c r="I28" s="73">
        <f t="shared" si="3"/>
        <v>4.231293631968245E-07</v>
      </c>
      <c r="J28" s="21">
        <v>0.0059467</v>
      </c>
      <c r="K28" s="34">
        <v>0.0024318</v>
      </c>
      <c r="L28" s="17">
        <f t="shared" si="4"/>
        <v>4069.053842312288</v>
      </c>
      <c r="M28" s="25">
        <f t="shared" si="0"/>
        <v>9.895125133735021</v>
      </c>
      <c r="N28" s="58">
        <f t="shared" si="5"/>
        <v>0.00023287193600290135</v>
      </c>
    </row>
    <row r="29" spans="2:14" ht="12.75">
      <c r="B29" s="27">
        <v>334</v>
      </c>
      <c r="C29" s="4" t="s">
        <v>41</v>
      </c>
      <c r="D29" s="54">
        <f>VLOOKUP($C29,'[1]industry1'!$D:$K,8,FALSE)</f>
        <v>0.019547926125104725</v>
      </c>
      <c r="E29" s="21">
        <v>0.0378428</v>
      </c>
      <c r="F29" s="34">
        <v>0.0211932</v>
      </c>
      <c r="G29" s="15">
        <f t="shared" si="1"/>
        <v>62.8082291574432</v>
      </c>
      <c r="H29" s="70">
        <f t="shared" si="2"/>
        <v>1.331107362179525</v>
      </c>
      <c r="I29" s="73">
        <f t="shared" si="3"/>
        <v>2.6020388380468375E-05</v>
      </c>
      <c r="J29" s="21">
        <v>0.0088933</v>
      </c>
      <c r="K29" s="34">
        <v>0.0027472</v>
      </c>
      <c r="L29" s="17">
        <f t="shared" si="4"/>
        <v>6085.276966357117</v>
      </c>
      <c r="M29" s="25">
        <f t="shared" si="0"/>
        <v>16.71747288197627</v>
      </c>
      <c r="N29" s="58">
        <f t="shared" si="5"/>
        <v>0.0003267919248953137</v>
      </c>
    </row>
    <row r="30" spans="2:14" ht="12.75">
      <c r="B30" s="27">
        <v>335</v>
      </c>
      <c r="C30" s="4" t="s">
        <v>42</v>
      </c>
      <c r="D30" s="54">
        <f>VLOOKUP($C30,'[1]industry1'!$D:$K,8,FALSE)</f>
        <v>0.027339009692665225</v>
      </c>
      <c r="E30" s="21">
        <v>0.0044181</v>
      </c>
      <c r="F30" s="34">
        <v>0.0013013</v>
      </c>
      <c r="G30" s="15">
        <f t="shared" si="1"/>
        <v>7.332782913539691</v>
      </c>
      <c r="H30" s="70">
        <f t="shared" si="2"/>
        <v>0.0095421504053892</v>
      </c>
      <c r="I30" s="73">
        <f t="shared" si="3"/>
        <v>2.608729424218048E-07</v>
      </c>
      <c r="J30" s="21">
        <v>0.0034397</v>
      </c>
      <c r="K30" s="34">
        <v>0.0011245</v>
      </c>
      <c r="L30" s="17">
        <f t="shared" si="4"/>
        <v>2353.628819580873</v>
      </c>
      <c r="M30" s="25">
        <f t="shared" si="0"/>
        <v>2.646655607618692</v>
      </c>
      <c r="N30" s="58">
        <f t="shared" si="5"/>
        <v>7.235694330983419E-05</v>
      </c>
    </row>
    <row r="31" spans="2:14" ht="12.75">
      <c r="B31" s="27" t="s">
        <v>6</v>
      </c>
      <c r="C31" s="4" t="s">
        <v>43</v>
      </c>
      <c r="D31" s="54">
        <f>VLOOKUP($C31,'[1]industry1'!$D:$K,8,FALSE)</f>
        <v>0.0204245384660488</v>
      </c>
      <c r="E31" s="21">
        <v>0.0063246</v>
      </c>
      <c r="F31" s="34">
        <v>0.0021269</v>
      </c>
      <c r="G31" s="15">
        <f t="shared" si="1"/>
        <v>10.497027866044935</v>
      </c>
      <c r="H31" s="70">
        <f t="shared" si="2"/>
        <v>0.022326128568290974</v>
      </c>
      <c r="I31" s="73">
        <f t="shared" si="3"/>
        <v>4.5600087174101004E-07</v>
      </c>
      <c r="J31" s="21">
        <v>0.0109878</v>
      </c>
      <c r="K31" s="34">
        <v>0.005125</v>
      </c>
      <c r="L31" s="17">
        <f t="shared" si="4"/>
        <v>7518.447173820599</v>
      </c>
      <c r="M31" s="25">
        <f t="shared" si="0"/>
        <v>38.53204176583057</v>
      </c>
      <c r="N31" s="58">
        <f t="shared" si="5"/>
        <v>0.0007869991692216054</v>
      </c>
    </row>
    <row r="32" spans="2:14" ht="12.75">
      <c r="B32" s="27" t="s">
        <v>7</v>
      </c>
      <c r="C32" s="4" t="s">
        <v>44</v>
      </c>
      <c r="D32" s="54">
        <f>VLOOKUP($C32,'[1]industry1'!$D:$K,8,FALSE)</f>
        <v>0.0204245384660488</v>
      </c>
      <c r="E32" s="21">
        <v>0.0405693</v>
      </c>
      <c r="F32" s="34">
        <v>0.0366927</v>
      </c>
      <c r="G32" s="15">
        <f t="shared" si="1"/>
        <v>67.33343968091845</v>
      </c>
      <c r="H32" s="70">
        <f t="shared" si="2"/>
        <v>2.4706457021800365</v>
      </c>
      <c r="I32" s="73">
        <f t="shared" si="3"/>
        <v>5.04617981801543E-05</v>
      </c>
      <c r="J32" s="21">
        <v>0.0005371</v>
      </c>
      <c r="K32" s="34">
        <v>1.14E-05</v>
      </c>
      <c r="L32" s="17">
        <f t="shared" si="4"/>
        <v>367.5128758312896</v>
      </c>
      <c r="M32" s="25">
        <f t="shared" si="0"/>
        <v>0.0041896467844767015</v>
      </c>
      <c r="N32" s="58">
        <f t="shared" si="5"/>
        <v>8.557160190870206E-08</v>
      </c>
    </row>
    <row r="33" spans="2:14" ht="12.75">
      <c r="B33" s="27">
        <v>337</v>
      </c>
      <c r="C33" s="4" t="s">
        <v>45</v>
      </c>
      <c r="D33" s="54">
        <f>VLOOKUP($C33,'[1]industry1'!$D:$K,8,FALSE)</f>
        <v>0.03424719137284448</v>
      </c>
      <c r="E33" s="21">
        <v>0.0006517</v>
      </c>
      <c r="F33" s="34">
        <v>0</v>
      </c>
      <c r="G33" s="15">
        <f t="shared" si="1"/>
        <v>1.0816356860989602</v>
      </c>
      <c r="H33" s="70">
        <f t="shared" si="2"/>
        <v>0</v>
      </c>
      <c r="I33" s="73">
        <f t="shared" si="3"/>
        <v>0</v>
      </c>
      <c r="J33" s="21">
        <v>0.0007193</v>
      </c>
      <c r="K33" s="34">
        <v>3.23E-05</v>
      </c>
      <c r="L33" s="17">
        <f t="shared" si="4"/>
        <v>492.18397241751364</v>
      </c>
      <c r="M33" s="25">
        <f t="shared" si="0"/>
        <v>0.01589754230908569</v>
      </c>
      <c r="N33" s="58">
        <f t="shared" si="5"/>
        <v>5.444461738171496E-07</v>
      </c>
    </row>
    <row r="34" spans="2:14" ht="12.75">
      <c r="B34" s="27">
        <v>339</v>
      </c>
      <c r="C34" s="4" t="s">
        <v>46</v>
      </c>
      <c r="D34" s="54">
        <f>VLOOKUP($C34,'[1]industry1'!$D:$K,8,FALSE)</f>
        <v>0.02760591609274406</v>
      </c>
      <c r="E34" s="21">
        <v>0.0061167</v>
      </c>
      <c r="F34" s="34">
        <v>0.0042631</v>
      </c>
      <c r="G34" s="15">
        <f t="shared" si="1"/>
        <v>10.151973302380712</v>
      </c>
      <c r="H34" s="70">
        <f t="shared" si="2"/>
        <v>0.043278877385379215</v>
      </c>
      <c r="I34" s="73">
        <f t="shared" si="3"/>
        <v>1.194753057688937E-06</v>
      </c>
      <c r="J34" s="21">
        <v>0.0063341</v>
      </c>
      <c r="K34" s="34">
        <v>0.0048443</v>
      </c>
      <c r="L34" s="17">
        <f t="shared" si="4"/>
        <v>4334.133879729978</v>
      </c>
      <c r="M34" s="25">
        <f t="shared" si="0"/>
        <v>20.99584475357593</v>
      </c>
      <c r="N34" s="58">
        <f t="shared" si="5"/>
        <v>0.0005796095285634977</v>
      </c>
    </row>
    <row r="35" spans="2:14" ht="12.75">
      <c r="B35" s="27">
        <v>42</v>
      </c>
      <c r="C35" s="4" t="s">
        <v>47</v>
      </c>
      <c r="D35" s="54">
        <f>VLOOKUP($C35,'[1]industry1'!$D:$K,8,FALSE)</f>
        <v>0.02275054125033996</v>
      </c>
      <c r="E35" s="21">
        <v>0.0266042</v>
      </c>
      <c r="F35" s="34">
        <v>0.0078752</v>
      </c>
      <c r="G35" s="15">
        <f t="shared" si="1"/>
        <v>44.155366150243914</v>
      </c>
      <c r="H35" s="70">
        <f t="shared" si="2"/>
        <v>0.3477323395064009</v>
      </c>
      <c r="I35" s="73">
        <f t="shared" si="3"/>
        <v>7.911098934017594E-06</v>
      </c>
      <c r="J35" s="21">
        <v>0.0302714</v>
      </c>
      <c r="K35" s="34">
        <v>0.0132079</v>
      </c>
      <c r="L35" s="17">
        <f t="shared" si="4"/>
        <v>20713.329490670825</v>
      </c>
      <c r="M35" s="25">
        <f t="shared" si="0"/>
        <v>273.5795845798312</v>
      </c>
      <c r="N35" s="58">
        <f t="shared" si="5"/>
        <v>0.006224083624234319</v>
      </c>
    </row>
    <row r="36" spans="2:14" ht="12.75">
      <c r="B36" s="27" t="s">
        <v>8</v>
      </c>
      <c r="C36" s="4" t="s">
        <v>48</v>
      </c>
      <c r="D36" s="54">
        <f>VLOOKUP($C36,'[1]industry1'!$D:$K,8,FALSE)</f>
        <v>0.052684953437557656</v>
      </c>
      <c r="E36" s="21">
        <v>0.0030673</v>
      </c>
      <c r="F36" s="34">
        <v>0</v>
      </c>
      <c r="G36" s="15">
        <f t="shared" si="1"/>
        <v>5.0908410924832594</v>
      </c>
      <c r="H36" s="70">
        <f t="shared" si="2"/>
        <v>0</v>
      </c>
      <c r="I36" s="73">
        <f t="shared" si="3"/>
        <v>0</v>
      </c>
      <c r="J36" s="21">
        <v>0.0034077</v>
      </c>
      <c r="K36" s="34">
        <v>0</v>
      </c>
      <c r="L36" s="17">
        <f t="shared" si="4"/>
        <v>2331.7326884570575</v>
      </c>
      <c r="M36" s="25">
        <f t="shared" si="0"/>
        <v>0</v>
      </c>
      <c r="N36" s="58">
        <f t="shared" si="5"/>
        <v>0</v>
      </c>
    </row>
    <row r="37" spans="2:14" ht="12.75">
      <c r="B37" s="27">
        <v>481</v>
      </c>
      <c r="C37" s="4" t="s">
        <v>49</v>
      </c>
      <c r="D37" s="54">
        <f>VLOOKUP($C37,'[1]industry1'!$D:$K,8,FALSE)</f>
        <v>0.026054933904763256</v>
      </c>
      <c r="E37" s="21">
        <v>0.0081357</v>
      </c>
      <c r="F37" s="34">
        <v>0.0057947</v>
      </c>
      <c r="G37" s="15">
        <f t="shared" si="1"/>
        <v>13.502936092366594</v>
      </c>
      <c r="H37" s="70">
        <f t="shared" si="2"/>
        <v>0.0782454637744367</v>
      </c>
      <c r="I37" s="73">
        <f t="shared" si="3"/>
        <v>2.0386803869904956E-06</v>
      </c>
      <c r="J37" s="21">
        <v>0.0034211</v>
      </c>
      <c r="K37" s="34">
        <v>0.0017647</v>
      </c>
      <c r="L37" s="17">
        <f t="shared" si="4"/>
        <v>2340.901693365155</v>
      </c>
      <c r="M37" s="25">
        <f t="shared" si="0"/>
        <v>4.130989218281489</v>
      </c>
      <c r="N37" s="58">
        <f t="shared" si="5"/>
        <v>0.00010763265104361382</v>
      </c>
    </row>
    <row r="38" spans="2:14" ht="12.75">
      <c r="B38" s="27">
        <v>482</v>
      </c>
      <c r="C38" s="4" t="s">
        <v>50</v>
      </c>
      <c r="D38" s="54">
        <f>VLOOKUP($C38,'[1]industry1'!$D:$K,8,FALSE)</f>
        <v>0.029385691811772554</v>
      </c>
      <c r="E38" s="21">
        <v>0.0021201</v>
      </c>
      <c r="F38" s="34">
        <v>0.0009582</v>
      </c>
      <c r="G38" s="15">
        <f t="shared" si="1"/>
        <v>3.5187598866018193</v>
      </c>
      <c r="H38" s="70">
        <f t="shared" si="2"/>
        <v>0.003371675723341863</v>
      </c>
      <c r="I38" s="73">
        <f t="shared" si="3"/>
        <v>9.90790236953593E-08</v>
      </c>
      <c r="J38" s="21">
        <v>0.0024518</v>
      </c>
      <c r="K38" s="34">
        <v>0.0009495</v>
      </c>
      <c r="L38" s="17">
        <f t="shared" si="4"/>
        <v>1677.6541965428335</v>
      </c>
      <c r="M38" s="25">
        <f t="shared" si="0"/>
        <v>1.5929326596174205</v>
      </c>
      <c r="N38" s="58">
        <f t="shared" si="5"/>
        <v>4.6809428212424705E-05</v>
      </c>
    </row>
    <row r="39" spans="2:14" ht="12.75">
      <c r="B39" s="27">
        <v>483</v>
      </c>
      <c r="C39" s="4" t="s">
        <v>51</v>
      </c>
      <c r="D39" s="54">
        <f>VLOOKUP($C39,'[1]industry1'!$D:$K,8,FALSE)</f>
        <v>0.020709111689833838</v>
      </c>
      <c r="E39" s="21">
        <v>0.0020597</v>
      </c>
      <c r="F39" s="34">
        <v>0.0019138</v>
      </c>
      <c r="G39" s="15">
        <f t="shared" si="1"/>
        <v>3.418513154301102</v>
      </c>
      <c r="H39" s="70">
        <f t="shared" si="2"/>
        <v>0.006542350474701449</v>
      </c>
      <c r="I39" s="73">
        <f t="shared" si="3"/>
        <v>1.3548626669462974E-07</v>
      </c>
      <c r="J39" s="21">
        <v>0.0005063</v>
      </c>
      <c r="K39" s="34">
        <v>0.0002928</v>
      </c>
      <c r="L39" s="17">
        <f t="shared" si="4"/>
        <v>346.43784962461723</v>
      </c>
      <c r="M39" s="25">
        <f t="shared" si="0"/>
        <v>0.10143700237008793</v>
      </c>
      <c r="N39" s="58">
        <f t="shared" si="5"/>
        <v>2.1006702115640906E-06</v>
      </c>
    </row>
    <row r="40" spans="2:14" ht="12.75">
      <c r="B40" s="27">
        <v>484</v>
      </c>
      <c r="C40" s="4" t="s">
        <v>52</v>
      </c>
      <c r="D40" s="54">
        <f>VLOOKUP($C40,'[1]industry1'!$D:$K,8,FALSE)</f>
        <v>0.030056684056713502</v>
      </c>
      <c r="E40" s="21">
        <v>0.0106089</v>
      </c>
      <c r="F40" s="34">
        <v>0.0051694</v>
      </c>
      <c r="G40" s="15">
        <f t="shared" si="1"/>
        <v>17.607741031540982</v>
      </c>
      <c r="H40" s="70">
        <f t="shared" si="2"/>
        <v>0.09102145648844796</v>
      </c>
      <c r="I40" s="73">
        <f t="shared" si="3"/>
        <v>2.7358031600551755E-06</v>
      </c>
      <c r="J40" s="21">
        <v>0.0100608</v>
      </c>
      <c r="K40" s="34">
        <v>0.0040831</v>
      </c>
      <c r="L40" s="17">
        <f t="shared" si="4"/>
        <v>6884.143625327571</v>
      </c>
      <c r="M40" s="25">
        <f t="shared" si="0"/>
        <v>28.108646836575005</v>
      </c>
      <c r="N40" s="58">
        <f t="shared" si="5"/>
        <v>0.0008448527172286743</v>
      </c>
    </row>
    <row r="41" spans="2:14" ht="12.75">
      <c r="B41" s="27">
        <v>485</v>
      </c>
      <c r="C41" s="4" t="s">
        <v>53</v>
      </c>
      <c r="D41" s="54">
        <f>VLOOKUP($C41,'[1]industry1'!$D:$K,8,FALSE)</f>
        <v>0.05190444276170519</v>
      </c>
      <c r="E41" s="21">
        <v>0.0004337</v>
      </c>
      <c r="F41" s="34">
        <v>6.3E-06</v>
      </c>
      <c r="G41" s="15">
        <f t="shared" si="1"/>
        <v>0.7198180099142536</v>
      </c>
      <c r="H41" s="70">
        <f aca="true" t="shared" si="6" ref="H41:H72">G41*F41</f>
        <v>4.534853462459798E-06</v>
      </c>
      <c r="I41" s="73">
        <f t="shared" si="3"/>
        <v>2.3537904197496514E-10</v>
      </c>
      <c r="J41" s="21">
        <v>0.0029875</v>
      </c>
      <c r="K41" s="34">
        <v>0.0036019</v>
      </c>
      <c r="L41" s="17">
        <f t="shared" si="4"/>
        <v>2044.2091166374562</v>
      </c>
      <c r="M41" s="25">
        <f aca="true" t="shared" si="7" ref="M41:M74">L41*K41</f>
        <v>7.363036817216453</v>
      </c>
      <c r="N41" s="58">
        <f t="shared" si="5"/>
        <v>0.00038217432303153933</v>
      </c>
    </row>
    <row r="42" spans="2:14" ht="12.75">
      <c r="B42" s="27">
        <v>486</v>
      </c>
      <c r="C42" s="4" t="s">
        <v>54</v>
      </c>
      <c r="D42" s="54">
        <f>VLOOKUP($C42,'[1]industry1'!$D:$K,8,FALSE)</f>
        <v>0.01485481527780806</v>
      </c>
      <c r="E42" s="21">
        <v>0.0011229</v>
      </c>
      <c r="F42" s="34">
        <v>6.19E-05</v>
      </c>
      <c r="G42" s="15">
        <f t="shared" si="1"/>
        <v>1.863692975173427</v>
      </c>
      <c r="H42" s="70">
        <f t="shared" si="6"/>
        <v>0.00011536259516323514</v>
      </c>
      <c r="I42" s="73">
        <f t="shared" si="3"/>
        <v>1.7136900411184115E-09</v>
      </c>
      <c r="J42" s="21">
        <v>0.0022604</v>
      </c>
      <c r="K42" s="34">
        <v>0.0001037</v>
      </c>
      <c r="L42" s="17">
        <f t="shared" si="4"/>
        <v>1546.6879622585125</v>
      </c>
      <c r="M42" s="25">
        <f t="shared" si="7"/>
        <v>0.16039154168620776</v>
      </c>
      <c r="N42" s="58">
        <f t="shared" si="5"/>
        <v>2.3825867238714674E-06</v>
      </c>
    </row>
    <row r="43" spans="2:14" ht="12.75">
      <c r="B43" s="27" t="s">
        <v>9</v>
      </c>
      <c r="C43" s="4" t="s">
        <v>55</v>
      </c>
      <c r="D43" s="54">
        <f>VLOOKUP($C43,'[1]industry1'!$D:$K,8,FALSE)</f>
        <v>0.029385691811772554</v>
      </c>
      <c r="E43" s="21">
        <v>0.0044118</v>
      </c>
      <c r="F43" s="34">
        <v>5.95E-05</v>
      </c>
      <c r="G43" s="15">
        <f t="shared" si="1"/>
        <v>7.322326714640774</v>
      </c>
      <c r="H43" s="70">
        <f t="shared" si="6"/>
        <v>0.00043567843952112604</v>
      </c>
      <c r="I43" s="73">
        <f t="shared" si="3"/>
        <v>1.2802712352801797E-08</v>
      </c>
      <c r="J43" s="21">
        <v>0.0042698</v>
      </c>
      <c r="K43" s="34">
        <v>0.0010924</v>
      </c>
      <c r="L43" s="17">
        <f t="shared" si="4"/>
        <v>2921.6281460145974</v>
      </c>
      <c r="M43" s="25">
        <f t="shared" si="7"/>
        <v>3.1915865867063467</v>
      </c>
      <c r="N43" s="58">
        <f t="shared" si="5"/>
        <v>9.378697982753981E-05</v>
      </c>
    </row>
    <row r="44" spans="2:14" ht="12.75">
      <c r="B44" s="27">
        <v>493</v>
      </c>
      <c r="C44" s="4" t="s">
        <v>56</v>
      </c>
      <c r="D44" s="54">
        <f>VLOOKUP($C44,'[1]industry1'!$D:$K,8,FALSE)</f>
        <v>0.032911801692912225</v>
      </c>
      <c r="E44" s="21">
        <v>0.0025233</v>
      </c>
      <c r="F44" s="34">
        <v>0.0010082</v>
      </c>
      <c r="G44" s="15">
        <f t="shared" si="1"/>
        <v>4.187956616132433</v>
      </c>
      <c r="H44" s="70">
        <f t="shared" si="6"/>
        <v>0.004222297860384718</v>
      </c>
      <c r="I44" s="73">
        <f t="shared" si="3"/>
        <v>1.3896342986938942E-07</v>
      </c>
      <c r="J44" s="21">
        <v>0.0022581</v>
      </c>
      <c r="K44" s="34">
        <v>0.0009057</v>
      </c>
      <c r="L44" s="17">
        <f t="shared" si="4"/>
        <v>1545.114177833988</v>
      </c>
      <c r="M44" s="25">
        <f t="shared" si="7"/>
        <v>1.3994099108642428</v>
      </c>
      <c r="N44" s="58">
        <f t="shared" si="5"/>
        <v>4.6057101473459934E-05</v>
      </c>
    </row>
    <row r="45" spans="2:14" ht="12.75">
      <c r="B45" s="27">
        <v>511</v>
      </c>
      <c r="C45" s="4" t="s">
        <v>57</v>
      </c>
      <c r="D45" s="54">
        <f>VLOOKUP($C45,'[1]industry1'!$D:$K,8,FALSE)</f>
        <v>0.016589113725360274</v>
      </c>
      <c r="E45" s="21">
        <v>0.0133071</v>
      </c>
      <c r="F45" s="34">
        <v>0.0006176</v>
      </c>
      <c r="G45" s="15">
        <f t="shared" si="1"/>
        <v>22.08598164567665</v>
      </c>
      <c r="H45" s="70">
        <f t="shared" si="6"/>
        <v>0.013640302264369901</v>
      </c>
      <c r="I45" s="73">
        <f t="shared" si="3"/>
        <v>2.2628052551192155E-07</v>
      </c>
      <c r="J45" s="21">
        <v>0.0085702</v>
      </c>
      <c r="K45" s="34">
        <v>0.0037824</v>
      </c>
      <c r="L45" s="17">
        <f t="shared" si="4"/>
        <v>5864.194467416343</v>
      </c>
      <c r="M45" s="25">
        <f t="shared" si="7"/>
        <v>22.18072915355558</v>
      </c>
      <c r="N45" s="58">
        <f t="shared" si="5"/>
        <v>0.0003679586384397476</v>
      </c>
    </row>
    <row r="46" spans="2:14" ht="12.75">
      <c r="B46" s="27">
        <v>512</v>
      </c>
      <c r="C46" s="4" t="s">
        <v>58</v>
      </c>
      <c r="D46" s="54">
        <f>VLOOKUP($C46,'[1]industry1'!$D:$K,8,FALSE)</f>
        <v>0.024061051262560702</v>
      </c>
      <c r="E46" s="21">
        <v>0.0052765</v>
      </c>
      <c r="F46" s="34">
        <v>0.0018872</v>
      </c>
      <c r="G46" s="15">
        <f t="shared" si="1"/>
        <v>8.757481506369746</v>
      </c>
      <c r="H46" s="70">
        <f t="shared" si="6"/>
        <v>0.016527119098820986</v>
      </c>
      <c r="I46" s="73">
        <f t="shared" si="3"/>
        <v>3.9765985985917775E-07</v>
      </c>
      <c r="J46" s="21">
        <v>0.0021728</v>
      </c>
      <c r="K46" s="34">
        <v>0.0002042</v>
      </c>
      <c r="L46" s="17">
        <f t="shared" si="4"/>
        <v>1486.7473033070676</v>
      </c>
      <c r="M46" s="25">
        <f t="shared" si="7"/>
        <v>0.3035937993353032</v>
      </c>
      <c r="N46" s="58">
        <f t="shared" si="5"/>
        <v>7.3047859688022984E-06</v>
      </c>
    </row>
    <row r="47" spans="2:14" ht="12.75">
      <c r="B47" s="27">
        <v>513</v>
      </c>
      <c r="C47" s="4" t="s">
        <v>59</v>
      </c>
      <c r="D47" s="54">
        <f>VLOOKUP($C47,'[1]industry1'!$D:$K,8,FALSE)</f>
        <v>0.019801926261643767</v>
      </c>
      <c r="E47" s="21">
        <v>0.0422206</v>
      </c>
      <c r="F47" s="34">
        <v>0.0130377</v>
      </c>
      <c r="G47" s="15">
        <f t="shared" si="1"/>
        <v>70.07412559231204</v>
      </c>
      <c r="H47" s="70">
        <f t="shared" si="6"/>
        <v>0.9136054272348867</v>
      </c>
      <c r="I47" s="73">
        <f t="shared" si="3"/>
        <v>1.8091147302342778E-05</v>
      </c>
      <c r="J47" s="21">
        <v>0.0315504</v>
      </c>
      <c r="K47" s="34">
        <v>0.0143494</v>
      </c>
      <c r="L47" s="17">
        <f t="shared" si="4"/>
        <v>21588.49048152582</v>
      </c>
      <c r="M47" s="25">
        <f>L47*K47</f>
        <v>309.7818853156066</v>
      </c>
      <c r="N47" s="58">
        <f t="shared" si="5"/>
        <v>0.006134278050212627</v>
      </c>
    </row>
    <row r="48" spans="2:14" ht="12.75">
      <c r="B48" s="27">
        <v>514</v>
      </c>
      <c r="C48" s="4" t="s">
        <v>60</v>
      </c>
      <c r="D48" s="54">
        <f>VLOOKUP($C48,'[1]industry1'!$D:$K,8,FALSE)</f>
        <v>0.02139017892088948</v>
      </c>
      <c r="E48" s="21">
        <v>0.0223756</v>
      </c>
      <c r="F48" s="34">
        <v>0.0188607</v>
      </c>
      <c r="G48" s="15">
        <f t="shared" si="1"/>
        <v>37.13709906072717</v>
      </c>
      <c r="H48" s="70">
        <f t="shared" si="6"/>
        <v>0.700431684254657</v>
      </c>
      <c r="I48" s="73">
        <f t="shared" si="3"/>
        <v>1.4982359048067079E-05</v>
      </c>
      <c r="J48" s="21">
        <v>0.010969</v>
      </c>
      <c r="K48" s="34">
        <v>0.008386</v>
      </c>
      <c r="L48" s="17">
        <f t="shared" si="4"/>
        <v>7505.583196785357</v>
      </c>
      <c r="M48" s="25">
        <f t="shared" si="7"/>
        <v>62.941820688242004</v>
      </c>
      <c r="N48" s="58">
        <f t="shared" si="5"/>
        <v>0.0013463368061280394</v>
      </c>
    </row>
    <row r="49" spans="2:14" ht="12.75">
      <c r="B49" s="27" t="s">
        <v>10</v>
      </c>
      <c r="C49" s="4" t="s">
        <v>61</v>
      </c>
      <c r="D49" s="54">
        <f>VLOOKUP($C49,'[1]industry1'!$D:$K,8,FALSE)</f>
        <v>0.018120394862093967</v>
      </c>
      <c r="E49" s="21">
        <v>0.0131944</v>
      </c>
      <c r="F49" s="34">
        <v>0.0005199</v>
      </c>
      <c r="G49" s="15">
        <f t="shared" si="1"/>
        <v>21.898931865373825</v>
      </c>
      <c r="H49" s="70">
        <f t="shared" si="6"/>
        <v>0.011385254676807852</v>
      </c>
      <c r="I49" s="73">
        <f t="shared" si="3"/>
        <v>2.063053103492603E-07</v>
      </c>
      <c r="J49" s="21">
        <v>0.0162514</v>
      </c>
      <c r="K49" s="34">
        <v>0.0024667</v>
      </c>
      <c r="L49" s="17">
        <f t="shared" si="4"/>
        <v>11120.087042049188</v>
      </c>
      <c r="M49" s="25">
        <f t="shared" si="7"/>
        <v>27.429918706622733</v>
      </c>
      <c r="N49" s="58">
        <f t="shared" si="5"/>
        <v>0.0004970409579991417</v>
      </c>
    </row>
    <row r="50" spans="2:14" ht="12.75">
      <c r="B50" s="27">
        <v>523</v>
      </c>
      <c r="C50" s="4" t="s">
        <v>62</v>
      </c>
      <c r="D50" s="54">
        <f>VLOOKUP($C50,'[1]industry1'!$D:$K,8,FALSE)</f>
        <v>0.019047152088269854</v>
      </c>
      <c r="E50" s="21">
        <v>0.0055514</v>
      </c>
      <c r="F50" s="34">
        <v>1.03E-05</v>
      </c>
      <c r="G50" s="15">
        <f t="shared" si="1"/>
        <v>9.213736915466882</v>
      </c>
      <c r="H50" s="70">
        <f t="shared" si="6"/>
        <v>9.490149022930888E-05</v>
      </c>
      <c r="I50" s="73">
        <f t="shared" si="3"/>
        <v>1.8076031178011017E-09</v>
      </c>
      <c r="J50" s="21">
        <v>0.0179305</v>
      </c>
      <c r="K50" s="34">
        <v>0.0120897</v>
      </c>
      <c r="L50" s="17">
        <f t="shared" si="4"/>
        <v>12269.01809736164</v>
      </c>
      <c r="M50" s="25">
        <f t="shared" si="7"/>
        <v>148.32874809167302</v>
      </c>
      <c r="N50" s="58">
        <f t="shared" si="5"/>
        <v>0.0028252402239647627</v>
      </c>
    </row>
    <row r="51" spans="2:14" ht="12.75">
      <c r="B51" s="27">
        <v>524</v>
      </c>
      <c r="C51" s="4" t="s">
        <v>63</v>
      </c>
      <c r="D51" s="54">
        <f>VLOOKUP($C51,'[1]industry1'!$D:$K,8,FALSE)</f>
        <v>0.01994591276403244</v>
      </c>
      <c r="E51" s="21">
        <v>0.0220822</v>
      </c>
      <c r="F51" s="34">
        <v>0.0110544</v>
      </c>
      <c r="G51" s="15">
        <f t="shared" si="1"/>
        <v>36.650138940577655</v>
      </c>
      <c r="H51" s="70">
        <f t="shared" si="6"/>
        <v>0.40514529590472165</v>
      </c>
      <c r="I51" s="73">
        <f t="shared" si="3"/>
        <v>8.080992728873688E-06</v>
      </c>
      <c r="J51" s="21">
        <v>0.006755</v>
      </c>
      <c r="K51" s="34">
        <v>0.0013555</v>
      </c>
      <c r="L51" s="17">
        <f t="shared" si="4"/>
        <v>4622.136429417913</v>
      </c>
      <c r="M51" s="25">
        <f t="shared" si="7"/>
        <v>6.26530593007598</v>
      </c>
      <c r="N51" s="58">
        <f t="shared" si="5"/>
        <v>0.00012496724552127063</v>
      </c>
    </row>
    <row r="52" spans="2:14" ht="12.75">
      <c r="B52" s="27">
        <v>525</v>
      </c>
      <c r="C52" s="4" t="s">
        <v>64</v>
      </c>
      <c r="D52" s="54">
        <f>VLOOKUP($C52,'[1]industry1'!$D:$K,8,FALSE)</f>
        <v>0.014572982613128468</v>
      </c>
      <c r="E52" s="21">
        <v>0.0004508</v>
      </c>
      <c r="F52" s="34">
        <v>0</v>
      </c>
      <c r="G52" s="15">
        <f t="shared" si="1"/>
        <v>0.7481991212113108</v>
      </c>
      <c r="H52" s="70">
        <f t="shared" si="6"/>
        <v>0</v>
      </c>
      <c r="I52" s="73">
        <f t="shared" si="3"/>
        <v>0</v>
      </c>
      <c r="J52" s="21">
        <v>0.0002401</v>
      </c>
      <c r="K52" s="34">
        <v>0</v>
      </c>
      <c r="L52" s="17">
        <f t="shared" si="4"/>
        <v>164.28940883837765</v>
      </c>
      <c r="M52" s="25">
        <f t="shared" si="7"/>
        <v>0</v>
      </c>
      <c r="N52" s="58">
        <f t="shared" si="5"/>
        <v>0</v>
      </c>
    </row>
    <row r="53" spans="2:14" ht="12.75">
      <c r="B53" s="27">
        <v>531</v>
      </c>
      <c r="C53" s="4" t="s">
        <v>65</v>
      </c>
      <c r="D53" s="54">
        <f>VLOOKUP($C53,'[1]industry1'!$D:$K,8,FALSE)</f>
        <v>0.03132349766082183</v>
      </c>
      <c r="E53" s="21">
        <v>0.0287958</v>
      </c>
      <c r="F53" s="34">
        <v>0.0070881</v>
      </c>
      <c r="G53" s="15">
        <f t="shared" si="1"/>
        <v>47.79279559577787</v>
      </c>
      <c r="H53" s="70">
        <f t="shared" si="6"/>
        <v>0.3387601144624331</v>
      </c>
      <c r="I53" s="73">
        <f t="shared" si="3"/>
        <v>1.0611151652943757E-05</v>
      </c>
      <c r="J53" s="21">
        <v>0.0344932</v>
      </c>
      <c r="K53" s="34">
        <v>0.0174168</v>
      </c>
      <c r="L53" s="17">
        <f t="shared" si="4"/>
        <v>23602.1134399997</v>
      </c>
      <c r="M53" s="25">
        <f t="shared" si="7"/>
        <v>411.07328936178675</v>
      </c>
      <c r="N53" s="58">
        <f t="shared" si="5"/>
        <v>0.012876253217750261</v>
      </c>
    </row>
    <row r="54" spans="2:14" ht="12.75">
      <c r="B54" s="27" t="s">
        <v>11</v>
      </c>
      <c r="C54" s="4" t="s">
        <v>66</v>
      </c>
      <c r="D54" s="54">
        <f>VLOOKUP($C54,'[1]industry1'!$D:$K,8,FALSE)</f>
        <v>0.03648970438653855</v>
      </c>
      <c r="E54" s="21">
        <v>0.0096077</v>
      </c>
      <c r="F54" s="34">
        <v>0.0017619</v>
      </c>
      <c r="G54" s="15">
        <f t="shared" si="1"/>
        <v>15.946035263668836</v>
      </c>
      <c r="H54" s="70">
        <f t="shared" si="6"/>
        <v>0.028095319531058125</v>
      </c>
      <c r="I54" s="73">
        <f t="shared" si="3"/>
        <v>1.0251899043336539E-06</v>
      </c>
      <c r="J54" s="21">
        <v>0.0154981</v>
      </c>
      <c r="K54" s="34">
        <v>0.0085772</v>
      </c>
      <c r="L54" s="17">
        <f t="shared" si="4"/>
        <v>10604.638430312621</v>
      </c>
      <c r="M54" s="25">
        <f t="shared" si="7"/>
        <v>90.95810474447742</v>
      </c>
      <c r="N54" s="58">
        <f t="shared" si="5"/>
        <v>0.0033190343536857905</v>
      </c>
    </row>
    <row r="55" spans="2:14" ht="12.75">
      <c r="B55" s="27">
        <v>5411</v>
      </c>
      <c r="C55" s="4" t="s">
        <v>67</v>
      </c>
      <c r="D55" s="54">
        <f>VLOOKUP($C55,'[1]industry1'!$D:$K,8,FALSE)</f>
        <v>0.016232986135992885</v>
      </c>
      <c r="E55" s="21">
        <v>0.0081076</v>
      </c>
      <c r="F55" s="34">
        <v>0.0030247</v>
      </c>
      <c r="G55" s="15">
        <f t="shared" si="1"/>
        <v>13.456298125849209</v>
      </c>
      <c r="H55" s="70">
        <f t="shared" si="6"/>
        <v>0.0407012649412561</v>
      </c>
      <c r="I55" s="73">
        <f t="shared" si="3"/>
        <v>6.607030695087836E-07</v>
      </c>
      <c r="J55" s="21">
        <v>0.0103516</v>
      </c>
      <c r="K55" s="34">
        <v>0.0060574</v>
      </c>
      <c r="L55" s="17">
        <f t="shared" si="4"/>
        <v>7083.124716915244</v>
      </c>
      <c r="M55" s="25">
        <f t="shared" si="7"/>
        <v>42.9053196602424</v>
      </c>
      <c r="N55" s="58">
        <f t="shared" si="5"/>
        <v>0.0006964814592050579</v>
      </c>
    </row>
    <row r="56" spans="2:14" ht="12.75">
      <c r="B56" s="27" t="s">
        <v>12</v>
      </c>
      <c r="C56" s="4" t="s">
        <v>0</v>
      </c>
      <c r="D56" s="54">
        <f>VLOOKUP($C56,'[1]industry1'!$D:$K,8,FALSE)</f>
        <v>0.019260028180697532</v>
      </c>
      <c r="E56" s="21">
        <v>0.1369274</v>
      </c>
      <c r="F56" s="34">
        <v>0.118454</v>
      </c>
      <c r="G56" s="15">
        <f t="shared" si="1"/>
        <v>227.26033795419175</v>
      </c>
      <c r="H56" s="70">
        <f t="shared" si="6"/>
        <v>26.919896072025832</v>
      </c>
      <c r="I56" s="73">
        <f t="shared" si="3"/>
        <v>0.0005184779569686664</v>
      </c>
      <c r="J56" s="21">
        <v>0.0497108</v>
      </c>
      <c r="K56" s="34">
        <v>0.0283843</v>
      </c>
      <c r="L56" s="17">
        <f t="shared" si="4"/>
        <v>34014.818595930126</v>
      </c>
      <c r="M56" s="25">
        <f t="shared" si="7"/>
        <v>965.4868154724595</v>
      </c>
      <c r="N56" s="58">
        <f t="shared" si="5"/>
        <v>0.01859530327409149</v>
      </c>
    </row>
    <row r="57" spans="2:14" ht="12.75">
      <c r="B57" s="27">
        <v>5415</v>
      </c>
      <c r="C57" s="4" t="s">
        <v>68</v>
      </c>
      <c r="D57" s="54">
        <f>VLOOKUP($C57,'[1]industry1'!$D:$K,8,FALSE)</f>
        <v>0.019260028180697532</v>
      </c>
      <c r="E57" s="21">
        <v>0.0379815</v>
      </c>
      <c r="F57" s="34">
        <v>0.035053</v>
      </c>
      <c r="G57" s="15">
        <f t="shared" si="1"/>
        <v>63.03843150463044</v>
      </c>
      <c r="H57" s="70">
        <f t="shared" si="6"/>
        <v>2.2096861395318106</v>
      </c>
      <c r="I57" s="73">
        <f t="shared" si="3"/>
        <v>4.255861731787941E-05</v>
      </c>
      <c r="J57" s="21">
        <v>0.0049801</v>
      </c>
      <c r="K57" s="34">
        <v>0.0025037</v>
      </c>
      <c r="L57" s="17">
        <f t="shared" si="4"/>
        <v>3407.653831553538</v>
      </c>
      <c r="M57" s="25">
        <f t="shared" si="7"/>
        <v>8.531742898060594</v>
      </c>
      <c r="N57" s="58">
        <f t="shared" si="5"/>
        <v>0.00016432160864711308</v>
      </c>
    </row>
    <row r="58" spans="2:14" ht="12.75">
      <c r="B58" s="27">
        <v>55</v>
      </c>
      <c r="C58" s="4" t="s">
        <v>69</v>
      </c>
      <c r="D58" s="54">
        <f>VLOOKUP($C58,'[1]industry1'!$D:$K,8,FALSE)</f>
        <v>0.014555024283774738</v>
      </c>
      <c r="E58" s="21">
        <v>0.0098753</v>
      </c>
      <c r="F58" s="34">
        <v>0</v>
      </c>
      <c r="G58" s="15">
        <f t="shared" si="1"/>
        <v>16.390174759756118</v>
      </c>
      <c r="H58" s="70">
        <f t="shared" si="6"/>
        <v>0</v>
      </c>
      <c r="I58" s="73">
        <f t="shared" si="3"/>
        <v>0</v>
      </c>
      <c r="J58" s="21">
        <v>0.0089683</v>
      </c>
      <c r="K58" s="34">
        <v>0</v>
      </c>
      <c r="L58" s="17">
        <f t="shared" si="4"/>
        <v>6136.5960236785595</v>
      </c>
      <c r="M58" s="25">
        <f t="shared" si="7"/>
        <v>0</v>
      </c>
      <c r="N58" s="58">
        <f t="shared" si="5"/>
        <v>0</v>
      </c>
    </row>
    <row r="59" spans="2:14" ht="12.75">
      <c r="B59" s="27">
        <v>561</v>
      </c>
      <c r="C59" s="4" t="s">
        <v>70</v>
      </c>
      <c r="D59" s="54">
        <f>VLOOKUP($C59,'[1]industry1'!$D:$K,8,FALSE)</f>
        <v>0.04330446340957379</v>
      </c>
      <c r="E59" s="21">
        <v>0.0416287</v>
      </c>
      <c r="F59" s="34">
        <v>0.0202287</v>
      </c>
      <c r="G59" s="15">
        <f t="shared" si="1"/>
        <v>69.09174081004723</v>
      </c>
      <c r="H59" s="70">
        <f t="shared" si="6"/>
        <v>1.3976360973242024</v>
      </c>
      <c r="I59" s="73">
        <f t="shared" si="3"/>
        <v>6.052388123647544E-05</v>
      </c>
      <c r="J59" s="21">
        <v>0.0288034</v>
      </c>
      <c r="K59" s="34">
        <v>0.0152495</v>
      </c>
      <c r="L59" s="17">
        <f t="shared" si="4"/>
        <v>19708.84447536579</v>
      </c>
      <c r="M59" s="25">
        <f t="shared" si="7"/>
        <v>300.55002382709057</v>
      </c>
      <c r="N59" s="58">
        <f t="shared" si="5"/>
        <v>0.013015157509566775</v>
      </c>
    </row>
    <row r="60" spans="2:14" ht="12.75">
      <c r="B60" s="27">
        <v>562</v>
      </c>
      <c r="C60" s="4" t="s">
        <v>71</v>
      </c>
      <c r="D60" s="54">
        <f>VLOOKUP($C60,'[1]industry1'!$D:$K,8,FALSE)</f>
        <v>0.0271267169152253</v>
      </c>
      <c r="E60" s="21">
        <v>0.0028279</v>
      </c>
      <c r="F60" s="34">
        <v>0.0016882</v>
      </c>
      <c r="G60" s="15">
        <f t="shared" si="1"/>
        <v>4.6935055343244585</v>
      </c>
      <c r="H60" s="70">
        <f t="shared" si="6"/>
        <v>0.00792357604304655</v>
      </c>
      <c r="I60" s="73">
        <f t="shared" si="3"/>
        <v>2.149406042759848E-07</v>
      </c>
      <c r="J60" s="21">
        <v>0.0111006</v>
      </c>
      <c r="K60" s="34">
        <v>0.0098939</v>
      </c>
      <c r="L60" s="17">
        <f t="shared" si="4"/>
        <v>7595.6310360320485</v>
      </c>
      <c r="M60" s="25">
        <f t="shared" si="7"/>
        <v>75.15041390739749</v>
      </c>
      <c r="N60" s="58">
        <f t="shared" si="5"/>
        <v>0.002038584004127982</v>
      </c>
    </row>
    <row r="61" spans="2:14" ht="12.75">
      <c r="B61" s="27">
        <v>61</v>
      </c>
      <c r="C61" s="4" t="s">
        <v>72</v>
      </c>
      <c r="D61" s="54">
        <f>VLOOKUP($C61,'[1]industry1'!$D:$K,8,FALSE)</f>
        <v>0.04232074013776347</v>
      </c>
      <c r="E61" s="21">
        <v>0.0118364</v>
      </c>
      <c r="F61" s="34">
        <v>0.015789</v>
      </c>
      <c r="G61" s="15">
        <f t="shared" si="1"/>
        <v>19.64504010271863</v>
      </c>
      <c r="H61" s="70">
        <f t="shared" si="6"/>
        <v>0.3101755381818245</v>
      </c>
      <c r="I61" s="73">
        <f t="shared" si="3"/>
        <v>1.3126858348483923E-05</v>
      </c>
      <c r="J61" s="21">
        <v>0.0045963</v>
      </c>
      <c r="K61" s="34">
        <v>0.0058015</v>
      </c>
      <c r="L61" s="17">
        <f t="shared" si="4"/>
        <v>3145.0371088872766</v>
      </c>
      <c r="M61" s="25">
        <f t="shared" si="7"/>
        <v>18.245932787209536</v>
      </c>
      <c r="N61" s="58">
        <f t="shared" si="5"/>
        <v>0.0007721813800585931</v>
      </c>
    </row>
    <row r="62" spans="2:14" ht="12.75">
      <c r="B62" s="27">
        <v>621</v>
      </c>
      <c r="C62" s="4" t="s">
        <v>73</v>
      </c>
      <c r="D62" s="54">
        <f>VLOOKUP($C62,'[1]industry1'!$D:$K,8,FALSE)</f>
        <v>0.024219917576285818</v>
      </c>
      <c r="E62" s="21">
        <v>0.0005667</v>
      </c>
      <c r="F62" s="34">
        <v>0.0004721</v>
      </c>
      <c r="G62" s="15">
        <f t="shared" si="1"/>
        <v>0.9405599866691433</v>
      </c>
      <c r="H62" s="70">
        <f t="shared" si="6"/>
        <v>0.00044403836970650256</v>
      </c>
      <c r="I62" s="73">
        <f t="shared" si="3"/>
        <v>1.0754572714999822E-08</v>
      </c>
      <c r="J62" s="21">
        <v>0.0040284</v>
      </c>
      <c r="K62" s="34">
        <v>0.0040505</v>
      </c>
      <c r="L62" s="17">
        <f t="shared" si="4"/>
        <v>2756.4492068493146</v>
      </c>
      <c r="M62" s="25">
        <f t="shared" si="7"/>
        <v>11.164997512343149</v>
      </c>
      <c r="N62" s="58">
        <f t="shared" si="5"/>
        <v>0.0002704153194883873</v>
      </c>
    </row>
    <row r="63" spans="2:14" ht="12.75">
      <c r="B63" s="27" t="s">
        <v>13</v>
      </c>
      <c r="C63" s="4" t="s">
        <v>74</v>
      </c>
      <c r="D63" s="54">
        <f>VLOOKUP($C63,'[1]industry1'!$D:$K,8,FALSE)</f>
        <v>0.033936475302430526</v>
      </c>
      <c r="E63" s="21">
        <v>0.0012336</v>
      </c>
      <c r="F63" s="34">
        <v>0.0014455</v>
      </c>
      <c r="G63" s="15">
        <f t="shared" si="1"/>
        <v>2.0474233272543767</v>
      </c>
      <c r="H63" s="70">
        <f t="shared" si="6"/>
        <v>0.0029595504195462016</v>
      </c>
      <c r="I63" s="73">
        <f t="shared" si="3"/>
        <v>1.0043670971922758E-07</v>
      </c>
      <c r="J63" s="21">
        <v>0.0035589</v>
      </c>
      <c r="K63" s="34">
        <v>0.0042402</v>
      </c>
      <c r="L63" s="17">
        <f t="shared" si="4"/>
        <v>2435.191908017085</v>
      </c>
      <c r="M63" s="25">
        <f t="shared" si="7"/>
        <v>10.325700728374045</v>
      </c>
      <c r="N63" s="58">
        <f t="shared" si="5"/>
        <v>0.00035041788774875466</v>
      </c>
    </row>
    <row r="64" spans="2:14" ht="12.75">
      <c r="B64" s="27">
        <v>624</v>
      </c>
      <c r="C64" s="4" t="s">
        <v>75</v>
      </c>
      <c r="D64" s="54">
        <f>VLOOKUP($C64,'[1]industry1'!$D:$K,8,FALSE)</f>
        <v>0.05834833939623725</v>
      </c>
      <c r="E64" s="21">
        <v>0.0001313</v>
      </c>
      <c r="F64" s="34">
        <v>8.2E-05</v>
      </c>
      <c r="G64" s="15">
        <f t="shared" si="1"/>
        <v>0.21792046276629348</v>
      </c>
      <c r="H64" s="70">
        <f t="shared" si="6"/>
        <v>1.7869477946836067E-05</v>
      </c>
      <c r="I64" s="73">
        <f t="shared" si="3"/>
        <v>1.0426543640755676E-09</v>
      </c>
      <c r="J64" s="21">
        <v>0.0059636</v>
      </c>
      <c r="K64" s="34">
        <v>0.0060338</v>
      </c>
      <c r="L64" s="17">
        <f t="shared" si="4"/>
        <v>4080.617736562053</v>
      </c>
      <c r="M64" s="25">
        <f t="shared" si="7"/>
        <v>24.621631298868113</v>
      </c>
      <c r="N64" s="58">
        <f t="shared" si="5"/>
        <v>0.0014366312995153744</v>
      </c>
    </row>
    <row r="65" spans="2:14" ht="12.75">
      <c r="B65" s="27" t="s">
        <v>14</v>
      </c>
      <c r="C65" s="4" t="s">
        <v>76</v>
      </c>
      <c r="D65" s="54">
        <f>VLOOKUP($C65,'[1]industry1'!$D:$K,8,FALSE)</f>
        <v>0.024873158209770624</v>
      </c>
      <c r="E65" s="21">
        <v>0.0036559</v>
      </c>
      <c r="F65" s="34">
        <v>0.0009169</v>
      </c>
      <c r="G65" s="15">
        <f t="shared" si="1"/>
        <v>6.067748818181968</v>
      </c>
      <c r="H65" s="70">
        <f t="shared" si="6"/>
        <v>0.005563518891391047</v>
      </c>
      <c r="I65" s="73">
        <f t="shared" si="3"/>
        <v>1.3838228558861717E-07</v>
      </c>
      <c r="J65" s="21">
        <v>0.0017374</v>
      </c>
      <c r="K65" s="34">
        <v>0.0001292</v>
      </c>
      <c r="L65" s="17">
        <f t="shared" si="4"/>
        <v>1188.8230692036539</v>
      </c>
      <c r="M65" s="25">
        <f t="shared" si="7"/>
        <v>0.15359594054111209</v>
      </c>
      <c r="N65" s="58">
        <f t="shared" si="5"/>
        <v>3.820416129457603E-06</v>
      </c>
    </row>
    <row r="66" spans="2:14" ht="12.75">
      <c r="B66" s="27">
        <v>713</v>
      </c>
      <c r="C66" s="4" t="s">
        <v>77</v>
      </c>
      <c r="D66" s="54">
        <f>VLOOKUP($C66,'[1]industry1'!$D:$K,8,FALSE)</f>
        <v>0.06204235157797586</v>
      </c>
      <c r="E66" s="21">
        <v>0.0019864</v>
      </c>
      <c r="F66" s="34">
        <v>0.0022358</v>
      </c>
      <c r="G66" s="15">
        <f t="shared" si="1"/>
        <v>3.2968561099692724</v>
      </c>
      <c r="H66" s="70">
        <f t="shared" si="6"/>
        <v>0.007371110890669299</v>
      </c>
      <c r="I66" s="73">
        <f t="shared" si="3"/>
        <v>4.5732105339915144E-07</v>
      </c>
      <c r="J66" s="21">
        <v>0.0022346</v>
      </c>
      <c r="K66" s="34">
        <v>0.0027132</v>
      </c>
      <c r="L66" s="17">
        <f t="shared" si="4"/>
        <v>1529.0342065399363</v>
      </c>
      <c r="M66" s="25">
        <f t="shared" si="7"/>
        <v>4.148575609184155</v>
      </c>
      <c r="N66" s="58">
        <f t="shared" si="5"/>
        <v>0.00025738738649281874</v>
      </c>
    </row>
    <row r="67" spans="2:14" ht="12.75">
      <c r="B67" s="27">
        <v>721</v>
      </c>
      <c r="C67" s="4" t="s">
        <v>78</v>
      </c>
      <c r="D67" s="54">
        <f>VLOOKUP($C67,'[1]industry1'!$D:$K,8,FALSE)</f>
        <v>0.051875649902486734</v>
      </c>
      <c r="E67" s="21">
        <v>0.0039507</v>
      </c>
      <c r="F67" s="34">
        <v>0.0022957</v>
      </c>
      <c r="G67" s="15">
        <f t="shared" si="1"/>
        <v>6.5570325380867915</v>
      </c>
      <c r="H67" s="70">
        <f t="shared" si="6"/>
        <v>0.015052979597685846</v>
      </c>
      <c r="I67" s="73">
        <f t="shared" si="3"/>
        <v>7.808830995988266E-07</v>
      </c>
      <c r="J67" s="21">
        <v>0.0048196</v>
      </c>
      <c r="K67" s="34">
        <v>0.0038701</v>
      </c>
      <c r="L67" s="17">
        <f t="shared" si="4"/>
        <v>3297.8310488856514</v>
      </c>
      <c r="M67" s="25">
        <f t="shared" si="7"/>
        <v>12.76293594229236</v>
      </c>
      <c r="N67" s="58">
        <f t="shared" si="5"/>
        <v>0.0006620855966702231</v>
      </c>
    </row>
    <row r="68" spans="2:14" ht="12.75">
      <c r="B68" s="27">
        <v>722</v>
      </c>
      <c r="C68" s="4" t="s">
        <v>79</v>
      </c>
      <c r="D68" s="54">
        <f>VLOOKUP($C68,'[1]industry1'!$D:$K,8,FALSE)</f>
        <v>0.08971591008431505</v>
      </c>
      <c r="E68" s="21">
        <v>0.0050482</v>
      </c>
      <c r="F68" s="34">
        <v>0.0009947</v>
      </c>
      <c r="G68" s="15">
        <f t="shared" si="1"/>
        <v>8.378568774842368</v>
      </c>
      <c r="H68" s="70">
        <f t="shared" si="6"/>
        <v>0.008334162360335703</v>
      </c>
      <c r="I68" s="73">
        <f t="shared" si="3"/>
        <v>7.477069609479608E-07</v>
      </c>
      <c r="J68" s="21">
        <v>0.0105802</v>
      </c>
      <c r="K68" s="34">
        <v>0.0080611</v>
      </c>
      <c r="L68" s="17">
        <f t="shared" si="4"/>
        <v>7239.545203631</v>
      </c>
      <c r="M68" s="25">
        <f t="shared" si="7"/>
        <v>58.358697840989855</v>
      </c>
      <c r="N68" s="58">
        <f t="shared" si="5"/>
        <v>0.005235703688139957</v>
      </c>
    </row>
    <row r="69" spans="2:14" ht="12.75">
      <c r="B69" s="27">
        <v>81</v>
      </c>
      <c r="C69" s="4" t="s">
        <v>80</v>
      </c>
      <c r="D69" s="54">
        <f>VLOOKUP($C69,'[1]industry1'!$D:$K,8,FALSE)</f>
        <v>0.04386502983069694</v>
      </c>
      <c r="E69" s="21">
        <v>0.0128131</v>
      </c>
      <c r="F69" s="34">
        <v>0.0054711</v>
      </c>
      <c r="G69" s="15">
        <f t="shared" si="1"/>
        <v>21.266082874872772</v>
      </c>
      <c r="H69" s="70">
        <f>G69*F69</f>
        <v>0.11634886601671642</v>
      </c>
      <c r="I69" s="73">
        <f t="shared" si="3"/>
        <v>5.103646478591027E-06</v>
      </c>
      <c r="J69" s="21">
        <v>0.0265195</v>
      </c>
      <c r="K69" s="34">
        <v>0.0193783</v>
      </c>
      <c r="L69" s="17">
        <f t="shared" si="4"/>
        <v>18146.07654181323</v>
      </c>
      <c r="M69" s="25">
        <f t="shared" si="7"/>
        <v>351.6401150502193</v>
      </c>
      <c r="N69" s="58">
        <f t="shared" si="5"/>
        <v>0.015424704136347575</v>
      </c>
    </row>
    <row r="70" spans="2:14" ht="12.75">
      <c r="B70" s="27" t="s">
        <v>15</v>
      </c>
      <c r="C70" s="4" t="s">
        <v>81</v>
      </c>
      <c r="D70" s="54">
        <f>VLOOKUP($C70,'[1]industry1'!$D:$K,8,FALSE)</f>
        <v>0.031137633535652864</v>
      </c>
      <c r="E70" s="21">
        <v>1.0003583</v>
      </c>
      <c r="F70" s="34">
        <v>0</v>
      </c>
      <c r="G70" s="15">
        <f t="shared" si="1"/>
        <v>1660.3087865049708</v>
      </c>
      <c r="H70" s="70">
        <f t="shared" si="6"/>
        <v>0</v>
      </c>
      <c r="I70" s="73">
        <f>(H70/1000)*$D70</f>
        <v>0</v>
      </c>
      <c r="J70" s="21">
        <v>0.0002886</v>
      </c>
      <c r="K70" s="34">
        <v>0</v>
      </c>
      <c r="L70" s="17">
        <f t="shared" si="4"/>
        <v>197.4757325729104</v>
      </c>
      <c r="M70" s="25">
        <f>L70*K70</f>
        <v>0</v>
      </c>
      <c r="N70" s="58">
        <f t="shared" si="5"/>
        <v>0</v>
      </c>
    </row>
    <row r="71" spans="2:14" ht="12.75">
      <c r="B71" s="27" t="s">
        <v>16</v>
      </c>
      <c r="C71" s="4" t="s">
        <v>82</v>
      </c>
      <c r="D71" s="54">
        <f>VLOOKUP($C71,'[1]industry1'!$D:$K,8,FALSE)</f>
        <v>0.031137633535652864</v>
      </c>
      <c r="E71" s="21">
        <v>0.0039439</v>
      </c>
      <c r="F71" s="63">
        <v>0.0012431</v>
      </c>
      <c r="G71" s="15">
        <f t="shared" si="1"/>
        <v>6.545746482132406</v>
      </c>
      <c r="H71" s="70">
        <f>G71*F71</f>
        <v>0.008137017451938794</v>
      </c>
      <c r="I71" s="73">
        <f t="shared" si="3"/>
        <v>2.5336746749168195E-07</v>
      </c>
      <c r="J71" s="21">
        <v>0.0046868</v>
      </c>
      <c r="K71" s="34">
        <v>0.002262</v>
      </c>
      <c r="L71" s="17">
        <f t="shared" si="4"/>
        <v>3206.962104721817</v>
      </c>
      <c r="M71" s="25">
        <f t="shared" si="7"/>
        <v>7.2541482808807505</v>
      </c>
      <c r="N71" s="58">
        <f t="shared" si="5"/>
        <v>0.00022587701078335102</v>
      </c>
    </row>
    <row r="72" spans="2:14" ht="12.75">
      <c r="B72" s="27" t="s">
        <v>17</v>
      </c>
      <c r="C72" s="4" t="s">
        <v>83</v>
      </c>
      <c r="D72" s="54">
        <f>VLOOKUP($C72,'[1]industry1'!$D:$K,8,FALSE)</f>
        <v>0.031137633535652864</v>
      </c>
      <c r="E72" s="21">
        <v>0.0081828</v>
      </c>
      <c r="F72" s="34">
        <v>0</v>
      </c>
      <c r="G72" s="15">
        <f t="shared" si="1"/>
        <v>13.581108626991824</v>
      </c>
      <c r="H72" s="70">
        <f t="shared" si="6"/>
        <v>0</v>
      </c>
      <c r="I72" s="73">
        <f>(H72/1000)*$D72</f>
        <v>0</v>
      </c>
      <c r="J72" s="21">
        <v>1.0068443</v>
      </c>
      <c r="K72" s="34">
        <v>0</v>
      </c>
      <c r="L72" s="17">
        <f t="shared" si="4"/>
        <v>688937.3379395675</v>
      </c>
      <c r="M72" s="25">
        <f t="shared" si="7"/>
        <v>0</v>
      </c>
      <c r="N72" s="58">
        <f t="shared" si="5"/>
        <v>0</v>
      </c>
    </row>
    <row r="73" spans="2:14" ht="12.75">
      <c r="B73" s="27" t="s">
        <v>18</v>
      </c>
      <c r="C73" s="4" t="s">
        <v>84</v>
      </c>
      <c r="D73" s="54">
        <f>VLOOKUP($C73,'[1]industry1'!$D:$K,8,FALSE)</f>
        <v>0.031137633535652864</v>
      </c>
      <c r="E73" s="21">
        <v>0.0038422</v>
      </c>
      <c r="F73" s="63">
        <v>0.0005023</v>
      </c>
      <c r="G73" s="15">
        <f t="shared" si="1"/>
        <v>6.376953557049908</v>
      </c>
      <c r="H73" s="70">
        <f>G73*F73</f>
        <v>0.003203143771706169</v>
      </c>
      <c r="I73" s="73">
        <f t="shared" si="3"/>
        <v>9.97383169253956E-08</v>
      </c>
      <c r="J73" s="21">
        <v>0.0084493</v>
      </c>
      <c r="K73" s="34">
        <v>0.0013171</v>
      </c>
      <c r="L73" s="17">
        <f t="shared" si="4"/>
        <v>5781.468147014178</v>
      </c>
      <c r="M73" s="25">
        <f t="shared" si="7"/>
        <v>7.614771696432374</v>
      </c>
      <c r="N73" s="58">
        <f t="shared" si="5"/>
        <v>0.00023710597054117294</v>
      </c>
    </row>
    <row r="74" spans="2:14" ht="12.75">
      <c r="B74" s="28" t="s">
        <v>19</v>
      </c>
      <c r="C74" s="3" t="s">
        <v>85</v>
      </c>
      <c r="D74" s="55">
        <v>0</v>
      </c>
      <c r="E74" s="22">
        <v>0</v>
      </c>
      <c r="F74" s="34">
        <v>0</v>
      </c>
      <c r="G74" s="16">
        <f>E74*$D$2</f>
        <v>0</v>
      </c>
      <c r="H74" s="71">
        <f>G74*F74</f>
        <v>0</v>
      </c>
      <c r="I74" s="74">
        <f>(H74/1000)*$D74</f>
        <v>0</v>
      </c>
      <c r="J74" s="22">
        <v>0</v>
      </c>
      <c r="K74" s="34">
        <v>0</v>
      </c>
      <c r="L74" s="24">
        <f>J74*$D$3</f>
        <v>0</v>
      </c>
      <c r="M74" s="25">
        <f t="shared" si="7"/>
        <v>0</v>
      </c>
      <c r="N74" s="59">
        <f>(M74/1000)*$D74</f>
        <v>0</v>
      </c>
    </row>
    <row r="75" spans="2:14" ht="13.5" thickBot="1">
      <c r="B75" s="29" t="s">
        <v>86</v>
      </c>
      <c r="C75" s="32"/>
      <c r="D75" s="53"/>
      <c r="E75" s="23"/>
      <c r="F75" s="14"/>
      <c r="G75" s="14">
        <f>SUM(G9:G74)</f>
        <v>2968.6956102688864</v>
      </c>
      <c r="H75" s="72">
        <f>SUM(H9:H74)</f>
        <v>39.684971391955145</v>
      </c>
      <c r="I75" s="75">
        <f>SUM(I9:I74)</f>
        <v>0.0008278805935240058</v>
      </c>
      <c r="J75" s="23"/>
      <c r="K75" s="14"/>
      <c r="L75" s="18">
        <f>SUM(L9:L74)</f>
        <v>1155588.2318536001</v>
      </c>
      <c r="M75" s="18">
        <f>SUM(M9:M74)</f>
        <v>5526.216829074337</v>
      </c>
      <c r="N75" s="76">
        <f>SUM(N9:N74)</f>
        <v>0.13967770052027847</v>
      </c>
    </row>
    <row r="76" ht="13.5" thickBot="1"/>
    <row r="77" spans="2:4" ht="12.75">
      <c r="B77" s="47" t="s">
        <v>109</v>
      </c>
      <c r="C77" s="48"/>
      <c r="D77" s="48"/>
    </row>
    <row r="78" spans="2:4" ht="12.75">
      <c r="B78" s="41" t="s">
        <v>92</v>
      </c>
      <c r="C78" s="42"/>
      <c r="D78" s="49">
        <f>D2</f>
        <v>1659.7141109390213</v>
      </c>
    </row>
    <row r="79" spans="2:4" ht="12.75">
      <c r="B79" s="37" t="s">
        <v>93</v>
      </c>
      <c r="C79" s="40"/>
      <c r="D79" s="50">
        <f>D3</f>
        <v>684254.0976192321</v>
      </c>
    </row>
    <row r="80" spans="2:4" ht="12.75">
      <c r="B80" s="43" t="s">
        <v>94</v>
      </c>
      <c r="C80" s="44"/>
      <c r="D80" s="77">
        <f>SUM(D78:D79)</f>
        <v>685913.8117301712</v>
      </c>
    </row>
    <row r="81" spans="2:4" ht="12.75">
      <c r="B81" s="45" t="s">
        <v>90</v>
      </c>
      <c r="C81" s="46"/>
      <c r="D81" s="46"/>
    </row>
    <row r="82" spans="2:4" ht="12.75">
      <c r="B82" s="37" t="s">
        <v>95</v>
      </c>
      <c r="C82" s="38"/>
      <c r="D82" s="51">
        <f>$G$75+$L$75</f>
        <v>1158556.927463869</v>
      </c>
    </row>
    <row r="83" spans="2:4" ht="12.75">
      <c r="B83" s="39" t="s">
        <v>96</v>
      </c>
      <c r="C83" s="40"/>
      <c r="D83" s="50">
        <f>$H$75+$M$75</f>
        <v>5565.901800466292</v>
      </c>
    </row>
    <row r="84" spans="2:4" ht="12.75">
      <c r="B84" s="43" t="s">
        <v>97</v>
      </c>
      <c r="C84" s="44"/>
      <c r="D84" s="78">
        <f>$I$75+$N$75</f>
        <v>0.14050558111380249</v>
      </c>
    </row>
    <row r="85" spans="2:4" ht="12.75">
      <c r="B85" s="35"/>
      <c r="C85" s="2"/>
      <c r="D85" s="56"/>
    </row>
    <row r="86" spans="2:4" ht="12.75">
      <c r="B86" s="57"/>
      <c r="C86" s="36"/>
      <c r="D86" s="5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&amp;C&amp;F</oddHeader>
    <oddFooter>&amp;L&amp;BAbt Associates, Inc. Confidential&amp;B&amp;C&amp;D&amp;RPage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86"/>
  <sheetViews>
    <sheetView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.7109375" style="1" customWidth="1"/>
    <col min="2" max="2" width="9.00390625" style="11" customWidth="1"/>
    <col min="3" max="3" width="67.00390625" style="1" customWidth="1"/>
    <col min="4" max="4" width="19.7109375" style="1" customWidth="1"/>
    <col min="5" max="5" width="20.28125" style="1" customWidth="1"/>
    <col min="6" max="6" width="19.00390625" style="1" customWidth="1"/>
    <col min="7" max="9" width="17.7109375" style="1" customWidth="1"/>
    <col min="10" max="10" width="15.8515625" style="1" customWidth="1"/>
    <col min="11" max="11" width="19.140625" style="1" customWidth="1"/>
    <col min="12" max="14" width="17.7109375" style="1" customWidth="1"/>
    <col min="15" max="16384" width="9.140625" style="1" customWidth="1"/>
  </cols>
  <sheetData>
    <row r="1" spans="3:4" ht="13.5" thickBot="1">
      <c r="C1" s="6"/>
      <c r="D1" s="6"/>
    </row>
    <row r="2" spans="3:14" ht="12.75">
      <c r="C2" s="64" t="s">
        <v>110</v>
      </c>
      <c r="D2" s="67">
        <f>'[2]Adm_Table'!$D$14</f>
        <v>40432.86139472548</v>
      </c>
      <c r="F2" s="27"/>
      <c r="G2" s="27"/>
      <c r="H2" s="27"/>
      <c r="I2" s="27"/>
      <c r="K2" s="27"/>
      <c r="M2" s="27"/>
      <c r="N2" s="27"/>
    </row>
    <row r="3" spans="3:14" ht="12.75">
      <c r="C3" s="65" t="s">
        <v>111</v>
      </c>
      <c r="D3" s="68">
        <f>'[2]Adm_Table'!$D$15</f>
        <v>1132124.4983669461</v>
      </c>
      <c r="F3" s="27"/>
      <c r="G3" s="27"/>
      <c r="H3" s="27"/>
      <c r="I3" s="27"/>
      <c r="K3" s="27"/>
      <c r="M3" s="27"/>
      <c r="N3" s="27"/>
    </row>
    <row r="4" spans="3:14" ht="13.5" thickBot="1">
      <c r="C4" s="66" t="s">
        <v>112</v>
      </c>
      <c r="D4" s="60">
        <f>'[2]Adm_Table'!$D$16</f>
        <v>1172557.3597616716</v>
      </c>
      <c r="F4" s="27"/>
      <c r="G4" s="27"/>
      <c r="H4" s="27"/>
      <c r="I4" s="27"/>
      <c r="K4" s="27"/>
      <c r="M4" s="27"/>
      <c r="N4" s="27"/>
    </row>
    <row r="5" spans="3:14" ht="12.75">
      <c r="C5" s="62"/>
      <c r="D5" s="61"/>
      <c r="F5" s="27"/>
      <c r="G5" s="27"/>
      <c r="H5" s="27"/>
      <c r="I5" s="27"/>
      <c r="K5" s="27"/>
      <c r="M5" s="27"/>
      <c r="N5" s="27"/>
    </row>
    <row r="7" spans="2:14" s="8" customFormat="1" ht="15" customHeight="1" thickBot="1">
      <c r="B7" s="12" t="s">
        <v>20</v>
      </c>
      <c r="C7" s="30" t="s">
        <v>87</v>
      </c>
      <c r="E7" s="19" t="s">
        <v>101</v>
      </c>
      <c r="F7" s="7"/>
      <c r="G7" s="13"/>
      <c r="H7" s="13"/>
      <c r="I7" s="13"/>
      <c r="J7" s="19" t="s">
        <v>102</v>
      </c>
      <c r="K7" s="13"/>
      <c r="L7" s="7"/>
      <c r="M7" s="13"/>
      <c r="N7" s="13"/>
    </row>
    <row r="8" spans="2:14" s="8" customFormat="1" ht="41.25" customHeight="1">
      <c r="B8" s="26"/>
      <c r="C8" s="31"/>
      <c r="D8" s="52" t="s">
        <v>91</v>
      </c>
      <c r="E8" s="20" t="s">
        <v>88</v>
      </c>
      <c r="F8" s="9" t="s">
        <v>89</v>
      </c>
      <c r="G8" s="9" t="s">
        <v>103</v>
      </c>
      <c r="H8" s="10" t="s">
        <v>104</v>
      </c>
      <c r="I8" s="10" t="s">
        <v>105</v>
      </c>
      <c r="J8" s="20" t="s">
        <v>88</v>
      </c>
      <c r="K8" s="9" t="s">
        <v>89</v>
      </c>
      <c r="L8" s="9" t="s">
        <v>106</v>
      </c>
      <c r="M8" s="10" t="s">
        <v>107</v>
      </c>
      <c r="N8" s="33" t="s">
        <v>108</v>
      </c>
    </row>
    <row r="9" spans="2:14" ht="12.75">
      <c r="B9" s="27" t="s">
        <v>1</v>
      </c>
      <c r="C9" s="4" t="s">
        <v>21</v>
      </c>
      <c r="D9" s="54">
        <f>VLOOKUP($C9,'[1]industry1'!$D:$K,8,FALSE)</f>
        <v>0.028721096510054573</v>
      </c>
      <c r="E9" s="21">
        <v>0.001648</v>
      </c>
      <c r="F9" s="34">
        <v>4E-07</v>
      </c>
      <c r="G9" s="69">
        <f aca="true" t="shared" si="0" ref="G9:G40">E9*$D$2</f>
        <v>66.63335557850759</v>
      </c>
      <c r="H9" s="70">
        <f aca="true" t="shared" si="1" ref="H9:H40">G9*F9</f>
        <v>2.6653342231403034E-05</v>
      </c>
      <c r="I9" s="73">
        <f aca="true" t="shared" si="2" ref="I9:I40">(H9/1000)*$D9</f>
        <v>7.655132145436399E-10</v>
      </c>
      <c r="J9" s="21">
        <v>0.0059951</v>
      </c>
      <c r="K9" s="34">
        <v>0.0009319</v>
      </c>
      <c r="L9" s="79">
        <f aca="true" t="shared" si="3" ref="L9:L40">J9*$D$3</f>
        <v>6787.199580159679</v>
      </c>
      <c r="M9" s="25">
        <f aca="true" t="shared" si="4" ref="M9:M40">L9*K9</f>
        <v>6.324991288750804</v>
      </c>
      <c r="N9" s="58">
        <f aca="true" t="shared" si="5" ref="N9:N40">(M9/1000)*$D9</f>
        <v>0.00018166068522946631</v>
      </c>
    </row>
    <row r="10" spans="2:14" ht="12.75">
      <c r="B10" s="27" t="s">
        <v>2</v>
      </c>
      <c r="C10" s="4" t="s">
        <v>22</v>
      </c>
      <c r="D10" s="54">
        <f>VLOOKUP($C10,'[1]industry1'!$D:$K,8,FALSE)</f>
        <v>0.028721096510054573</v>
      </c>
      <c r="E10" s="21">
        <v>0.0011571</v>
      </c>
      <c r="F10" s="34">
        <v>0</v>
      </c>
      <c r="G10" s="15">
        <f t="shared" si="0"/>
        <v>46.78486391983685</v>
      </c>
      <c r="H10" s="70">
        <f t="shared" si="1"/>
        <v>0</v>
      </c>
      <c r="I10" s="73">
        <f t="shared" si="2"/>
        <v>0</v>
      </c>
      <c r="J10" s="21">
        <v>0.0023247</v>
      </c>
      <c r="K10" s="34">
        <v>0.000103</v>
      </c>
      <c r="L10" s="79">
        <f t="shared" si="3"/>
        <v>2631.8498213536395</v>
      </c>
      <c r="M10" s="25">
        <f t="shared" si="4"/>
        <v>0.27108053159942486</v>
      </c>
      <c r="N10" s="58">
        <f t="shared" si="5"/>
        <v>7.785730110063979E-06</v>
      </c>
    </row>
    <row r="11" spans="2:14" ht="12.75">
      <c r="B11" s="27">
        <v>211</v>
      </c>
      <c r="C11" s="4" t="s">
        <v>23</v>
      </c>
      <c r="D11" s="54">
        <f>VLOOKUP($C11,'[1]industry1'!$D:$K,8,FALSE)</f>
        <v>0.018585632958572216</v>
      </c>
      <c r="E11" s="21">
        <v>0.0233972</v>
      </c>
      <c r="F11" s="34">
        <v>0</v>
      </c>
      <c r="G11" s="15">
        <f t="shared" si="0"/>
        <v>946.0157446246709</v>
      </c>
      <c r="H11" s="70">
        <f t="shared" si="1"/>
        <v>0</v>
      </c>
      <c r="I11" s="73">
        <f t="shared" si="2"/>
        <v>0</v>
      </c>
      <c r="J11" s="21">
        <v>0.0414857</v>
      </c>
      <c r="K11" s="34">
        <v>0</v>
      </c>
      <c r="L11" s="79">
        <f t="shared" si="3"/>
        <v>46966.977301901614</v>
      </c>
      <c r="M11" s="25">
        <f t="shared" si="4"/>
        <v>0</v>
      </c>
      <c r="N11" s="58">
        <f t="shared" si="5"/>
        <v>0</v>
      </c>
    </row>
    <row r="12" spans="2:14" ht="12.75">
      <c r="B12" s="27">
        <v>212</v>
      </c>
      <c r="C12" s="4" t="s">
        <v>24</v>
      </c>
      <c r="D12" s="54">
        <f>VLOOKUP($C12,'[1]industry1'!$D:$K,8,FALSE)</f>
        <v>0.021872960103750075</v>
      </c>
      <c r="E12" s="21">
        <v>0.0022167</v>
      </c>
      <c r="F12" s="34">
        <v>0.0001825</v>
      </c>
      <c r="G12" s="15">
        <f t="shared" si="0"/>
        <v>89.62752385368796</v>
      </c>
      <c r="H12" s="70">
        <f t="shared" si="1"/>
        <v>0.016357023103298052</v>
      </c>
      <c r="I12" s="73">
        <f t="shared" si="2"/>
        <v>3.5777651375455656E-07</v>
      </c>
      <c r="J12" s="21">
        <v>0.0031726</v>
      </c>
      <c r="K12" s="34">
        <v>0.0005575</v>
      </c>
      <c r="L12" s="79">
        <f t="shared" si="3"/>
        <v>3591.778183518973</v>
      </c>
      <c r="M12" s="25">
        <f t="shared" si="4"/>
        <v>2.0024163373118276</v>
      </c>
      <c r="N12" s="58">
        <f t="shared" si="5"/>
        <v>4.379877265711896E-05</v>
      </c>
    </row>
    <row r="13" spans="2:14" ht="12.75">
      <c r="B13" s="27">
        <v>213</v>
      </c>
      <c r="C13" s="4" t="s">
        <v>25</v>
      </c>
      <c r="D13" s="54">
        <f>VLOOKUP($C13,'[1]industry1'!$D:$K,8,FALSE)</f>
        <v>0.0266208781118465</v>
      </c>
      <c r="E13" s="21">
        <v>0.0006291</v>
      </c>
      <c r="F13" s="34">
        <v>0</v>
      </c>
      <c r="G13" s="15">
        <f t="shared" si="0"/>
        <v>25.436313103421796</v>
      </c>
      <c r="H13" s="70">
        <f t="shared" si="1"/>
        <v>0</v>
      </c>
      <c r="I13" s="73">
        <f t="shared" si="2"/>
        <v>0</v>
      </c>
      <c r="J13" s="21">
        <v>0.001101</v>
      </c>
      <c r="K13" s="34">
        <v>0</v>
      </c>
      <c r="L13" s="79">
        <f t="shared" si="3"/>
        <v>1246.4690727020077</v>
      </c>
      <c r="M13" s="25">
        <f t="shared" si="4"/>
        <v>0</v>
      </c>
      <c r="N13" s="58">
        <f t="shared" si="5"/>
        <v>0</v>
      </c>
    </row>
    <row r="14" spans="2:14" ht="12.75">
      <c r="B14" s="27">
        <v>22</v>
      </c>
      <c r="C14" s="4" t="s">
        <v>26</v>
      </c>
      <c r="D14" s="54">
        <f>VLOOKUP($C14,'[1]industry1'!$D:$K,8,FALSE)</f>
        <v>0.01563125695020231</v>
      </c>
      <c r="E14" s="21">
        <v>0.0085498</v>
      </c>
      <c r="F14" s="34">
        <v>0.0048225</v>
      </c>
      <c r="G14" s="15">
        <f t="shared" si="0"/>
        <v>345.6928783526239</v>
      </c>
      <c r="H14" s="70">
        <f t="shared" si="1"/>
        <v>1.6671039058555288</v>
      </c>
      <c r="I14" s="73">
        <f t="shared" si="2"/>
        <v>2.6058929515113652E-05</v>
      </c>
      <c r="J14" s="21">
        <v>0.0214008</v>
      </c>
      <c r="K14" s="34">
        <v>0.0201081</v>
      </c>
      <c r="L14" s="79">
        <f t="shared" si="3"/>
        <v>24228.36996465134</v>
      </c>
      <c r="M14" s="25">
        <f t="shared" si="4"/>
        <v>487.18648608620566</v>
      </c>
      <c r="N14" s="58">
        <f t="shared" si="5"/>
        <v>0.007615337146679643</v>
      </c>
    </row>
    <row r="15" spans="2:14" ht="12.75">
      <c r="B15" s="27">
        <v>23</v>
      </c>
      <c r="C15" s="4" t="s">
        <v>27</v>
      </c>
      <c r="D15" s="54">
        <f>VLOOKUP($C15,'[1]industry1'!$D:$K,8,FALSE)</f>
        <v>0.028286634761316102</v>
      </c>
      <c r="E15" s="21">
        <v>0.0198193</v>
      </c>
      <c r="F15" s="34">
        <v>0.0163185</v>
      </c>
      <c r="G15" s="15">
        <f t="shared" si="0"/>
        <v>801.3510098404827</v>
      </c>
      <c r="H15" s="70">
        <f t="shared" si="1"/>
        <v>13.076846454081917</v>
      </c>
      <c r="I15" s="73">
        <f t="shared" si="2"/>
        <v>0.00036989997947642675</v>
      </c>
      <c r="J15" s="21">
        <v>0.0241583</v>
      </c>
      <c r="K15" s="34">
        <v>0.0205328</v>
      </c>
      <c r="L15" s="79">
        <f t="shared" si="3"/>
        <v>27350.203268898196</v>
      </c>
      <c r="M15" s="25">
        <f t="shared" si="4"/>
        <v>561.5762536796329</v>
      </c>
      <c r="N15" s="58">
        <f t="shared" si="5"/>
        <v>0.015885102378463974</v>
      </c>
    </row>
    <row r="16" spans="2:14" ht="12.75">
      <c r="B16" s="27" t="s">
        <v>3</v>
      </c>
      <c r="C16" s="4" t="s">
        <v>28</v>
      </c>
      <c r="D16" s="54">
        <f>VLOOKUP($C16,'[1]industry1'!$D:$K,8,FALSE)</f>
        <v>0.03214842925445475</v>
      </c>
      <c r="E16" s="21">
        <v>0.0025369</v>
      </c>
      <c r="F16" s="34">
        <v>0.0006069</v>
      </c>
      <c r="G16" s="15">
        <f t="shared" si="0"/>
        <v>102.57412607227906</v>
      </c>
      <c r="H16" s="70">
        <f t="shared" si="1"/>
        <v>0.062252237113266155</v>
      </c>
      <c r="I16" s="73">
        <f t="shared" si="2"/>
        <v>2.0013116407673793E-06</v>
      </c>
      <c r="J16" s="21">
        <v>0.0158917</v>
      </c>
      <c r="K16" s="34">
        <v>0.0107651</v>
      </c>
      <c r="L16" s="79">
        <f t="shared" si="3"/>
        <v>17991.382890697998</v>
      </c>
      <c r="M16" s="25">
        <f t="shared" si="4"/>
        <v>193.67903595665302</v>
      </c>
      <c r="N16" s="58">
        <f t="shared" si="5"/>
        <v>0.006226476785523458</v>
      </c>
    </row>
    <row r="17" spans="2:14" ht="12.75">
      <c r="B17" s="27" t="s">
        <v>4</v>
      </c>
      <c r="C17" s="4" t="s">
        <v>29</v>
      </c>
      <c r="D17" s="54">
        <f>VLOOKUP($C17,'[1]industry1'!$D:$K,8,FALSE)</f>
        <v>0.03648290497680932</v>
      </c>
      <c r="E17" s="21">
        <v>0.0022901</v>
      </c>
      <c r="F17" s="34">
        <v>0.0009573</v>
      </c>
      <c r="G17" s="15">
        <f t="shared" si="0"/>
        <v>92.59529588006083</v>
      </c>
      <c r="H17" s="70">
        <f t="shared" si="1"/>
        <v>0.08864147674598223</v>
      </c>
      <c r="I17" s="73">
        <f t="shared" si="2"/>
        <v>3.2338985731277227E-06</v>
      </c>
      <c r="J17" s="21">
        <v>0.0023577</v>
      </c>
      <c r="K17" s="34">
        <v>0.000791</v>
      </c>
      <c r="L17" s="79">
        <f t="shared" si="3"/>
        <v>2669.209929799749</v>
      </c>
      <c r="M17" s="25">
        <f t="shared" si="4"/>
        <v>2.1113450544716015</v>
      </c>
      <c r="N17" s="58">
        <f t="shared" si="5"/>
        <v>7.702800099554373E-05</v>
      </c>
    </row>
    <row r="18" spans="2:14" ht="12.75">
      <c r="B18" s="27" t="s">
        <v>5</v>
      </c>
      <c r="C18" s="4" t="s">
        <v>30</v>
      </c>
      <c r="D18" s="54">
        <f>VLOOKUP($C18,'[1]industry1'!$D:$K,8,FALSE)</f>
        <v>0.04519066278173823</v>
      </c>
      <c r="E18" s="21">
        <v>0.0004921</v>
      </c>
      <c r="F18" s="34">
        <v>0.0001899</v>
      </c>
      <c r="G18" s="15">
        <f t="shared" si="0"/>
        <v>19.897011092344407</v>
      </c>
      <c r="H18" s="70">
        <f t="shared" si="1"/>
        <v>0.003778442406436203</v>
      </c>
      <c r="I18" s="73">
        <f t="shared" si="2"/>
        <v>1.7075031662947796E-07</v>
      </c>
      <c r="J18" s="21">
        <v>0.0012427</v>
      </c>
      <c r="K18" s="34">
        <v>0.0009277</v>
      </c>
      <c r="L18" s="79">
        <f t="shared" si="3"/>
        <v>1406.891114120604</v>
      </c>
      <c r="M18" s="25">
        <f t="shared" si="4"/>
        <v>1.3051728865696843</v>
      </c>
      <c r="N18" s="58">
        <f t="shared" si="5"/>
        <v>5.898162778883848E-05</v>
      </c>
    </row>
    <row r="19" spans="2:14" ht="12.75">
      <c r="B19" s="27">
        <v>321</v>
      </c>
      <c r="C19" s="4" t="s">
        <v>31</v>
      </c>
      <c r="D19" s="54">
        <f>VLOOKUP($C19,'[1]industry1'!$D:$K,8,FALSE)</f>
        <v>0.033670508691801715</v>
      </c>
      <c r="E19" s="21">
        <v>0.0023774</v>
      </c>
      <c r="F19" s="34">
        <v>4.12E-05</v>
      </c>
      <c r="G19" s="15">
        <f t="shared" si="0"/>
        <v>96.12508467982035</v>
      </c>
      <c r="H19" s="70">
        <f t="shared" si="1"/>
        <v>0.003960353488808598</v>
      </c>
      <c r="I19" s="73">
        <f t="shared" si="2"/>
        <v>1.3334711656753715E-07</v>
      </c>
      <c r="J19" s="21">
        <v>0.0040966</v>
      </c>
      <c r="K19" s="34">
        <v>0.0011879</v>
      </c>
      <c r="L19" s="79">
        <f t="shared" si="3"/>
        <v>4637.8612200100315</v>
      </c>
      <c r="M19" s="25">
        <f t="shared" si="4"/>
        <v>5.5093153432499165</v>
      </c>
      <c r="N19" s="58">
        <f t="shared" si="5"/>
        <v>0.00018550145015077286</v>
      </c>
    </row>
    <row r="20" spans="2:14" ht="12.75">
      <c r="B20" s="27">
        <v>322</v>
      </c>
      <c r="C20" s="4" t="s">
        <v>32</v>
      </c>
      <c r="D20" s="54">
        <f>VLOOKUP($C20,'[1]industry1'!$D:$K,8,FALSE)</f>
        <v>0.02286041982220697</v>
      </c>
      <c r="E20" s="21">
        <v>0.0071751</v>
      </c>
      <c r="F20" s="34">
        <v>0.0013299</v>
      </c>
      <c r="G20" s="15">
        <f t="shared" si="0"/>
        <v>290.10982379329477</v>
      </c>
      <c r="H20" s="70">
        <f t="shared" si="1"/>
        <v>0.3858170546627027</v>
      </c>
      <c r="I20" s="73">
        <f t="shared" si="2"/>
        <v>8.819939844156759E-06</v>
      </c>
      <c r="J20" s="21">
        <v>0.0102098</v>
      </c>
      <c r="K20" s="34">
        <v>0.0040422</v>
      </c>
      <c r="L20" s="79">
        <f t="shared" si="3"/>
        <v>11558.764703426847</v>
      </c>
      <c r="M20" s="25">
        <f t="shared" si="4"/>
        <v>46.722838684192</v>
      </c>
      <c r="N20" s="58">
        <f t="shared" si="5"/>
        <v>0.0010681037076058814</v>
      </c>
    </row>
    <row r="21" spans="2:14" ht="12.75">
      <c r="B21" s="27">
        <v>323</v>
      </c>
      <c r="C21" s="4" t="s">
        <v>33</v>
      </c>
      <c r="D21" s="54">
        <f>VLOOKUP($C21,'[1]industry1'!$D:$K,8,FALSE)</f>
        <v>0.02792974183863832</v>
      </c>
      <c r="E21" s="21">
        <v>0.0090267</v>
      </c>
      <c r="F21" s="34">
        <v>0.0025646</v>
      </c>
      <c r="G21" s="15">
        <f t="shared" si="0"/>
        <v>364.9753099517685</v>
      </c>
      <c r="H21" s="70">
        <f t="shared" si="1"/>
        <v>0.9360156799023056</v>
      </c>
      <c r="I21" s="73">
        <f t="shared" si="2"/>
        <v>2.6142676296588916E-05</v>
      </c>
      <c r="J21" s="21">
        <v>0.0069942</v>
      </c>
      <c r="K21" s="34">
        <v>0.0036359</v>
      </c>
      <c r="L21" s="79">
        <f t="shared" si="3"/>
        <v>7918.305166478094</v>
      </c>
      <c r="M21" s="25">
        <f t="shared" si="4"/>
        <v>28.7901657547977</v>
      </c>
      <c r="N21" s="58">
        <f t="shared" si="5"/>
        <v>0.0008041018970231055</v>
      </c>
    </row>
    <row r="22" spans="2:14" ht="12.75">
      <c r="B22" s="27">
        <v>324</v>
      </c>
      <c r="C22" s="4" t="s">
        <v>34</v>
      </c>
      <c r="D22" s="54">
        <f>VLOOKUP($C22,'[1]industry1'!$D:$K,8,FALSE)</f>
        <v>0.01671731040460586</v>
      </c>
      <c r="E22" s="21">
        <v>0.0257513</v>
      </c>
      <c r="F22" s="34">
        <v>0.0160787</v>
      </c>
      <c r="G22" s="15">
        <f t="shared" si="0"/>
        <v>1041.1987436339944</v>
      </c>
      <c r="H22" s="70">
        <f t="shared" si="1"/>
        <v>16.741122239267906</v>
      </c>
      <c r="I22" s="73">
        <f t="shared" si="2"/>
        <v>0.00027986653699529185</v>
      </c>
      <c r="J22" s="21">
        <v>0.0434197</v>
      </c>
      <c r="K22" s="34">
        <v>0.0314244</v>
      </c>
      <c r="L22" s="79">
        <f t="shared" si="3"/>
        <v>49156.50608174329</v>
      </c>
      <c r="M22" s="25">
        <f t="shared" si="4"/>
        <v>1544.7137097151337</v>
      </c>
      <c r="N22" s="58">
        <f t="shared" si="5"/>
        <v>0.02582345857155812</v>
      </c>
    </row>
    <row r="23" spans="2:14" ht="12.75">
      <c r="B23" s="27">
        <v>325</v>
      </c>
      <c r="C23" s="4" t="s">
        <v>35</v>
      </c>
      <c r="D23" s="54">
        <f>VLOOKUP($C23,'[1]industry1'!$D:$K,8,FALSE)</f>
        <v>0.019128341546527032</v>
      </c>
      <c r="E23" s="21">
        <v>0.0204814</v>
      </c>
      <c r="F23" s="34">
        <v>0.0067615</v>
      </c>
      <c r="G23" s="15">
        <f t="shared" si="0"/>
        <v>828.1216073699304</v>
      </c>
      <c r="H23" s="70">
        <f t="shared" si="1"/>
        <v>5.599344248231785</v>
      </c>
      <c r="I23" s="73">
        <f t="shared" si="2"/>
        <v>0.00010710616921675922</v>
      </c>
      <c r="J23" s="21">
        <v>0.0329808</v>
      </c>
      <c r="K23" s="34">
        <v>0.0159423</v>
      </c>
      <c r="L23" s="79">
        <f t="shared" si="3"/>
        <v>37338.37165574057</v>
      </c>
      <c r="M23" s="25">
        <f t="shared" si="4"/>
        <v>595.2595224473129</v>
      </c>
      <c r="N23" s="58">
        <f t="shared" si="5"/>
        <v>0.011386327454194775</v>
      </c>
    </row>
    <row r="24" spans="2:14" ht="12.75">
      <c r="B24" s="27">
        <v>326</v>
      </c>
      <c r="C24" s="4" t="s">
        <v>36</v>
      </c>
      <c r="D24" s="54">
        <f>VLOOKUP($C24,'[1]industry1'!$D:$K,8,FALSE)</f>
        <v>0.03015833727164438</v>
      </c>
      <c r="E24" s="21">
        <v>0.0063787</v>
      </c>
      <c r="F24" s="34">
        <v>0.0015618</v>
      </c>
      <c r="G24" s="15">
        <f t="shared" si="0"/>
        <v>257.9090929785354</v>
      </c>
      <c r="H24" s="70">
        <f t="shared" si="1"/>
        <v>0.40280242141387657</v>
      </c>
      <c r="I24" s="73">
        <f t="shared" si="2"/>
        <v>1.214785127883472E-05</v>
      </c>
      <c r="J24" s="21">
        <v>0.0087266</v>
      </c>
      <c r="K24" s="34">
        <v>0.003686</v>
      </c>
      <c r="L24" s="79">
        <f t="shared" si="3"/>
        <v>9879.59764744899</v>
      </c>
      <c r="M24" s="25">
        <f t="shared" si="4"/>
        <v>36.41619692849698</v>
      </c>
      <c r="N24" s="58">
        <f t="shared" si="5"/>
        <v>0.001098251949120232</v>
      </c>
    </row>
    <row r="25" spans="2:14" ht="12.75">
      <c r="B25" s="27">
        <v>327</v>
      </c>
      <c r="C25" s="4" t="s">
        <v>37</v>
      </c>
      <c r="D25" s="54">
        <f>VLOOKUP($C25,'[1]industry1'!$D:$K,8,FALSE)</f>
        <v>0.026948107487231383</v>
      </c>
      <c r="E25" s="21">
        <v>0.0034206</v>
      </c>
      <c r="F25" s="34">
        <v>0.0004438</v>
      </c>
      <c r="G25" s="15">
        <f t="shared" si="0"/>
        <v>138.30464568679798</v>
      </c>
      <c r="H25" s="70">
        <f t="shared" si="1"/>
        <v>0.06137960175580094</v>
      </c>
      <c r="I25" s="73">
        <f t="shared" si="2"/>
        <v>1.65406410563878E-06</v>
      </c>
      <c r="J25" s="21">
        <v>0.0043625</v>
      </c>
      <c r="K25" s="34">
        <v>0.0011771</v>
      </c>
      <c r="L25" s="79">
        <f t="shared" si="3"/>
        <v>4938.893124125802</v>
      </c>
      <c r="M25" s="25">
        <f t="shared" si="4"/>
        <v>5.813571096408482</v>
      </c>
      <c r="N25" s="58">
        <f t="shared" si="5"/>
        <v>0.00015666473879067736</v>
      </c>
    </row>
    <row r="26" spans="2:14" ht="12.75">
      <c r="B26" s="27">
        <v>331</v>
      </c>
      <c r="C26" s="4" t="s">
        <v>38</v>
      </c>
      <c r="D26" s="54">
        <f>VLOOKUP($C26,'[1]industry1'!$D:$K,8,FALSE)</f>
        <v>0.022917072047393704</v>
      </c>
      <c r="E26" s="21">
        <v>0.0133866</v>
      </c>
      <c r="F26" s="34">
        <v>0.0004834</v>
      </c>
      <c r="G26" s="15">
        <f t="shared" si="0"/>
        <v>541.2585423466321</v>
      </c>
      <c r="H26" s="70">
        <f t="shared" si="1"/>
        <v>0.26164437937036195</v>
      </c>
      <c r="I26" s="73">
        <f t="shared" si="2"/>
        <v>5.9961230928261955E-06</v>
      </c>
      <c r="J26" s="21">
        <v>0.008185</v>
      </c>
      <c r="K26" s="34">
        <v>0.0003164</v>
      </c>
      <c r="L26" s="79">
        <f t="shared" si="3"/>
        <v>9266.439019133453</v>
      </c>
      <c r="M26" s="25">
        <f t="shared" si="4"/>
        <v>2.9319013056538243</v>
      </c>
      <c r="N26" s="58">
        <f t="shared" si="5"/>
        <v>6.719059345751636E-05</v>
      </c>
    </row>
    <row r="27" spans="2:14" ht="12.75">
      <c r="B27" s="27">
        <v>332</v>
      </c>
      <c r="C27" s="4" t="s">
        <v>39</v>
      </c>
      <c r="D27" s="54">
        <f>VLOOKUP($C27,'[1]industry1'!$D:$K,8,FALSE)</f>
        <v>0.027371700785024926</v>
      </c>
      <c r="E27" s="21">
        <v>0.0169414</v>
      </c>
      <c r="F27" s="34">
        <v>0.0058241</v>
      </c>
      <c r="G27" s="15">
        <f t="shared" si="0"/>
        <v>684.9892780326022</v>
      </c>
      <c r="H27" s="70">
        <f t="shared" si="1"/>
        <v>3.989446054189678</v>
      </c>
      <c r="I27" s="73">
        <f t="shared" si="2"/>
        <v>0.00010919792369327819</v>
      </c>
      <c r="J27" s="21">
        <v>0.0093177</v>
      </c>
      <c r="K27" s="34">
        <v>0.0018429</v>
      </c>
      <c r="L27" s="79">
        <f t="shared" si="3"/>
        <v>10548.796438433694</v>
      </c>
      <c r="M27" s="25">
        <f t="shared" si="4"/>
        <v>19.440376956389454</v>
      </c>
      <c r="N27" s="58">
        <f t="shared" si="5"/>
        <v>0.0005321161811983856</v>
      </c>
    </row>
    <row r="28" spans="2:14" ht="12.75">
      <c r="B28" s="27">
        <v>333</v>
      </c>
      <c r="C28" s="4" t="s">
        <v>40</v>
      </c>
      <c r="D28" s="54">
        <f>VLOOKUP($C28,'[1]industry1'!$D:$K,8,FALSE)</f>
        <v>0.023534006175321743</v>
      </c>
      <c r="E28" s="21">
        <v>0.0062326</v>
      </c>
      <c r="F28" s="34">
        <v>0.0017381</v>
      </c>
      <c r="G28" s="15">
        <f t="shared" si="0"/>
        <v>252.001851928766</v>
      </c>
      <c r="H28" s="70">
        <f t="shared" si="1"/>
        <v>0.43800441883738817</v>
      </c>
      <c r="I28" s="73">
        <f t="shared" si="2"/>
        <v>1.0307998697737303E-05</v>
      </c>
      <c r="J28" s="21">
        <v>0.0059467</v>
      </c>
      <c r="K28" s="34">
        <v>0.0024318</v>
      </c>
      <c r="L28" s="79">
        <f t="shared" si="3"/>
        <v>6732.404754438719</v>
      </c>
      <c r="M28" s="25">
        <f t="shared" si="4"/>
        <v>16.371861881844076</v>
      </c>
      <c r="N28" s="58">
        <f t="shared" si="5"/>
        <v>0.0003852954986288331</v>
      </c>
    </row>
    <row r="29" spans="2:14" ht="12.75">
      <c r="B29" s="27">
        <v>334</v>
      </c>
      <c r="C29" s="4" t="s">
        <v>41</v>
      </c>
      <c r="D29" s="54">
        <f>VLOOKUP($C29,'[1]industry1'!$D:$K,8,FALSE)</f>
        <v>0.019547926125104725</v>
      </c>
      <c r="E29" s="21">
        <v>0.0378428</v>
      </c>
      <c r="F29" s="34">
        <v>0.0211932</v>
      </c>
      <c r="G29" s="15">
        <f t="shared" si="0"/>
        <v>1530.0926871883175</v>
      </c>
      <c r="H29" s="70">
        <f t="shared" si="1"/>
        <v>32.42756033811945</v>
      </c>
      <c r="I29" s="73">
        <f t="shared" si="2"/>
        <v>0.000633891553906935</v>
      </c>
      <c r="J29" s="21">
        <v>0.0088933</v>
      </c>
      <c r="K29" s="34">
        <v>0.0027472</v>
      </c>
      <c r="L29" s="79">
        <f t="shared" si="3"/>
        <v>10068.322801326762</v>
      </c>
      <c r="M29" s="25">
        <f t="shared" si="4"/>
        <v>27.65969639980488</v>
      </c>
      <c r="N29" s="58">
        <f t="shared" si="5"/>
        <v>0.0005406897018662109</v>
      </c>
    </row>
    <row r="30" spans="2:14" ht="12.75">
      <c r="B30" s="27">
        <v>335</v>
      </c>
      <c r="C30" s="4" t="s">
        <v>42</v>
      </c>
      <c r="D30" s="54">
        <f>VLOOKUP($C30,'[1]industry1'!$D:$K,8,FALSE)</f>
        <v>0.027339009692665225</v>
      </c>
      <c r="E30" s="21">
        <v>0.0044181</v>
      </c>
      <c r="F30" s="34">
        <v>0.0013013</v>
      </c>
      <c r="G30" s="15">
        <f t="shared" si="0"/>
        <v>178.63642492803666</v>
      </c>
      <c r="H30" s="70">
        <f t="shared" si="1"/>
        <v>0.23245957975885412</v>
      </c>
      <c r="I30" s="73">
        <f t="shared" si="2"/>
        <v>6.3552147041801975E-06</v>
      </c>
      <c r="J30" s="21">
        <v>0.0034397</v>
      </c>
      <c r="K30" s="34">
        <v>0.0011245</v>
      </c>
      <c r="L30" s="79">
        <f t="shared" si="3"/>
        <v>3894.1686370327843</v>
      </c>
      <c r="M30" s="25">
        <f t="shared" si="4"/>
        <v>4.378992632343366</v>
      </c>
      <c r="N30" s="58">
        <f t="shared" si="5"/>
        <v>0.00011971732201974489</v>
      </c>
    </row>
    <row r="31" spans="2:14" ht="12.75">
      <c r="B31" s="27" t="s">
        <v>6</v>
      </c>
      <c r="C31" s="4" t="s">
        <v>43</v>
      </c>
      <c r="D31" s="54">
        <f>VLOOKUP($C31,'[1]industry1'!$D:$K,8,FALSE)</f>
        <v>0.0204245384660488</v>
      </c>
      <c r="E31" s="21">
        <v>0.0063246</v>
      </c>
      <c r="F31" s="34">
        <v>0.0021269</v>
      </c>
      <c r="G31" s="15">
        <f t="shared" si="0"/>
        <v>255.72167517708075</v>
      </c>
      <c r="H31" s="70">
        <f t="shared" si="1"/>
        <v>0.5438944309341331</v>
      </c>
      <c r="I31" s="73">
        <f t="shared" si="2"/>
        <v>1.1108792726083924E-05</v>
      </c>
      <c r="J31" s="21">
        <v>0.0109878</v>
      </c>
      <c r="K31" s="34">
        <v>0.005125</v>
      </c>
      <c r="L31" s="79">
        <f t="shared" si="3"/>
        <v>12439.557563156332</v>
      </c>
      <c r="M31" s="25">
        <f t="shared" si="4"/>
        <v>63.7527325111762</v>
      </c>
      <c r="N31" s="58">
        <f t="shared" si="5"/>
        <v>0.0013021201374902383</v>
      </c>
    </row>
    <row r="32" spans="2:14" ht="12.75">
      <c r="B32" s="27" t="s">
        <v>7</v>
      </c>
      <c r="C32" s="4" t="s">
        <v>44</v>
      </c>
      <c r="D32" s="54">
        <f>VLOOKUP($C32,'[1]industry1'!$D:$K,8,FALSE)</f>
        <v>0.0204245384660488</v>
      </c>
      <c r="E32" s="21">
        <v>0.0405693</v>
      </c>
      <c r="F32" s="34">
        <v>0.0366927</v>
      </c>
      <c r="G32" s="15">
        <f t="shared" si="0"/>
        <v>1640.3328837810363</v>
      </c>
      <c r="H32" s="70">
        <f t="shared" si="1"/>
        <v>60.18824240471243</v>
      </c>
      <c r="I32" s="73">
        <f t="shared" si="2"/>
        <v>0.0012293170721989187</v>
      </c>
      <c r="J32" s="21">
        <v>0.0005371</v>
      </c>
      <c r="K32" s="34">
        <v>1.14E-05</v>
      </c>
      <c r="L32" s="79">
        <f t="shared" si="3"/>
        <v>608.0640680728867</v>
      </c>
      <c r="M32" s="25">
        <f t="shared" si="4"/>
        <v>0.006931930376030908</v>
      </c>
      <c r="N32" s="58">
        <f t="shared" si="5"/>
        <v>1.415814786092154E-07</v>
      </c>
    </row>
    <row r="33" spans="2:14" ht="12.75">
      <c r="B33" s="27">
        <v>337</v>
      </c>
      <c r="C33" s="4" t="s">
        <v>45</v>
      </c>
      <c r="D33" s="54">
        <f>VLOOKUP($C33,'[1]industry1'!$D:$K,8,FALSE)</f>
        <v>0.03424719137284448</v>
      </c>
      <c r="E33" s="21">
        <v>0.0006517</v>
      </c>
      <c r="F33" s="34">
        <v>0</v>
      </c>
      <c r="G33" s="15">
        <f t="shared" si="0"/>
        <v>26.35009577094259</v>
      </c>
      <c r="H33" s="70">
        <f t="shared" si="1"/>
        <v>0</v>
      </c>
      <c r="I33" s="73">
        <f t="shared" si="2"/>
        <v>0</v>
      </c>
      <c r="J33" s="21">
        <v>0.0007193</v>
      </c>
      <c r="K33" s="34">
        <v>3.23E-05</v>
      </c>
      <c r="L33" s="79">
        <f t="shared" si="3"/>
        <v>814.3371516753443</v>
      </c>
      <c r="M33" s="25">
        <f t="shared" si="4"/>
        <v>0.02630308999911362</v>
      </c>
      <c r="N33" s="58">
        <f t="shared" si="5"/>
        <v>9.008069568967959E-07</v>
      </c>
    </row>
    <row r="34" spans="2:14" ht="12.75">
      <c r="B34" s="27">
        <v>339</v>
      </c>
      <c r="C34" s="4" t="s">
        <v>46</v>
      </c>
      <c r="D34" s="54">
        <f>VLOOKUP($C34,'[1]industry1'!$D:$K,8,FALSE)</f>
        <v>0.02760591609274406</v>
      </c>
      <c r="E34" s="21">
        <v>0.0061167</v>
      </c>
      <c r="F34" s="34">
        <v>0.0042631</v>
      </c>
      <c r="G34" s="15">
        <f t="shared" si="0"/>
        <v>247.31568329311733</v>
      </c>
      <c r="H34" s="70">
        <f t="shared" si="1"/>
        <v>1.0543314894468885</v>
      </c>
      <c r="I34" s="73">
        <f t="shared" si="2"/>
        <v>2.9105786631608674E-05</v>
      </c>
      <c r="J34" s="21">
        <v>0.0063341</v>
      </c>
      <c r="K34" s="34">
        <v>0.0048443</v>
      </c>
      <c r="L34" s="79">
        <f t="shared" si="3"/>
        <v>7170.989785106073</v>
      </c>
      <c r="M34" s="25">
        <f t="shared" si="4"/>
        <v>34.73842581598935</v>
      </c>
      <c r="N34" s="58">
        <f t="shared" si="5"/>
        <v>0.0009589860682702161</v>
      </c>
    </row>
    <row r="35" spans="2:14" ht="12.75">
      <c r="B35" s="27">
        <v>42</v>
      </c>
      <c r="C35" s="4" t="s">
        <v>47</v>
      </c>
      <c r="D35" s="54">
        <f>VLOOKUP($C35,'[1]industry1'!$D:$K,8,FALSE)</f>
        <v>0.02275054125033996</v>
      </c>
      <c r="E35" s="21">
        <v>0.0266042</v>
      </c>
      <c r="F35" s="34">
        <v>0.0078752</v>
      </c>
      <c r="G35" s="15">
        <f t="shared" si="0"/>
        <v>1075.6839311175556</v>
      </c>
      <c r="H35" s="70">
        <f t="shared" si="1"/>
        <v>8.471226094336975</v>
      </c>
      <c r="I35" s="73">
        <f t="shared" si="2"/>
        <v>0.00019272497870016965</v>
      </c>
      <c r="J35" s="21">
        <v>0.0302714</v>
      </c>
      <c r="K35" s="34">
        <v>0.0132079</v>
      </c>
      <c r="L35" s="79">
        <f t="shared" si="3"/>
        <v>34270.99353986517</v>
      </c>
      <c r="M35" s="25">
        <f t="shared" si="4"/>
        <v>452.6478555751852</v>
      </c>
      <c r="N35" s="58">
        <f t="shared" si="5"/>
        <v>0.010297983710141175</v>
      </c>
    </row>
    <row r="36" spans="2:14" ht="12.75">
      <c r="B36" s="27" t="s">
        <v>8</v>
      </c>
      <c r="C36" s="4" t="s">
        <v>48</v>
      </c>
      <c r="D36" s="54">
        <f>VLOOKUP($C36,'[1]industry1'!$D:$K,8,FALSE)</f>
        <v>0.052684953437557656</v>
      </c>
      <c r="E36" s="21">
        <v>0.0030673</v>
      </c>
      <c r="F36" s="34">
        <v>0</v>
      </c>
      <c r="G36" s="15">
        <f t="shared" si="0"/>
        <v>124.01971575604145</v>
      </c>
      <c r="H36" s="70">
        <f t="shared" si="1"/>
        <v>0</v>
      </c>
      <c r="I36" s="73">
        <f t="shared" si="2"/>
        <v>0</v>
      </c>
      <c r="J36" s="21">
        <v>0.0034077</v>
      </c>
      <c r="K36" s="34">
        <v>0</v>
      </c>
      <c r="L36" s="79">
        <f t="shared" si="3"/>
        <v>3857.9406530850424</v>
      </c>
      <c r="M36" s="25">
        <f t="shared" si="4"/>
        <v>0</v>
      </c>
      <c r="N36" s="58">
        <f t="shared" si="5"/>
        <v>0</v>
      </c>
    </row>
    <row r="37" spans="2:14" ht="12.75">
      <c r="B37" s="27">
        <v>481</v>
      </c>
      <c r="C37" s="4" t="s">
        <v>49</v>
      </c>
      <c r="D37" s="54">
        <f>VLOOKUP($C37,'[1]industry1'!$D:$K,8,FALSE)</f>
        <v>0.026054933904763256</v>
      </c>
      <c r="E37" s="21">
        <v>0.0081357</v>
      </c>
      <c r="F37" s="34">
        <v>0.0057947</v>
      </c>
      <c r="G37" s="15">
        <f t="shared" si="0"/>
        <v>328.949630449068</v>
      </c>
      <c r="H37" s="70">
        <f t="shared" si="1"/>
        <v>1.9061644235632145</v>
      </c>
      <c r="I37" s="73">
        <f t="shared" si="2"/>
        <v>4.966498806755071E-05</v>
      </c>
      <c r="J37" s="21">
        <v>0.0034211</v>
      </c>
      <c r="K37" s="34">
        <v>0.0017647</v>
      </c>
      <c r="L37" s="79">
        <f t="shared" si="3"/>
        <v>3873.1111213631593</v>
      </c>
      <c r="M37" s="25">
        <f t="shared" si="4"/>
        <v>6.834879195869567</v>
      </c>
      <c r="N37" s="58">
        <f t="shared" si="5"/>
        <v>0.00017808232569542298</v>
      </c>
    </row>
    <row r="38" spans="2:14" ht="12.75">
      <c r="B38" s="27">
        <v>482</v>
      </c>
      <c r="C38" s="4" t="s">
        <v>50</v>
      </c>
      <c r="D38" s="54">
        <f>VLOOKUP($C38,'[1]industry1'!$D:$K,8,FALSE)</f>
        <v>0.029385691811772554</v>
      </c>
      <c r="E38" s="21">
        <v>0.0021201</v>
      </c>
      <c r="F38" s="34">
        <v>0.0009582</v>
      </c>
      <c r="G38" s="15">
        <f t="shared" si="0"/>
        <v>85.72170944295749</v>
      </c>
      <c r="H38" s="70">
        <f t="shared" si="1"/>
        <v>0.08213854198824186</v>
      </c>
      <c r="I38" s="73">
        <f t="shared" si="2"/>
        <v>2.413697880734815E-06</v>
      </c>
      <c r="J38" s="21">
        <v>0.0024518</v>
      </c>
      <c r="K38" s="34">
        <v>0.0009495</v>
      </c>
      <c r="L38" s="79">
        <f t="shared" si="3"/>
        <v>2775.742845096079</v>
      </c>
      <c r="M38" s="25">
        <f t="shared" si="4"/>
        <v>2.6355678314187267</v>
      </c>
      <c r="N38" s="58">
        <f t="shared" si="5"/>
        <v>7.744798404309243E-05</v>
      </c>
    </row>
    <row r="39" spans="2:14" ht="12.75">
      <c r="B39" s="27">
        <v>483</v>
      </c>
      <c r="C39" s="4" t="s">
        <v>51</v>
      </c>
      <c r="D39" s="54">
        <f>VLOOKUP($C39,'[1]industry1'!$D:$K,8,FALSE)</f>
        <v>0.020709111689833838</v>
      </c>
      <c r="E39" s="21">
        <v>0.0020597</v>
      </c>
      <c r="F39" s="34">
        <v>0.0019138</v>
      </c>
      <c r="G39" s="15">
        <f t="shared" si="0"/>
        <v>83.27956461471607</v>
      </c>
      <c r="H39" s="70">
        <f t="shared" si="1"/>
        <v>0.15938043075964362</v>
      </c>
      <c r="I39" s="73">
        <f t="shared" si="2"/>
        <v>3.3006271417752883E-06</v>
      </c>
      <c r="J39" s="21">
        <v>0.0005063</v>
      </c>
      <c r="K39" s="34">
        <v>0.0002928</v>
      </c>
      <c r="L39" s="79">
        <f t="shared" si="3"/>
        <v>573.1946335231848</v>
      </c>
      <c r="M39" s="25">
        <f t="shared" si="4"/>
        <v>0.16783138869558853</v>
      </c>
      <c r="N39" s="58">
        <f t="shared" si="5"/>
        <v>3.475638973556859E-06</v>
      </c>
    </row>
    <row r="40" spans="2:14" ht="12.75">
      <c r="B40" s="27">
        <v>484</v>
      </c>
      <c r="C40" s="4" t="s">
        <v>52</v>
      </c>
      <c r="D40" s="54">
        <f>VLOOKUP($C40,'[1]industry1'!$D:$K,8,FALSE)</f>
        <v>0.030056684056713502</v>
      </c>
      <c r="E40" s="21">
        <v>0.0106089</v>
      </c>
      <c r="F40" s="34">
        <v>0.0051694</v>
      </c>
      <c r="G40" s="15">
        <f t="shared" si="0"/>
        <v>428.9481832505031</v>
      </c>
      <c r="H40" s="70">
        <f t="shared" si="1"/>
        <v>2.217404738495151</v>
      </c>
      <c r="I40" s="73">
        <f t="shared" si="2"/>
        <v>6.664783365080818E-05</v>
      </c>
      <c r="J40" s="21">
        <v>0.0100608</v>
      </c>
      <c r="K40" s="34">
        <v>0.0040831</v>
      </c>
      <c r="L40" s="79">
        <f t="shared" si="3"/>
        <v>11390.078153170172</v>
      </c>
      <c r="M40" s="25">
        <f t="shared" si="4"/>
        <v>46.50682810720913</v>
      </c>
      <c r="N40" s="58">
        <f t="shared" si="5"/>
        <v>0.001397841038898268</v>
      </c>
    </row>
    <row r="41" spans="2:14" ht="12.75">
      <c r="B41" s="27">
        <v>485</v>
      </c>
      <c r="C41" s="4" t="s">
        <v>53</v>
      </c>
      <c r="D41" s="54">
        <f>VLOOKUP($C41,'[1]industry1'!$D:$K,8,FALSE)</f>
        <v>0.05190444276170519</v>
      </c>
      <c r="E41" s="21">
        <v>0.0004337</v>
      </c>
      <c r="F41" s="34">
        <v>6.3E-06</v>
      </c>
      <c r="G41" s="15">
        <f aca="true" t="shared" si="6" ref="G41:G74">E41*$D$2</f>
        <v>17.53573198689244</v>
      </c>
      <c r="H41" s="70">
        <f aca="true" t="shared" si="7" ref="H41:H72">G41*F41</f>
        <v>0.00011047511151742237</v>
      </c>
      <c r="I41" s="73">
        <f aca="true" t="shared" si="8" ref="I41:I72">(H41/1000)*$D41</f>
        <v>5.734149102349047E-09</v>
      </c>
      <c r="J41" s="21">
        <v>0.0029875</v>
      </c>
      <c r="K41" s="34">
        <v>0.0036019</v>
      </c>
      <c r="L41" s="79">
        <f aca="true" t="shared" si="9" ref="L41:L74">J41*$D$3</f>
        <v>3382.2219388712515</v>
      </c>
      <c r="M41" s="25">
        <f aca="true" t="shared" si="10" ref="M41:M72">L41*K41</f>
        <v>12.18242520162036</v>
      </c>
      <c r="N41" s="58">
        <f aca="true" t="shared" si="11" ref="N41:N72">(M41/1000)*$D41</f>
        <v>0.0006323219915762587</v>
      </c>
    </row>
    <row r="42" spans="2:14" ht="12.75">
      <c r="B42" s="27">
        <v>486</v>
      </c>
      <c r="C42" s="4" t="s">
        <v>54</v>
      </c>
      <c r="D42" s="54">
        <f>VLOOKUP($C42,'[1]industry1'!$D:$K,8,FALSE)</f>
        <v>0.01485481527780806</v>
      </c>
      <c r="E42" s="21">
        <v>0.0011229</v>
      </c>
      <c r="F42" s="34">
        <v>6.19E-05</v>
      </c>
      <c r="G42" s="15">
        <f t="shared" si="6"/>
        <v>45.40206006013724</v>
      </c>
      <c r="H42" s="70">
        <f t="shared" si="7"/>
        <v>0.002810387517722495</v>
      </c>
      <c r="I42" s="73">
        <f t="shared" si="8"/>
        <v>4.174778743482519E-08</v>
      </c>
      <c r="J42" s="21">
        <v>0.0022604</v>
      </c>
      <c r="K42" s="34">
        <v>0.0001037</v>
      </c>
      <c r="L42" s="79">
        <f t="shared" si="9"/>
        <v>2559.054216108645</v>
      </c>
      <c r="M42" s="25">
        <f t="shared" si="10"/>
        <v>0.2653739222104665</v>
      </c>
      <c r="N42" s="58">
        <f t="shared" si="11"/>
        <v>3.942080593983886E-06</v>
      </c>
    </row>
    <row r="43" spans="2:14" ht="12.75">
      <c r="B43" s="27" t="s">
        <v>9</v>
      </c>
      <c r="C43" s="4" t="s">
        <v>55</v>
      </c>
      <c r="D43" s="54">
        <f>VLOOKUP($C43,'[1]industry1'!$D:$K,8,FALSE)</f>
        <v>0.029385691811772554</v>
      </c>
      <c r="E43" s="21">
        <v>0.0044118</v>
      </c>
      <c r="F43" s="34">
        <v>5.95E-05</v>
      </c>
      <c r="G43" s="15">
        <f t="shared" si="6"/>
        <v>178.38169790124985</v>
      </c>
      <c r="H43" s="70">
        <f t="shared" si="7"/>
        <v>0.010613711025124367</v>
      </c>
      <c r="I43" s="73">
        <f t="shared" si="8"/>
        <v>3.118912411635172E-07</v>
      </c>
      <c r="J43" s="21">
        <v>0.0042698</v>
      </c>
      <c r="K43" s="34">
        <v>0.0010924</v>
      </c>
      <c r="L43" s="79">
        <f t="shared" si="9"/>
        <v>4833.945183127186</v>
      </c>
      <c r="M43" s="25">
        <f t="shared" si="10"/>
        <v>5.280601718048139</v>
      </c>
      <c r="N43" s="58">
        <f t="shared" si="11"/>
        <v>0.00015517413466727928</v>
      </c>
    </row>
    <row r="44" spans="2:14" ht="12.75">
      <c r="B44" s="27">
        <v>493</v>
      </c>
      <c r="C44" s="4" t="s">
        <v>56</v>
      </c>
      <c r="D44" s="54">
        <f>VLOOKUP($C44,'[1]industry1'!$D:$K,8,FALSE)</f>
        <v>0.032911801692912225</v>
      </c>
      <c r="E44" s="21">
        <v>0.0025233</v>
      </c>
      <c r="F44" s="34">
        <v>0.0010082</v>
      </c>
      <c r="G44" s="15">
        <f t="shared" si="6"/>
        <v>102.0242391573108</v>
      </c>
      <c r="H44" s="70">
        <f t="shared" si="7"/>
        <v>0.10286083791840074</v>
      </c>
      <c r="I44" s="73">
        <f t="shared" si="8"/>
        <v>3.3853354995371914E-06</v>
      </c>
      <c r="J44" s="21">
        <v>0.0022581</v>
      </c>
      <c r="K44" s="34">
        <v>0.0009057</v>
      </c>
      <c r="L44" s="79">
        <f t="shared" si="9"/>
        <v>2556.450329762401</v>
      </c>
      <c r="M44" s="25">
        <f t="shared" si="10"/>
        <v>2.3153770636658066</v>
      </c>
      <c r="N44" s="58">
        <f t="shared" si="11"/>
        <v>7.620323076368643E-05</v>
      </c>
    </row>
    <row r="45" spans="2:14" ht="12.75">
      <c r="B45" s="27">
        <v>511</v>
      </c>
      <c r="C45" s="4" t="s">
        <v>57</v>
      </c>
      <c r="D45" s="54">
        <f>VLOOKUP($C45,'[1]industry1'!$D:$K,8,FALSE)</f>
        <v>0.016589113725360274</v>
      </c>
      <c r="E45" s="21">
        <v>0.0133071</v>
      </c>
      <c r="F45" s="34">
        <v>0.0006176</v>
      </c>
      <c r="G45" s="15">
        <f t="shared" si="6"/>
        <v>538.0441298657514</v>
      </c>
      <c r="H45" s="70">
        <f t="shared" si="7"/>
        <v>0.3322960546050881</v>
      </c>
      <c r="I45" s="73">
        <f t="shared" si="8"/>
        <v>5.512497040332334E-06</v>
      </c>
      <c r="J45" s="21">
        <v>0.0085702</v>
      </c>
      <c r="K45" s="34">
        <v>0.0037824</v>
      </c>
      <c r="L45" s="79">
        <f t="shared" si="9"/>
        <v>9702.533375904402</v>
      </c>
      <c r="M45" s="25">
        <f t="shared" si="10"/>
        <v>36.69886224102081</v>
      </c>
      <c r="N45" s="58">
        <f t="shared" si="11"/>
        <v>0.0006088015993076243</v>
      </c>
    </row>
    <row r="46" spans="2:14" ht="12.75">
      <c r="B46" s="27">
        <v>512</v>
      </c>
      <c r="C46" s="4" t="s">
        <v>58</v>
      </c>
      <c r="D46" s="54">
        <f>VLOOKUP($C46,'[1]industry1'!$D:$K,8,FALSE)</f>
        <v>0.024061051262560702</v>
      </c>
      <c r="E46" s="21">
        <v>0.0052765</v>
      </c>
      <c r="F46" s="34">
        <v>0.0018872</v>
      </c>
      <c r="G46" s="15">
        <f t="shared" si="6"/>
        <v>213.34399314926898</v>
      </c>
      <c r="H46" s="70">
        <f t="shared" si="7"/>
        <v>0.4026227838713004</v>
      </c>
      <c r="I46" s="73">
        <f t="shared" si="8"/>
        <v>9.687527442202256E-06</v>
      </c>
      <c r="J46" s="21">
        <v>0.0021728</v>
      </c>
      <c r="K46" s="34">
        <v>0.0002042</v>
      </c>
      <c r="L46" s="79">
        <f t="shared" si="9"/>
        <v>2459.8801100517003</v>
      </c>
      <c r="M46" s="25">
        <f t="shared" si="10"/>
        <v>0.5023075184725572</v>
      </c>
      <c r="N46" s="58">
        <f t="shared" si="11"/>
        <v>1.2086046951537856E-05</v>
      </c>
    </row>
    <row r="47" spans="2:14" ht="12.75">
      <c r="B47" s="27">
        <v>513</v>
      </c>
      <c r="C47" s="4" t="s">
        <v>59</v>
      </c>
      <c r="D47" s="54">
        <f>VLOOKUP($C47,'[1]industry1'!$D:$K,8,FALSE)</f>
        <v>0.019801926261643767</v>
      </c>
      <c r="E47" s="21">
        <v>0.0422206</v>
      </c>
      <c r="F47" s="34">
        <v>0.0130377</v>
      </c>
      <c r="G47" s="15">
        <f t="shared" si="6"/>
        <v>1707.0996678021463</v>
      </c>
      <c r="H47" s="70">
        <f t="shared" si="7"/>
        <v>22.25665333890404</v>
      </c>
      <c r="I47" s="73">
        <f t="shared" si="8"/>
        <v>0.00044072460824794537</v>
      </c>
      <c r="J47" s="21">
        <v>0.0315504</v>
      </c>
      <c r="K47" s="34">
        <v>0.0143494</v>
      </c>
      <c r="L47" s="79">
        <f t="shared" si="9"/>
        <v>35718.9807732765</v>
      </c>
      <c r="M47" s="25">
        <f t="shared" si="10"/>
        <v>512.5459427080538</v>
      </c>
      <c r="N47" s="58">
        <f t="shared" si="11"/>
        <v>0.010149396963209571</v>
      </c>
    </row>
    <row r="48" spans="2:14" ht="12.75">
      <c r="B48" s="27">
        <v>514</v>
      </c>
      <c r="C48" s="4" t="s">
        <v>60</v>
      </c>
      <c r="D48" s="54">
        <f>VLOOKUP($C48,'[1]industry1'!$D:$K,8,FALSE)</f>
        <v>0.02139017892088948</v>
      </c>
      <c r="E48" s="21">
        <v>0.0223756</v>
      </c>
      <c r="F48" s="34">
        <v>0.0188607</v>
      </c>
      <c r="G48" s="15">
        <f t="shared" si="6"/>
        <v>904.7095334238194</v>
      </c>
      <c r="H48" s="70">
        <f t="shared" si="7"/>
        <v>17.06345509704663</v>
      </c>
      <c r="I48" s="73">
        <f t="shared" si="8"/>
        <v>0.000364990357534391</v>
      </c>
      <c r="J48" s="21">
        <v>0.010969</v>
      </c>
      <c r="K48" s="34">
        <v>0.008386</v>
      </c>
      <c r="L48" s="79">
        <f t="shared" si="9"/>
        <v>12418.273622587032</v>
      </c>
      <c r="M48" s="25">
        <f t="shared" si="10"/>
        <v>104.13964259901485</v>
      </c>
      <c r="N48" s="58">
        <f t="shared" si="11"/>
        <v>0.0022275655879504114</v>
      </c>
    </row>
    <row r="49" spans="2:14" ht="12.75">
      <c r="B49" s="27" t="s">
        <v>10</v>
      </c>
      <c r="C49" s="4" t="s">
        <v>61</v>
      </c>
      <c r="D49" s="54">
        <f>VLOOKUP($C49,'[1]industry1'!$D:$K,8,FALSE)</f>
        <v>0.018120394862093967</v>
      </c>
      <c r="E49" s="21">
        <v>0.0131944</v>
      </c>
      <c r="F49" s="34">
        <v>0.0005199</v>
      </c>
      <c r="G49" s="15">
        <f t="shared" si="6"/>
        <v>533.4873463865658</v>
      </c>
      <c r="H49" s="70">
        <f t="shared" si="7"/>
        <v>0.2773600713863756</v>
      </c>
      <c r="I49" s="73">
        <f t="shared" si="8"/>
        <v>5.025874012499696E-06</v>
      </c>
      <c r="J49" s="21">
        <v>0.0162514</v>
      </c>
      <c r="K49" s="34">
        <v>0.0024667</v>
      </c>
      <c r="L49" s="79">
        <f t="shared" si="9"/>
        <v>18398.608072760588</v>
      </c>
      <c r="M49" s="25">
        <f t="shared" si="10"/>
        <v>45.38384653307854</v>
      </c>
      <c r="N49" s="58">
        <f t="shared" si="11"/>
        <v>0.0008223732195400574</v>
      </c>
    </row>
    <row r="50" spans="2:14" ht="12.75">
      <c r="B50" s="27">
        <v>523</v>
      </c>
      <c r="C50" s="4" t="s">
        <v>62</v>
      </c>
      <c r="D50" s="54">
        <f>VLOOKUP($C50,'[1]industry1'!$D:$K,8,FALSE)</f>
        <v>0.019047152088269854</v>
      </c>
      <c r="E50" s="21">
        <v>0.0055514</v>
      </c>
      <c r="F50" s="34">
        <v>1.03E-05</v>
      </c>
      <c r="G50" s="15">
        <f t="shared" si="6"/>
        <v>224.45898674667902</v>
      </c>
      <c r="H50" s="70">
        <f t="shared" si="7"/>
        <v>0.0023119275634907936</v>
      </c>
      <c r="I50" s="73">
        <f t="shared" si="8"/>
        <v>4.403563591887231E-08</v>
      </c>
      <c r="J50" s="21">
        <v>0.0179305</v>
      </c>
      <c r="K50" s="34">
        <v>0.0120897</v>
      </c>
      <c r="L50" s="79">
        <f t="shared" si="9"/>
        <v>20299.558317968527</v>
      </c>
      <c r="M50" s="25">
        <f t="shared" si="10"/>
        <v>245.4155701967441</v>
      </c>
      <c r="N50" s="58">
        <f t="shared" si="11"/>
        <v>0.004674467690366852</v>
      </c>
    </row>
    <row r="51" spans="2:14" ht="12.75">
      <c r="B51" s="27">
        <v>524</v>
      </c>
      <c r="C51" s="4" t="s">
        <v>63</v>
      </c>
      <c r="D51" s="54">
        <f>VLOOKUP($C51,'[1]industry1'!$D:$K,8,FALSE)</f>
        <v>0.01994591276403244</v>
      </c>
      <c r="E51" s="21">
        <v>0.0220822</v>
      </c>
      <c r="F51" s="34">
        <v>0.0110544</v>
      </c>
      <c r="G51" s="15">
        <f t="shared" si="6"/>
        <v>892.8465318906069</v>
      </c>
      <c r="H51" s="70">
        <f t="shared" si="7"/>
        <v>9.869882702131525</v>
      </c>
      <c r="I51" s="73">
        <f t="shared" si="8"/>
        <v>0.00019686381936794817</v>
      </c>
      <c r="J51" s="21">
        <v>0.006755</v>
      </c>
      <c r="K51" s="34">
        <v>0.0013555</v>
      </c>
      <c r="L51" s="79">
        <f t="shared" si="9"/>
        <v>7647.500986468721</v>
      </c>
      <c r="M51" s="25">
        <f t="shared" si="10"/>
        <v>10.36618758715835</v>
      </c>
      <c r="N51" s="58">
        <f t="shared" si="11"/>
        <v>0.0002067630733090564</v>
      </c>
    </row>
    <row r="52" spans="2:14" ht="12.75">
      <c r="B52" s="27">
        <v>525</v>
      </c>
      <c r="C52" s="4" t="s">
        <v>64</v>
      </c>
      <c r="D52" s="54">
        <f>VLOOKUP($C52,'[1]industry1'!$D:$K,8,FALSE)</f>
        <v>0.014572982613128468</v>
      </c>
      <c r="E52" s="21">
        <v>0.0004508</v>
      </c>
      <c r="F52" s="34">
        <v>0</v>
      </c>
      <c r="G52" s="15">
        <f t="shared" si="6"/>
        <v>18.227133916742247</v>
      </c>
      <c r="H52" s="70">
        <f t="shared" si="7"/>
        <v>0</v>
      </c>
      <c r="I52" s="73">
        <f t="shared" si="8"/>
        <v>0</v>
      </c>
      <c r="J52" s="21">
        <v>0.0002401</v>
      </c>
      <c r="K52" s="34">
        <v>0</v>
      </c>
      <c r="L52" s="79">
        <f t="shared" si="9"/>
        <v>271.82309205790375</v>
      </c>
      <c r="M52" s="25">
        <f t="shared" si="10"/>
        <v>0</v>
      </c>
      <c r="N52" s="58">
        <f t="shared" si="11"/>
        <v>0</v>
      </c>
    </row>
    <row r="53" spans="2:14" ht="12.75">
      <c r="B53" s="27">
        <v>531</v>
      </c>
      <c r="C53" s="4" t="s">
        <v>65</v>
      </c>
      <c r="D53" s="54">
        <f>VLOOKUP($C53,'[1]industry1'!$D:$K,8,FALSE)</f>
        <v>0.03132349766082183</v>
      </c>
      <c r="E53" s="21">
        <v>0.0287958</v>
      </c>
      <c r="F53" s="34">
        <v>0.0070881</v>
      </c>
      <c r="G53" s="15">
        <f t="shared" si="6"/>
        <v>1164.296590150236</v>
      </c>
      <c r="H53" s="70">
        <f t="shared" si="7"/>
        <v>8.252650660643887</v>
      </c>
      <c r="I53" s="73">
        <f t="shared" si="8"/>
        <v>0.0002585018836642585</v>
      </c>
      <c r="J53" s="21">
        <v>0.0344932</v>
      </c>
      <c r="K53" s="34">
        <v>0.0174168</v>
      </c>
      <c r="L53" s="79">
        <f t="shared" si="9"/>
        <v>39050.59674707075</v>
      </c>
      <c r="M53" s="25">
        <f t="shared" si="10"/>
        <v>680.1364334243818</v>
      </c>
      <c r="N53" s="58">
        <f t="shared" si="11"/>
        <v>0.021304251981408322</v>
      </c>
    </row>
    <row r="54" spans="2:14" ht="12.75">
      <c r="B54" s="27" t="s">
        <v>11</v>
      </c>
      <c r="C54" s="4" t="s">
        <v>66</v>
      </c>
      <c r="D54" s="54">
        <f>VLOOKUP($C54,'[1]industry1'!$D:$K,8,FALSE)</f>
        <v>0.03648970438653855</v>
      </c>
      <c r="E54" s="21">
        <v>0.0096077</v>
      </c>
      <c r="F54" s="34">
        <v>0.0017619</v>
      </c>
      <c r="G54" s="15">
        <f t="shared" si="6"/>
        <v>388.46680242210397</v>
      </c>
      <c r="H54" s="70">
        <f t="shared" si="7"/>
        <v>0.684439659187505</v>
      </c>
      <c r="I54" s="73">
        <f t="shared" si="8"/>
        <v>2.4975000834175252E-05</v>
      </c>
      <c r="J54" s="21">
        <v>0.0154981</v>
      </c>
      <c r="K54" s="34">
        <v>0.0085772</v>
      </c>
      <c r="L54" s="79">
        <f t="shared" si="9"/>
        <v>17545.77868814077</v>
      </c>
      <c r="M54" s="25">
        <f t="shared" si="10"/>
        <v>150.49365296392102</v>
      </c>
      <c r="N54" s="58">
        <f t="shared" si="11"/>
        <v>0.005491468908703799</v>
      </c>
    </row>
    <row r="55" spans="2:14" ht="12.75">
      <c r="B55" s="27">
        <v>5411</v>
      </c>
      <c r="C55" s="4" t="s">
        <v>67</v>
      </c>
      <c r="D55" s="54">
        <f>VLOOKUP($C55,'[1]industry1'!$D:$K,8,FALSE)</f>
        <v>0.016232986135992885</v>
      </c>
      <c r="E55" s="21">
        <v>0.0081076</v>
      </c>
      <c r="F55" s="34">
        <v>0.0030247</v>
      </c>
      <c r="G55" s="15">
        <f t="shared" si="6"/>
        <v>327.81346704387624</v>
      </c>
      <c r="H55" s="70">
        <f t="shared" si="7"/>
        <v>0.9915373937676124</v>
      </c>
      <c r="I55" s="73">
        <f t="shared" si="8"/>
        <v>1.609561276634817E-05</v>
      </c>
      <c r="J55" s="21">
        <v>0.0103516</v>
      </c>
      <c r="K55" s="34">
        <v>0.0060574</v>
      </c>
      <c r="L55" s="79">
        <f t="shared" si="9"/>
        <v>11719.29995729528</v>
      </c>
      <c r="M55" s="25">
        <f t="shared" si="10"/>
        <v>70.98848756132043</v>
      </c>
      <c r="N55" s="58">
        <f t="shared" si="11"/>
        <v>0.0011523551343980178</v>
      </c>
    </row>
    <row r="56" spans="2:14" ht="12.75">
      <c r="B56" s="27" t="s">
        <v>12</v>
      </c>
      <c r="C56" s="4" t="s">
        <v>0</v>
      </c>
      <c r="D56" s="54">
        <f>VLOOKUP($C56,'[1]industry1'!$D:$K,8,FALSE)</f>
        <v>0.019260028180697532</v>
      </c>
      <c r="E56" s="21">
        <v>0.1369274</v>
      </c>
      <c r="F56" s="34">
        <v>0.118454</v>
      </c>
      <c r="G56" s="15">
        <f t="shared" si="6"/>
        <v>5536.3665853401335</v>
      </c>
      <c r="H56" s="70">
        <f t="shared" si="7"/>
        <v>655.8047674998802</v>
      </c>
      <c r="I56" s="73">
        <f t="shared" si="8"/>
        <v>0.012630818303083484</v>
      </c>
      <c r="J56" s="21">
        <v>0.0497108</v>
      </c>
      <c r="K56" s="34">
        <v>0.0283843</v>
      </c>
      <c r="L56" s="79">
        <f t="shared" si="9"/>
        <v>56278.81451341959</v>
      </c>
      <c r="M56" s="25">
        <f t="shared" si="10"/>
        <v>1597.4347547932557</v>
      </c>
      <c r="N56" s="58">
        <f t="shared" si="11"/>
        <v>0.030766638394143755</v>
      </c>
    </row>
    <row r="57" spans="2:14" ht="12.75">
      <c r="B57" s="27">
        <v>5415</v>
      </c>
      <c r="C57" s="4" t="s">
        <v>68</v>
      </c>
      <c r="D57" s="54">
        <f>VLOOKUP($C57,'[1]industry1'!$D:$K,8,FALSE)</f>
        <v>0.019260028180697532</v>
      </c>
      <c r="E57" s="21">
        <v>0.0379815</v>
      </c>
      <c r="F57" s="34">
        <v>0.035053</v>
      </c>
      <c r="G57" s="15">
        <f t="shared" si="6"/>
        <v>1535.7007250637657</v>
      </c>
      <c r="H57" s="70">
        <f t="shared" si="7"/>
        <v>53.83091751566018</v>
      </c>
      <c r="I57" s="73">
        <f t="shared" si="8"/>
        <v>0.0010367849883444193</v>
      </c>
      <c r="J57" s="21">
        <v>0.0049801</v>
      </c>
      <c r="K57" s="34">
        <v>0.0025037</v>
      </c>
      <c r="L57" s="79">
        <f t="shared" si="9"/>
        <v>5638.093214317229</v>
      </c>
      <c r="M57" s="25">
        <f t="shared" si="10"/>
        <v>14.116093980686045</v>
      </c>
      <c r="N57" s="58">
        <f t="shared" si="11"/>
        <v>0.00027187636786938805</v>
      </c>
    </row>
    <row r="58" spans="2:14" ht="12.75">
      <c r="B58" s="27">
        <v>55</v>
      </c>
      <c r="C58" s="4" t="s">
        <v>69</v>
      </c>
      <c r="D58" s="54">
        <f>VLOOKUP($C58,'[1]industry1'!$D:$K,8,FALSE)</f>
        <v>0.014555024283774738</v>
      </c>
      <c r="E58" s="21">
        <v>0.0098753</v>
      </c>
      <c r="F58" s="34">
        <v>0</v>
      </c>
      <c r="G58" s="15">
        <f t="shared" si="6"/>
        <v>399.2866361313325</v>
      </c>
      <c r="H58" s="70">
        <f t="shared" si="7"/>
        <v>0</v>
      </c>
      <c r="I58" s="73">
        <f t="shared" si="8"/>
        <v>0</v>
      </c>
      <c r="J58" s="21">
        <v>0.0089683</v>
      </c>
      <c r="K58" s="34">
        <v>0</v>
      </c>
      <c r="L58" s="79">
        <f t="shared" si="9"/>
        <v>10153.232138704283</v>
      </c>
      <c r="M58" s="25">
        <f t="shared" si="10"/>
        <v>0</v>
      </c>
      <c r="N58" s="58">
        <f t="shared" si="11"/>
        <v>0</v>
      </c>
    </row>
    <row r="59" spans="2:14" ht="12.75">
      <c r="B59" s="27">
        <v>561</v>
      </c>
      <c r="C59" s="4" t="s">
        <v>70</v>
      </c>
      <c r="D59" s="54">
        <f>VLOOKUP($C59,'[1]industry1'!$D:$K,8,FALSE)</f>
        <v>0.04330446340957379</v>
      </c>
      <c r="E59" s="21">
        <v>0.0416287</v>
      </c>
      <c r="F59" s="34">
        <v>0.0202287</v>
      </c>
      <c r="G59" s="15">
        <f t="shared" si="6"/>
        <v>1683.1674571426083</v>
      </c>
      <c r="H59" s="70">
        <f t="shared" si="7"/>
        <v>34.04828954030068</v>
      </c>
      <c r="I59" s="73">
        <f t="shared" si="8"/>
        <v>0.001474442908556525</v>
      </c>
      <c r="J59" s="21">
        <v>0.0288034</v>
      </c>
      <c r="K59" s="34">
        <v>0.0152495</v>
      </c>
      <c r="L59" s="79">
        <f t="shared" si="9"/>
        <v>32609.034776262495</v>
      </c>
      <c r="M59" s="25">
        <f t="shared" si="10"/>
        <v>497.2714758206149</v>
      </c>
      <c r="N59" s="58">
        <f t="shared" si="11"/>
        <v>0.02153407442929858</v>
      </c>
    </row>
    <row r="60" spans="2:14" ht="12.75">
      <c r="B60" s="27">
        <v>562</v>
      </c>
      <c r="C60" s="4" t="s">
        <v>71</v>
      </c>
      <c r="D60" s="54">
        <f>VLOOKUP($C60,'[1]industry1'!$D:$K,8,FALSE)</f>
        <v>0.0271267169152253</v>
      </c>
      <c r="E60" s="21">
        <v>0.0028279</v>
      </c>
      <c r="F60" s="34">
        <v>0.0016882</v>
      </c>
      <c r="G60" s="15">
        <f t="shared" si="6"/>
        <v>114.34008873814417</v>
      </c>
      <c r="H60" s="70">
        <f t="shared" si="7"/>
        <v>0.193028937807735</v>
      </c>
      <c r="I60" s="73">
        <f t="shared" si="8"/>
        <v>5.2362413523570574E-06</v>
      </c>
      <c r="J60" s="21">
        <v>0.0111006</v>
      </c>
      <c r="K60" s="34">
        <v>0.0098939</v>
      </c>
      <c r="L60" s="79">
        <f t="shared" si="9"/>
        <v>12567.261206572122</v>
      </c>
      <c r="M60" s="25">
        <f t="shared" si="10"/>
        <v>124.33922565170393</v>
      </c>
      <c r="N60" s="58">
        <f t="shared" si="11"/>
        <v>0.0033729149757120926</v>
      </c>
    </row>
    <row r="61" spans="2:14" ht="12.75">
      <c r="B61" s="27">
        <v>61</v>
      </c>
      <c r="C61" s="4" t="s">
        <v>72</v>
      </c>
      <c r="D61" s="54">
        <f>VLOOKUP($C61,'[1]industry1'!$D:$K,8,FALSE)</f>
        <v>0.04232074013776347</v>
      </c>
      <c r="E61" s="21">
        <v>0.0118364</v>
      </c>
      <c r="F61" s="34">
        <v>0.015789</v>
      </c>
      <c r="G61" s="15">
        <f t="shared" si="6"/>
        <v>478.57952061252865</v>
      </c>
      <c r="H61" s="70">
        <f t="shared" si="7"/>
        <v>7.556292050951216</v>
      </c>
      <c r="I61" s="73">
        <f t="shared" si="8"/>
        <v>0.00031978787229335417</v>
      </c>
      <c r="J61" s="21">
        <v>0.0045963</v>
      </c>
      <c r="K61" s="34">
        <v>0.0058015</v>
      </c>
      <c r="L61" s="79">
        <f t="shared" si="9"/>
        <v>5203.583831843995</v>
      </c>
      <c r="M61" s="25">
        <f t="shared" si="10"/>
        <v>30.188591600442937</v>
      </c>
      <c r="N61" s="58">
        <f t="shared" si="11"/>
        <v>0.0012776035402474145</v>
      </c>
    </row>
    <row r="62" spans="2:14" ht="12.75">
      <c r="B62" s="27">
        <v>621</v>
      </c>
      <c r="C62" s="4" t="s">
        <v>73</v>
      </c>
      <c r="D62" s="54">
        <f>VLOOKUP($C62,'[1]industry1'!$D:$K,8,FALSE)</f>
        <v>0.024219917576285818</v>
      </c>
      <c r="E62" s="21">
        <v>0.0005667</v>
      </c>
      <c r="F62" s="34">
        <v>0.0004721</v>
      </c>
      <c r="G62" s="15">
        <f t="shared" si="6"/>
        <v>22.913302552390928</v>
      </c>
      <c r="H62" s="70">
        <f t="shared" si="7"/>
        <v>0.010817370134983757</v>
      </c>
      <c r="I62" s="73">
        <f t="shared" si="8"/>
        <v>2.619958130614824E-07</v>
      </c>
      <c r="J62" s="21">
        <v>0.0040284</v>
      </c>
      <c r="K62" s="34">
        <v>0.0040505</v>
      </c>
      <c r="L62" s="79">
        <f t="shared" si="9"/>
        <v>4560.650329221406</v>
      </c>
      <c r="M62" s="25">
        <f t="shared" si="10"/>
        <v>18.472914158511305</v>
      </c>
      <c r="N62" s="58">
        <f t="shared" si="11"/>
        <v>0.0004474124583129471</v>
      </c>
    </row>
    <row r="63" spans="2:14" ht="12.75">
      <c r="B63" s="27" t="s">
        <v>13</v>
      </c>
      <c r="C63" s="4" t="s">
        <v>74</v>
      </c>
      <c r="D63" s="54">
        <f>VLOOKUP($C63,'[1]industry1'!$D:$K,8,FALSE)</f>
        <v>0.033936475302430526</v>
      </c>
      <c r="E63" s="21">
        <v>0.0012336</v>
      </c>
      <c r="F63" s="34">
        <v>0.0014455</v>
      </c>
      <c r="G63" s="15">
        <f t="shared" si="6"/>
        <v>49.87797781653335</v>
      </c>
      <c r="H63" s="70">
        <f t="shared" si="7"/>
        <v>0.07209861693379896</v>
      </c>
      <c r="I63" s="73">
        <f t="shared" si="8"/>
        <v>2.4467729329132676E-06</v>
      </c>
      <c r="J63" s="21">
        <v>0.0035589</v>
      </c>
      <c r="K63" s="34">
        <v>0.0042402</v>
      </c>
      <c r="L63" s="79">
        <f t="shared" si="9"/>
        <v>4029.1178772381245</v>
      </c>
      <c r="M63" s="25">
        <f t="shared" si="10"/>
        <v>17.084265623065097</v>
      </c>
      <c r="N63" s="58">
        <f t="shared" si="11"/>
        <v>0.0005797797583773116</v>
      </c>
    </row>
    <row r="64" spans="2:14" ht="12.75">
      <c r="B64" s="27">
        <v>624</v>
      </c>
      <c r="C64" s="4" t="s">
        <v>75</v>
      </c>
      <c r="D64" s="54">
        <f>VLOOKUP($C64,'[1]industry1'!$D:$K,8,FALSE)</f>
        <v>0.05834833939623725</v>
      </c>
      <c r="E64" s="21">
        <v>0.0001313</v>
      </c>
      <c r="F64" s="34">
        <v>8.2E-05</v>
      </c>
      <c r="G64" s="15">
        <f t="shared" si="6"/>
        <v>5.308834701127455</v>
      </c>
      <c r="H64" s="70">
        <f t="shared" si="7"/>
        <v>0.0004353244454924513</v>
      </c>
      <c r="I64" s="73">
        <f t="shared" si="8"/>
        <v>2.5400458493072334E-08</v>
      </c>
      <c r="J64" s="21">
        <v>0.0059636</v>
      </c>
      <c r="K64" s="34">
        <v>0.0060338</v>
      </c>
      <c r="L64" s="79">
        <f t="shared" si="9"/>
        <v>6751.53765846112</v>
      </c>
      <c r="M64" s="25">
        <f t="shared" si="10"/>
        <v>40.737427923622704</v>
      </c>
      <c r="N64" s="58">
        <f t="shared" si="11"/>
        <v>0.00237696127061729</v>
      </c>
    </row>
    <row r="65" spans="2:14" ht="12.75">
      <c r="B65" s="27" t="s">
        <v>14</v>
      </c>
      <c r="C65" s="4" t="s">
        <v>76</v>
      </c>
      <c r="D65" s="54">
        <f>VLOOKUP($C65,'[1]industry1'!$D:$K,8,FALSE)</f>
        <v>0.024873158209770624</v>
      </c>
      <c r="E65" s="21">
        <v>0.0036559</v>
      </c>
      <c r="F65" s="34">
        <v>0.0009169</v>
      </c>
      <c r="G65" s="15">
        <f t="shared" si="6"/>
        <v>147.81849797297687</v>
      </c>
      <c r="H65" s="70">
        <f t="shared" si="7"/>
        <v>0.1355347807914225</v>
      </c>
      <c r="I65" s="73">
        <f t="shared" si="8"/>
        <v>3.371178045551633E-06</v>
      </c>
      <c r="J65" s="21">
        <v>0.0017374</v>
      </c>
      <c r="K65" s="34">
        <v>0.0001292</v>
      </c>
      <c r="L65" s="79">
        <f t="shared" si="9"/>
        <v>1966.9531034627323</v>
      </c>
      <c r="M65" s="25">
        <f t="shared" si="10"/>
        <v>0.254130340967385</v>
      </c>
      <c r="N65" s="58">
        <f t="shared" si="11"/>
        <v>6.32102417678472E-06</v>
      </c>
    </row>
    <row r="66" spans="2:14" ht="12.75">
      <c r="B66" s="27">
        <v>713</v>
      </c>
      <c r="C66" s="4" t="s">
        <v>77</v>
      </c>
      <c r="D66" s="54">
        <f>VLOOKUP($C66,'[1]industry1'!$D:$K,8,FALSE)</f>
        <v>0.06204235157797586</v>
      </c>
      <c r="E66" s="21">
        <v>0.0019864</v>
      </c>
      <c r="F66" s="34">
        <v>0.0022358</v>
      </c>
      <c r="G66" s="15">
        <f t="shared" si="6"/>
        <v>80.3158358744827</v>
      </c>
      <c r="H66" s="70">
        <f t="shared" si="7"/>
        <v>0.17957014584816844</v>
      </c>
      <c r="I66" s="73">
        <f t="shared" si="8"/>
        <v>1.1140954121620468E-05</v>
      </c>
      <c r="J66" s="21">
        <v>0.0022346</v>
      </c>
      <c r="K66" s="34">
        <v>0.0027132</v>
      </c>
      <c r="L66" s="79">
        <f t="shared" si="9"/>
        <v>2529.845404050778</v>
      </c>
      <c r="M66" s="25">
        <f t="shared" si="10"/>
        <v>6.8639765502705705</v>
      </c>
      <c r="N66" s="58">
        <f t="shared" si="11"/>
        <v>0.0004258572463548686</v>
      </c>
    </row>
    <row r="67" spans="2:14" ht="12.75">
      <c r="B67" s="27">
        <v>721</v>
      </c>
      <c r="C67" s="4" t="s">
        <v>78</v>
      </c>
      <c r="D67" s="54">
        <f>VLOOKUP($C67,'[1]industry1'!$D:$K,8,FALSE)</f>
        <v>0.051875649902486734</v>
      </c>
      <c r="E67" s="21">
        <v>0.0039507</v>
      </c>
      <c r="F67" s="34">
        <v>0.0022957</v>
      </c>
      <c r="G67" s="15">
        <f t="shared" si="6"/>
        <v>159.73810551214194</v>
      </c>
      <c r="H67" s="70">
        <f t="shared" si="7"/>
        <v>0.36671076882422426</v>
      </c>
      <c r="I67" s="73">
        <f t="shared" si="8"/>
        <v>1.9023359458997203E-05</v>
      </c>
      <c r="J67" s="21">
        <v>0.0048196</v>
      </c>
      <c r="K67" s="34">
        <v>0.0038701</v>
      </c>
      <c r="L67" s="79">
        <f t="shared" si="9"/>
        <v>5456.3872323293335</v>
      </c>
      <c r="M67" s="25">
        <f t="shared" si="10"/>
        <v>21.116764227837752</v>
      </c>
      <c r="N67" s="58">
        <f t="shared" si="11"/>
        <v>0.0010954458681566668</v>
      </c>
    </row>
    <row r="68" spans="2:14" ht="12.75">
      <c r="B68" s="27">
        <v>722</v>
      </c>
      <c r="C68" s="4" t="s">
        <v>79</v>
      </c>
      <c r="D68" s="54">
        <f>VLOOKUP($C68,'[1]industry1'!$D:$K,8,FALSE)</f>
        <v>0.08971591008431505</v>
      </c>
      <c r="E68" s="21">
        <v>0.0050482</v>
      </c>
      <c r="F68" s="34">
        <v>0.0009947</v>
      </c>
      <c r="G68" s="15">
        <f t="shared" si="6"/>
        <v>204.11317089285316</v>
      </c>
      <c r="H68" s="70">
        <f t="shared" si="7"/>
        <v>0.20303137108712105</v>
      </c>
      <c r="I68" s="73">
        <f t="shared" si="8"/>
        <v>1.8215144232747356E-05</v>
      </c>
      <c r="J68" s="21">
        <v>0.0105802</v>
      </c>
      <c r="K68" s="34">
        <v>0.0080611</v>
      </c>
      <c r="L68" s="79">
        <f t="shared" si="9"/>
        <v>11978.103617621962</v>
      </c>
      <c r="M68" s="25">
        <f t="shared" si="10"/>
        <v>96.5566910720124</v>
      </c>
      <c r="N68" s="58">
        <f t="shared" si="11"/>
        <v>0.00866267141425565</v>
      </c>
    </row>
    <row r="69" spans="2:14" ht="12.75">
      <c r="B69" s="27">
        <v>81</v>
      </c>
      <c r="C69" s="4" t="s">
        <v>80</v>
      </c>
      <c r="D69" s="54">
        <f>VLOOKUP($C69,'[1]industry1'!$D:$K,8,FALSE)</f>
        <v>0.04386502983069694</v>
      </c>
      <c r="E69" s="21">
        <v>0.0128131</v>
      </c>
      <c r="F69" s="34">
        <v>0.0054711</v>
      </c>
      <c r="G69" s="15">
        <f t="shared" si="6"/>
        <v>518.070296336757</v>
      </c>
      <c r="H69" s="70">
        <f t="shared" si="7"/>
        <v>2.8344143982880308</v>
      </c>
      <c r="I69" s="73">
        <f t="shared" si="8"/>
        <v>0.0001243316721334614</v>
      </c>
      <c r="J69" s="21">
        <v>0.0265195</v>
      </c>
      <c r="K69" s="34">
        <v>0.0193783</v>
      </c>
      <c r="L69" s="79">
        <f t="shared" si="9"/>
        <v>30023.37563444223</v>
      </c>
      <c r="M69" s="25">
        <f t="shared" si="10"/>
        <v>581.8019800569119</v>
      </c>
      <c r="N69" s="58">
        <f t="shared" si="11"/>
        <v>0.02552076121075499</v>
      </c>
    </row>
    <row r="70" spans="2:14" ht="12.75">
      <c r="B70" s="27" t="s">
        <v>15</v>
      </c>
      <c r="C70" s="4" t="s">
        <v>81</v>
      </c>
      <c r="D70" s="54">
        <f>VLOOKUP($C70,'[1]industry1'!$D:$K,8,FALSE)</f>
        <v>0.031137633535652864</v>
      </c>
      <c r="E70" s="21">
        <v>1.0003583</v>
      </c>
      <c r="F70" s="34">
        <v>0</v>
      </c>
      <c r="G70" s="15">
        <f t="shared" si="6"/>
        <v>40447.34848896321</v>
      </c>
      <c r="H70" s="70">
        <f t="shared" si="7"/>
        <v>0</v>
      </c>
      <c r="I70" s="73">
        <f t="shared" si="8"/>
        <v>0</v>
      </c>
      <c r="J70" s="21">
        <v>0.0002886</v>
      </c>
      <c r="K70" s="34">
        <v>0</v>
      </c>
      <c r="L70" s="79">
        <f t="shared" si="9"/>
        <v>326.7311302287007</v>
      </c>
      <c r="M70" s="25">
        <f t="shared" si="10"/>
        <v>0</v>
      </c>
      <c r="N70" s="58">
        <f t="shared" si="11"/>
        <v>0</v>
      </c>
    </row>
    <row r="71" spans="2:14" ht="12.75">
      <c r="B71" s="27" t="s">
        <v>16</v>
      </c>
      <c r="C71" s="4" t="s">
        <v>82</v>
      </c>
      <c r="D71" s="54">
        <f>VLOOKUP($C71,'[1]industry1'!$D:$K,8,FALSE)</f>
        <v>0.031137633535652864</v>
      </c>
      <c r="E71" s="21">
        <v>0.0039439</v>
      </c>
      <c r="F71" s="63">
        <v>0.0012431</v>
      </c>
      <c r="G71" s="15">
        <f t="shared" si="6"/>
        <v>159.46316205465783</v>
      </c>
      <c r="H71" s="70">
        <f t="shared" si="7"/>
        <v>0.19822865675014514</v>
      </c>
      <c r="I71" s="73">
        <f t="shared" si="8"/>
        <v>6.17237127015074E-06</v>
      </c>
      <c r="J71" s="21">
        <v>0.0046868</v>
      </c>
      <c r="K71" s="34">
        <v>0.002262</v>
      </c>
      <c r="L71" s="79">
        <f t="shared" si="9"/>
        <v>5306.0410989462025</v>
      </c>
      <c r="M71" s="25">
        <f t="shared" si="10"/>
        <v>12.00226496581631</v>
      </c>
      <c r="N71" s="58">
        <f t="shared" si="11"/>
        <v>0.00037372212810339345</v>
      </c>
    </row>
    <row r="72" spans="2:14" ht="12.75">
      <c r="B72" s="27" t="s">
        <v>17</v>
      </c>
      <c r="C72" s="4" t="s">
        <v>83</v>
      </c>
      <c r="D72" s="54">
        <f>VLOOKUP($C72,'[1]industry1'!$D:$K,8,FALSE)</f>
        <v>0.031137633535652864</v>
      </c>
      <c r="E72" s="21">
        <v>0.0081828</v>
      </c>
      <c r="F72" s="34">
        <v>0</v>
      </c>
      <c r="G72" s="15">
        <f t="shared" si="6"/>
        <v>330.85401822075966</v>
      </c>
      <c r="H72" s="70">
        <f t="shared" si="7"/>
        <v>0</v>
      </c>
      <c r="I72" s="73">
        <f t="shared" si="8"/>
        <v>0</v>
      </c>
      <c r="J72" s="21">
        <v>1.0068443</v>
      </c>
      <c r="K72" s="34">
        <v>0</v>
      </c>
      <c r="L72" s="79">
        <f t="shared" si="9"/>
        <v>1139873.098071119</v>
      </c>
      <c r="M72" s="25">
        <f t="shared" si="10"/>
        <v>0</v>
      </c>
      <c r="N72" s="58">
        <f t="shared" si="11"/>
        <v>0</v>
      </c>
    </row>
    <row r="73" spans="2:14" ht="12.75">
      <c r="B73" s="27" t="s">
        <v>18</v>
      </c>
      <c r="C73" s="4" t="s">
        <v>84</v>
      </c>
      <c r="D73" s="54">
        <f>VLOOKUP($C73,'[1]industry1'!$D:$K,8,FALSE)</f>
        <v>0.031137633535652864</v>
      </c>
      <c r="E73" s="21">
        <v>0.0038422</v>
      </c>
      <c r="F73" s="63">
        <v>0.0005023</v>
      </c>
      <c r="G73" s="15">
        <f t="shared" si="6"/>
        <v>155.35114005081422</v>
      </c>
      <c r="H73" s="70">
        <f>G73*F73</f>
        <v>0.07803287764752398</v>
      </c>
      <c r="I73" s="73">
        <f>(H73/1000)*$D73</f>
        <v>2.4297591479210392E-06</v>
      </c>
      <c r="J73" s="21">
        <v>0.0084493</v>
      </c>
      <c r="K73" s="34">
        <v>0.0013171</v>
      </c>
      <c r="L73" s="79">
        <f t="shared" si="9"/>
        <v>9565.659524051838</v>
      </c>
      <c r="M73" s="25">
        <f>L73*K73</f>
        <v>12.598930159128678</v>
      </c>
      <c r="N73" s="58">
        <f>(M73/1000)*$D73</f>
        <v>0.00039230087023623333</v>
      </c>
    </row>
    <row r="74" spans="2:14" ht="12.75">
      <c r="B74" s="28" t="s">
        <v>19</v>
      </c>
      <c r="C74" s="3" t="s">
        <v>85</v>
      </c>
      <c r="D74" s="55">
        <v>0</v>
      </c>
      <c r="E74" s="22">
        <v>0</v>
      </c>
      <c r="F74" s="34">
        <v>0</v>
      </c>
      <c r="G74" s="16">
        <f t="shared" si="6"/>
        <v>0</v>
      </c>
      <c r="H74" s="71">
        <f>G74*F74</f>
        <v>0</v>
      </c>
      <c r="I74" s="74">
        <f>(H74/1000)*$D74</f>
        <v>0</v>
      </c>
      <c r="J74" s="22">
        <v>0</v>
      </c>
      <c r="K74" s="34">
        <v>0</v>
      </c>
      <c r="L74" s="80">
        <f t="shared" si="9"/>
        <v>0</v>
      </c>
      <c r="M74" s="25">
        <f>L74*K74</f>
        <v>0</v>
      </c>
      <c r="N74" s="59">
        <f>(M74/1000)*$D74</f>
        <v>0</v>
      </c>
    </row>
    <row r="75" spans="2:14" ht="13.5" thickBot="1">
      <c r="B75" s="29" t="s">
        <v>86</v>
      </c>
      <c r="C75" s="32"/>
      <c r="D75" s="53"/>
      <c r="E75" s="23"/>
      <c r="F75" s="14"/>
      <c r="G75" s="14">
        <f>SUM(G9:G74)</f>
        <v>72321.40604337004</v>
      </c>
      <c r="H75" s="72">
        <f>SUM(H9:H74)</f>
        <v>966.7791200719154</v>
      </c>
      <c r="I75" s="75">
        <f>SUM(I9:I74)</f>
        <v>0.020168281433963795</v>
      </c>
      <c r="J75" s="23"/>
      <c r="K75" s="14"/>
      <c r="L75" s="18">
        <f>SUM(L9:L74)</f>
        <v>1911964.7976650016</v>
      </c>
      <c r="M75" s="18">
        <f>SUM(M9:M74)</f>
        <v>9143.336484576303</v>
      </c>
      <c r="N75" s="76">
        <f>SUM(N9:N74)</f>
        <v>0.23110208208437363</v>
      </c>
    </row>
    <row r="76" ht="13.5" thickBot="1"/>
    <row r="77" spans="2:4" ht="12.75">
      <c r="B77" s="47" t="s">
        <v>109</v>
      </c>
      <c r="C77" s="48"/>
      <c r="D77" s="48"/>
    </row>
    <row r="78" spans="2:4" ht="12.75">
      <c r="B78" s="41" t="s">
        <v>92</v>
      </c>
      <c r="C78" s="42"/>
      <c r="D78" s="81">
        <f>D2</f>
        <v>40432.86139472548</v>
      </c>
    </row>
    <row r="79" spans="2:4" ht="12.75">
      <c r="B79" s="37" t="s">
        <v>93</v>
      </c>
      <c r="C79" s="40"/>
      <c r="D79" s="82">
        <f>D3</f>
        <v>1132124.4983669461</v>
      </c>
    </row>
    <row r="80" spans="2:4" ht="12.75">
      <c r="B80" s="43" t="s">
        <v>94</v>
      </c>
      <c r="C80" s="44"/>
      <c r="D80" s="77">
        <f>SUM(D78:D79)</f>
        <v>1172557.3597616716</v>
      </c>
    </row>
    <row r="81" spans="2:4" ht="12.75">
      <c r="B81" s="45" t="s">
        <v>90</v>
      </c>
      <c r="C81" s="46"/>
      <c r="D81" s="46"/>
    </row>
    <row r="82" spans="2:4" ht="12.75">
      <c r="B82" s="37" t="s">
        <v>95</v>
      </c>
      <c r="C82" s="38"/>
      <c r="D82" s="83">
        <f>$G$75+$L$75</f>
        <v>1984286.2037083716</v>
      </c>
    </row>
    <row r="83" spans="2:4" ht="12.75">
      <c r="B83" s="39" t="s">
        <v>96</v>
      </c>
      <c r="C83" s="40"/>
      <c r="D83" s="82">
        <f>$H$75+$M$75</f>
        <v>10110.115604648217</v>
      </c>
    </row>
    <row r="84" spans="2:4" ht="12.75">
      <c r="B84" s="43" t="s">
        <v>97</v>
      </c>
      <c r="C84" s="44"/>
      <c r="D84" s="84">
        <f>$I$75+$N$75</f>
        <v>0.2512703635183374</v>
      </c>
    </row>
    <row r="85" spans="2:4" ht="12.75">
      <c r="B85" s="35"/>
      <c r="C85" s="2"/>
      <c r="D85" s="85"/>
    </row>
    <row r="86" spans="2:4" ht="12.75">
      <c r="B86" s="57"/>
      <c r="C86" s="36"/>
      <c r="D86" s="5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&amp;C&amp;F</oddHeader>
    <oddFooter>&amp;L&amp;BAbt Associates, Inc.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TikusisL</cp:lastModifiedBy>
  <cp:lastPrinted>2008-06-30T16:00:48Z</cp:lastPrinted>
  <dcterms:created xsi:type="dcterms:W3CDTF">2007-12-31T14:03:29Z</dcterms:created>
  <dcterms:modified xsi:type="dcterms:W3CDTF">2008-11-17T21:01:09Z</dcterms:modified>
  <cp:category/>
  <cp:version/>
  <cp:contentType/>
  <cp:contentStatus/>
</cp:coreProperties>
</file>