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<sst xmlns="http://schemas.openxmlformats.org/spreadsheetml/2006/main" count="53" uniqueCount="31">
  <si>
    <t>2_16</t>
  </si>
  <si>
    <t>DOY</t>
  </si>
  <si>
    <t>I</t>
  </si>
  <si>
    <t>5_31</t>
  </si>
  <si>
    <t>O</t>
  </si>
  <si>
    <t>8_26</t>
  </si>
  <si>
    <t>2_13</t>
  </si>
  <si>
    <t>5_30</t>
  </si>
  <si>
    <t>8_24</t>
  </si>
  <si>
    <t>12_6</t>
  </si>
  <si>
    <t>2_12</t>
  </si>
  <si>
    <t>5_28</t>
  </si>
  <si>
    <t>8_20</t>
  </si>
  <si>
    <t>12_3</t>
  </si>
  <si>
    <t>2_11</t>
  </si>
  <si>
    <t>5_26</t>
  </si>
  <si>
    <t>8_18</t>
  </si>
  <si>
    <t>11_28</t>
  </si>
  <si>
    <t>8_15</t>
  </si>
  <si>
    <t>D (2000)</t>
  </si>
  <si>
    <t>IN</t>
  </si>
  <si>
    <t>OUT</t>
  </si>
  <si>
    <t>Time Yrs</t>
  </si>
  <si>
    <t>[2000]</t>
  </si>
  <si>
    <t>[2001]</t>
  </si>
  <si>
    <t>[2002]</t>
  </si>
  <si>
    <t>[2003]</t>
  </si>
  <si>
    <t>[2004]</t>
  </si>
  <si>
    <t>In FOV</t>
  </si>
  <si>
    <t>Out FOV</t>
  </si>
  <si>
    <t>Center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</si>
</sst>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Duration In (Out) of Sun Pulse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Sheet1!$I$4</c:f>
              <c:strCache>
                <c:ptCount val="1"/>
                <c:pt idx="0">
                  <c:v>OUT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Sheet1!$G$6:$G$22</c:f>
              <c:numCache/>
            </c:numRef>
          </c:xVal>
          <c:yVal>
            <c:numRef>
              <c:f>Sheet1!$I$6:$I$22</c:f>
              <c:numCache/>
            </c:numRef>
          </c:yVal>
          <c:smooth val="0"/>
        </c:ser>
        <c:ser>
          <c:idx val="2"/>
          <c:order val="1"/>
          <c:tx>
            <c:strRef>
              <c:f>Sheet1!$J$4</c:f>
              <c:strCache>
                <c:ptCount val="1"/>
                <c:pt idx="0">
                  <c:v>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Sheet1!$G$6:$G$22</c:f>
              <c:numCache/>
            </c:numRef>
          </c:xVal>
          <c:yVal>
            <c:numRef>
              <c:f>Sheet1!$J$6:$J$22</c:f>
              <c:numCache/>
            </c:numRef>
          </c:yVal>
          <c:smooth val="0"/>
        </c:ser>
        <c:axId val="18112998"/>
        <c:axId val="28799255"/>
      </c:scatterChart>
      <c:valAx>
        <c:axId val="18112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(since 2000)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799255"/>
        <c:crosses val="autoZero"/>
        <c:crossBetween val="midCat"/>
        <c:dispUnits/>
      </c:valAx>
      <c:valAx>
        <c:axId val="28799255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Duration (Days)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129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DOY Sun Pulse Enters/Exits FOV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Sheet1!$O$5</c:f>
              <c:strCache>
                <c:ptCount val="1"/>
                <c:pt idx="0">
                  <c:v>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Sheet1!$P$4:$T$4</c:f>
              <c:strCache/>
            </c:strRef>
          </c:cat>
          <c:val>
            <c:numRef>
              <c:f>Sheet1!$P$5:$T$5</c:f>
              <c:numCache/>
            </c:numRef>
          </c:val>
          <c:smooth val="0"/>
        </c:ser>
        <c:ser>
          <c:idx val="1"/>
          <c:order val="1"/>
          <c:tx>
            <c:strRef>
              <c:f>Sheet1!$O$6</c:f>
              <c:strCache>
                <c:ptCount val="1"/>
                <c:pt idx="0">
                  <c:v>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Sheet1!$P$4:$T$4</c:f>
              <c:strCache/>
            </c:strRef>
          </c:cat>
          <c:val>
            <c:numRef>
              <c:f>Sheet1!$P$6:$T$6</c:f>
              <c:numCache/>
            </c:numRef>
          </c:val>
          <c:smooth val="0"/>
        </c:ser>
        <c:ser>
          <c:idx val="2"/>
          <c:order val="2"/>
          <c:tx>
            <c:strRef>
              <c:f>Sheet1!$O$7</c:f>
              <c:strCache>
                <c:ptCount val="1"/>
                <c:pt idx="0">
                  <c:v>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Sheet1!$P$4:$T$4</c:f>
              <c:strCache/>
            </c:strRef>
          </c:cat>
          <c:val>
            <c:numRef>
              <c:f>Sheet1!$P$7:$T$7</c:f>
              <c:numCache/>
            </c:numRef>
          </c:val>
          <c:smooth val="0"/>
        </c:ser>
        <c:ser>
          <c:idx val="3"/>
          <c:order val="3"/>
          <c:tx>
            <c:strRef>
              <c:f>Sheet1!$O$8</c:f>
              <c:strCache>
                <c:ptCount val="1"/>
                <c:pt idx="0">
                  <c:v>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Sheet1!$P$4:$T$4</c:f>
              <c:strCache/>
            </c:strRef>
          </c:cat>
          <c:val>
            <c:numRef>
              <c:f>Sheet1!$P$8:$T$8</c:f>
              <c:numCache/>
            </c:numRef>
          </c:val>
          <c:smooth val="0"/>
        </c:ser>
        <c:marker val="1"/>
        <c:axId val="57866704"/>
        <c:axId val="51038289"/>
      </c:lineChart>
      <c:catAx>
        <c:axId val="57866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38289"/>
        <c:crosses val="autoZero"/>
        <c:auto val="1"/>
        <c:lblOffset val="100"/>
        <c:noMultiLvlLbl val="0"/>
      </c:catAx>
      <c:valAx>
        <c:axId val="5103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DOY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866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523875</xdr:colOff>
      <xdr:row>29</xdr:row>
      <xdr:rowOff>133350</xdr:rowOff>
    </xdr:from>
    <xdr:to>
      <xdr:col>22</xdr:col>
      <xdr:colOff>323850</xdr:colOff>
      <xdr:row>54</xdr:row>
      <xdr:rowOff>38100</xdr:rowOff>
    </xdr:to>
    <xdr:graphicFrame>
      <xdr:nvGraphicFramePr>
        <xdr:cNvPr id="1" name="Chart 2"/>
        <xdr:cNvGraphicFramePr/>
      </xdr:nvGraphicFramePr>
      <xdr:xfrm>
        <a:off x="7248525" y="4829175"/>
        <a:ext cx="58959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180975</xdr:colOff>
      <xdr:row>0</xdr:row>
      <xdr:rowOff>152400</xdr:rowOff>
    </xdr:from>
    <xdr:to>
      <xdr:col>27</xdr:col>
      <xdr:colOff>590550</xdr:colOff>
      <xdr:row>25</xdr:row>
      <xdr:rowOff>57150</xdr:rowOff>
    </xdr:to>
    <xdr:graphicFrame>
      <xdr:nvGraphicFramePr>
        <xdr:cNvPr id="2" name="Chart 9"/>
        <xdr:cNvGraphicFramePr/>
      </xdr:nvGraphicFramePr>
      <xdr:xfrm>
        <a:off x="10563225" y="152400"/>
        <a:ext cx="58959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8"/>
  <sheetViews>
    <sheetView tabSelected="1" workbookViewId="0" topLeftCell="A1">
      <selection activeCell="G10" sqref="G10"/>
    </sheetView>
  </sheetViews>
  <sheetFormatPr defaultColWidth="9.140625" defaultRowHeight="12.75"/>
  <cols>
    <col min="3" max="3" width="4.57421875" style="0" customWidth="1"/>
    <col min="4" max="4" width="4.8515625" style="0" customWidth="1"/>
  </cols>
  <sheetData>
    <row r="4" spans="5:20" ht="12.75">
      <c r="E4" s="1" t="s">
        <v>1</v>
      </c>
      <c r="F4" s="1" t="s">
        <v>19</v>
      </c>
      <c r="G4" s="1" t="s">
        <v>22</v>
      </c>
      <c r="I4" s="1" t="s">
        <v>21</v>
      </c>
      <c r="J4" s="1" t="s">
        <v>20</v>
      </c>
      <c r="K4" s="1" t="s">
        <v>30</v>
      </c>
      <c r="P4" s="1" t="s">
        <v>23</v>
      </c>
      <c r="Q4" s="1" t="s">
        <v>24</v>
      </c>
      <c r="R4" s="1" t="s">
        <v>25</v>
      </c>
      <c r="S4" s="1" t="s">
        <v>26</v>
      </c>
      <c r="T4" s="1" t="s">
        <v>27</v>
      </c>
    </row>
    <row r="5" spans="1:20" ht="12.75">
      <c r="A5">
        <v>2000</v>
      </c>
      <c r="O5" s="1" t="s">
        <v>20</v>
      </c>
      <c r="Q5">
        <v>42</v>
      </c>
      <c r="R5">
        <v>43</v>
      </c>
      <c r="S5">
        <v>44</v>
      </c>
      <c r="T5">
        <v>47</v>
      </c>
    </row>
    <row r="6" spans="1:20" ht="12.75">
      <c r="A6" t="str">
        <f>"(365)"</f>
        <v>(365)</v>
      </c>
      <c r="B6" t="s">
        <v>15</v>
      </c>
      <c r="C6" t="s">
        <v>4</v>
      </c>
      <c r="D6">
        <v>0</v>
      </c>
      <c r="E6">
        <v>147</v>
      </c>
      <c r="F6">
        <f>E6</f>
        <v>147</v>
      </c>
      <c r="G6" s="5">
        <f>F6/365</f>
        <v>0.40273972602739727</v>
      </c>
      <c r="H6">
        <f aca="true" t="shared" si="0" ref="H6:H22">F7-F6</f>
        <v>81</v>
      </c>
      <c r="I6">
        <f>H6</f>
        <v>81</v>
      </c>
      <c r="O6" s="1" t="s">
        <v>21</v>
      </c>
      <c r="P6">
        <v>147</v>
      </c>
      <c r="Q6">
        <v>146</v>
      </c>
      <c r="R6">
        <v>148</v>
      </c>
      <c r="S6">
        <v>150</v>
      </c>
      <c r="T6">
        <v>152</v>
      </c>
    </row>
    <row r="7" spans="2:20" ht="12.75">
      <c r="B7" t="s">
        <v>18</v>
      </c>
      <c r="C7" t="s">
        <v>2</v>
      </c>
      <c r="D7">
        <v>1</v>
      </c>
      <c r="E7">
        <v>228</v>
      </c>
      <c r="F7">
        <f>E7</f>
        <v>228</v>
      </c>
      <c r="G7" s="5">
        <f aca="true" t="shared" si="1" ref="G7:G23">F7/365</f>
        <v>0.6246575342465753</v>
      </c>
      <c r="H7">
        <f t="shared" si="0"/>
        <v>105</v>
      </c>
      <c r="J7">
        <f>H7</f>
        <v>105</v>
      </c>
      <c r="K7">
        <f>(F7+F8)/2</f>
        <v>280.5</v>
      </c>
      <c r="O7" s="1" t="s">
        <v>20</v>
      </c>
      <c r="P7">
        <v>228</v>
      </c>
      <c r="Q7">
        <v>230</v>
      </c>
      <c r="R7">
        <v>232</v>
      </c>
      <c r="S7">
        <v>236</v>
      </c>
      <c r="T7">
        <v>239</v>
      </c>
    </row>
    <row r="8" spans="2:19" ht="12.75">
      <c r="B8" t="s">
        <v>17</v>
      </c>
      <c r="C8" t="s">
        <v>4</v>
      </c>
      <c r="D8">
        <v>0</v>
      </c>
      <c r="E8">
        <v>333</v>
      </c>
      <c r="F8">
        <f>E8</f>
        <v>333</v>
      </c>
      <c r="G8" s="5">
        <f t="shared" si="1"/>
        <v>0.9123287671232877</v>
      </c>
      <c r="H8">
        <f t="shared" si="0"/>
        <v>74</v>
      </c>
      <c r="I8">
        <f>H8</f>
        <v>74</v>
      </c>
      <c r="O8" s="1" t="s">
        <v>21</v>
      </c>
      <c r="P8">
        <v>333</v>
      </c>
      <c r="Q8">
        <v>332</v>
      </c>
      <c r="R8">
        <v>337</v>
      </c>
      <c r="S8">
        <v>340</v>
      </c>
    </row>
    <row r="9" spans="1:11" ht="12.75">
      <c r="A9">
        <v>2001</v>
      </c>
      <c r="B9" t="s">
        <v>14</v>
      </c>
      <c r="C9" t="s">
        <v>2</v>
      </c>
      <c r="D9">
        <v>1</v>
      </c>
      <c r="E9">
        <v>42</v>
      </c>
      <c r="F9">
        <f>E9+365</f>
        <v>407</v>
      </c>
      <c r="G9" s="5">
        <f t="shared" si="1"/>
        <v>1.115068493150685</v>
      </c>
      <c r="H9">
        <f t="shared" si="0"/>
        <v>104</v>
      </c>
      <c r="J9">
        <f>H9</f>
        <v>104</v>
      </c>
      <c r="K9">
        <f>(F9+F10)/2-365</f>
        <v>94</v>
      </c>
    </row>
    <row r="10" spans="1:9" ht="12.75">
      <c r="A10" t="str">
        <f>"(365)"</f>
        <v>(365)</v>
      </c>
      <c r="B10" t="s">
        <v>15</v>
      </c>
      <c r="C10" t="s">
        <v>4</v>
      </c>
      <c r="D10">
        <v>0</v>
      </c>
      <c r="E10">
        <v>146</v>
      </c>
      <c r="F10">
        <f>E10+365</f>
        <v>511</v>
      </c>
      <c r="G10" s="5">
        <f t="shared" si="1"/>
        <v>1.4</v>
      </c>
      <c r="H10">
        <f t="shared" si="0"/>
        <v>84</v>
      </c>
      <c r="I10">
        <f>H10</f>
        <v>84</v>
      </c>
    </row>
    <row r="11" spans="2:11" ht="12.75">
      <c r="B11" t="s">
        <v>16</v>
      </c>
      <c r="C11" t="s">
        <v>2</v>
      </c>
      <c r="D11">
        <v>1</v>
      </c>
      <c r="E11">
        <v>230</v>
      </c>
      <c r="F11">
        <f>E11+365</f>
        <v>595</v>
      </c>
      <c r="G11" s="5">
        <f t="shared" si="1"/>
        <v>1.63013698630137</v>
      </c>
      <c r="H11">
        <f t="shared" si="0"/>
        <v>102</v>
      </c>
      <c r="J11">
        <f>H11</f>
        <v>102</v>
      </c>
      <c r="K11">
        <f>(F11+F12)/2-365</f>
        <v>281</v>
      </c>
    </row>
    <row r="12" spans="2:9" ht="12.75">
      <c r="B12" t="s">
        <v>17</v>
      </c>
      <c r="C12" t="s">
        <v>4</v>
      </c>
      <c r="D12">
        <v>0</v>
      </c>
      <c r="E12">
        <v>332</v>
      </c>
      <c r="F12">
        <f>E12+365</f>
        <v>697</v>
      </c>
      <c r="G12" s="5">
        <f t="shared" si="1"/>
        <v>1.9095890410958904</v>
      </c>
      <c r="H12">
        <f t="shared" si="0"/>
        <v>76</v>
      </c>
      <c r="I12">
        <f>H12</f>
        <v>76</v>
      </c>
    </row>
    <row r="13" spans="1:11" ht="12.75">
      <c r="A13">
        <v>2002</v>
      </c>
      <c r="B13" t="s">
        <v>10</v>
      </c>
      <c r="C13" t="s">
        <v>2</v>
      </c>
      <c r="D13">
        <v>1</v>
      </c>
      <c r="E13">
        <v>43</v>
      </c>
      <c r="F13">
        <f>E13+365*2</f>
        <v>773</v>
      </c>
      <c r="G13" s="5">
        <f t="shared" si="1"/>
        <v>2.117808219178082</v>
      </c>
      <c r="H13">
        <f t="shared" si="0"/>
        <v>105</v>
      </c>
      <c r="J13">
        <f>H13</f>
        <v>105</v>
      </c>
      <c r="K13">
        <f>(F13+F14)/2-365*2</f>
        <v>95.5</v>
      </c>
    </row>
    <row r="14" spans="1:9" ht="12.75">
      <c r="A14" t="str">
        <f>"(365)"</f>
        <v>(365)</v>
      </c>
      <c r="B14" t="s">
        <v>11</v>
      </c>
      <c r="C14" t="s">
        <v>4</v>
      </c>
      <c r="D14">
        <v>0</v>
      </c>
      <c r="E14">
        <v>148</v>
      </c>
      <c r="F14">
        <f>E14+365*2</f>
        <v>878</v>
      </c>
      <c r="G14" s="5">
        <f t="shared" si="1"/>
        <v>2.4054794520547946</v>
      </c>
      <c r="H14">
        <f t="shared" si="0"/>
        <v>84</v>
      </c>
      <c r="I14">
        <f>H14</f>
        <v>84</v>
      </c>
    </row>
    <row r="15" spans="2:11" ht="12.75">
      <c r="B15" t="s">
        <v>12</v>
      </c>
      <c r="C15" t="s">
        <v>2</v>
      </c>
      <c r="D15">
        <v>1</v>
      </c>
      <c r="E15">
        <v>232</v>
      </c>
      <c r="F15">
        <f>E15+365*2</f>
        <v>962</v>
      </c>
      <c r="G15" s="5">
        <f t="shared" si="1"/>
        <v>2.6356164383561644</v>
      </c>
      <c r="H15">
        <f t="shared" si="0"/>
        <v>105</v>
      </c>
      <c r="J15">
        <f>H15</f>
        <v>105</v>
      </c>
      <c r="K15">
        <f>(F15+F16)/2-365*2</f>
        <v>284.5</v>
      </c>
    </row>
    <row r="16" spans="2:9" ht="12.75">
      <c r="B16" t="s">
        <v>13</v>
      </c>
      <c r="C16" t="s">
        <v>4</v>
      </c>
      <c r="D16">
        <v>0</v>
      </c>
      <c r="E16">
        <v>337</v>
      </c>
      <c r="F16">
        <f>E16+365*2</f>
        <v>1067</v>
      </c>
      <c r="G16" s="5">
        <f t="shared" si="1"/>
        <v>2.9232876712328766</v>
      </c>
      <c r="H16">
        <f t="shared" si="0"/>
        <v>72</v>
      </c>
      <c r="I16">
        <f>H16</f>
        <v>72</v>
      </c>
    </row>
    <row r="17" spans="1:11" ht="12.75">
      <c r="A17">
        <v>2003</v>
      </c>
      <c r="B17" t="s">
        <v>6</v>
      </c>
      <c r="C17" t="s">
        <v>2</v>
      </c>
      <c r="D17">
        <v>1</v>
      </c>
      <c r="E17">
        <v>44</v>
      </c>
      <c r="F17">
        <f>E17+365*3</f>
        <v>1139</v>
      </c>
      <c r="G17" s="5">
        <f t="shared" si="1"/>
        <v>3.1205479452054794</v>
      </c>
      <c r="H17">
        <f t="shared" si="0"/>
        <v>106</v>
      </c>
      <c r="J17">
        <f>H17</f>
        <v>106</v>
      </c>
      <c r="K17">
        <f>(F17+F18)/2-365*3</f>
        <v>97</v>
      </c>
    </row>
    <row r="18" spans="1:9" ht="12.75">
      <c r="A18" t="str">
        <f>"(365)"</f>
        <v>(365)</v>
      </c>
      <c r="B18" t="s">
        <v>7</v>
      </c>
      <c r="C18" t="s">
        <v>4</v>
      </c>
      <c r="D18">
        <v>0</v>
      </c>
      <c r="E18">
        <v>150</v>
      </c>
      <c r="F18">
        <f>E18+365*3</f>
        <v>1245</v>
      </c>
      <c r="G18" s="5">
        <f t="shared" si="1"/>
        <v>3.410958904109589</v>
      </c>
      <c r="H18">
        <f t="shared" si="0"/>
        <v>86</v>
      </c>
      <c r="I18">
        <f>H18</f>
        <v>86</v>
      </c>
    </row>
    <row r="19" spans="2:11" ht="12.75">
      <c r="B19" t="s">
        <v>8</v>
      </c>
      <c r="C19" t="s">
        <v>2</v>
      </c>
      <c r="D19">
        <v>1</v>
      </c>
      <c r="E19">
        <v>236</v>
      </c>
      <c r="F19">
        <f>E19+365*3</f>
        <v>1331</v>
      </c>
      <c r="G19" s="5">
        <f t="shared" si="1"/>
        <v>3.6465753424657534</v>
      </c>
      <c r="H19">
        <f t="shared" si="0"/>
        <v>104</v>
      </c>
      <c r="J19">
        <f>H19</f>
        <v>104</v>
      </c>
      <c r="K19">
        <f>(F19+F20)/2-365*3</f>
        <v>288</v>
      </c>
    </row>
    <row r="20" spans="2:9" ht="12.75">
      <c r="B20" t="s">
        <v>9</v>
      </c>
      <c r="C20" t="s">
        <v>4</v>
      </c>
      <c r="D20">
        <v>0</v>
      </c>
      <c r="E20">
        <v>340</v>
      </c>
      <c r="F20">
        <f>E20+365*3</f>
        <v>1435</v>
      </c>
      <c r="G20" s="5">
        <f t="shared" si="1"/>
        <v>3.9315068493150687</v>
      </c>
      <c r="H20">
        <f t="shared" si="0"/>
        <v>72</v>
      </c>
      <c r="I20">
        <f>H20</f>
        <v>72</v>
      </c>
    </row>
    <row r="21" spans="1:11" ht="12.75">
      <c r="A21">
        <v>2004</v>
      </c>
      <c r="B21" t="s">
        <v>0</v>
      </c>
      <c r="C21" t="s">
        <v>2</v>
      </c>
      <c r="D21">
        <v>1</v>
      </c>
      <c r="E21">
        <v>47</v>
      </c>
      <c r="F21">
        <f>E21+365*4</f>
        <v>1507</v>
      </c>
      <c r="G21" s="5">
        <f t="shared" si="1"/>
        <v>4.1287671232876715</v>
      </c>
      <c r="H21">
        <f t="shared" si="0"/>
        <v>105</v>
      </c>
      <c r="J21">
        <f>H21</f>
        <v>105</v>
      </c>
      <c r="K21">
        <f>(F21+F22)/2-365*4</f>
        <v>99.5</v>
      </c>
    </row>
    <row r="22" spans="1:8" ht="12.75">
      <c r="A22" t="str">
        <f>"(366)"</f>
        <v>(366)</v>
      </c>
      <c r="B22" t="s">
        <v>3</v>
      </c>
      <c r="C22" t="s">
        <v>4</v>
      </c>
      <c r="D22">
        <v>0</v>
      </c>
      <c r="E22">
        <v>152</v>
      </c>
      <c r="F22">
        <f>E22+365*4</f>
        <v>1612</v>
      </c>
      <c r="G22" s="5">
        <f t="shared" si="1"/>
        <v>4.416438356164384</v>
      </c>
      <c r="H22">
        <f t="shared" si="0"/>
        <v>87</v>
      </c>
    </row>
    <row r="23" spans="2:7" ht="12.75">
      <c r="B23" t="s">
        <v>5</v>
      </c>
      <c r="C23" t="s">
        <v>2</v>
      </c>
      <c r="D23">
        <v>1</v>
      </c>
      <c r="E23">
        <v>239</v>
      </c>
      <c r="F23">
        <f>E23+365*4</f>
        <v>1699</v>
      </c>
      <c r="G23" s="5">
        <f t="shared" si="1"/>
        <v>4.654794520547945</v>
      </c>
    </row>
    <row r="24" spans="9:10" ht="12.75">
      <c r="I24" s="4">
        <f>SUM(I6:I23)</f>
        <v>629</v>
      </c>
      <c r="J24" s="4">
        <f>SUM(J6:J23)</f>
        <v>836</v>
      </c>
    </row>
    <row r="25" spans="9:11" ht="12.75">
      <c r="I25" s="1">
        <f>I24/8</f>
        <v>78.625</v>
      </c>
      <c r="J25" s="1">
        <f>J24/8</f>
        <v>104.5</v>
      </c>
      <c r="K25" s="1">
        <f>SUM(I25:J25)</f>
        <v>183.125</v>
      </c>
    </row>
    <row r="26" ht="12.75">
      <c r="K26" s="1">
        <f>K25*2</f>
        <v>366.25</v>
      </c>
    </row>
    <row r="27" spans="7:8" ht="12.75">
      <c r="G27" s="1" t="s">
        <v>28</v>
      </c>
      <c r="H27" s="2">
        <f>J25*360/365.25</f>
        <v>102.99794661190965</v>
      </c>
    </row>
    <row r="28" spans="7:8" ht="12.75">
      <c r="G28" s="1" t="s">
        <v>29</v>
      </c>
      <c r="H28" s="3">
        <f>I25*350/365.24</f>
        <v>75.3442941627423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1996-10-14T23:33:28Z</dcterms:created>
  <dcterms:modified xsi:type="dcterms:W3CDTF">2005-01-13T21:38:13Z</dcterms:modified>
  <cp:category/>
  <cp:version/>
  <cp:contentType/>
  <cp:contentStatus/>
</cp:coreProperties>
</file>