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720" windowHeight="6900" activeTab="0"/>
  </bookViews>
  <sheets>
    <sheet name="saw" sheetId="1" r:id="rId1"/>
  </sheets>
  <definedNames>
    <definedName name="_xlnm.Print_Area" localSheetId="0">'saw'!$A$1:$K$58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<sst xmlns="http://schemas.openxmlformats.org/spreadsheetml/2006/main" count="71" uniqueCount="45">
  <si>
    <t>SAWTOOTH HATCHERY</t>
  </si>
  <si>
    <t xml:space="preserve"> </t>
  </si>
  <si>
    <t>=</t>
  </si>
  <si>
    <t>STARTING INVENTORY</t>
  </si>
  <si>
    <t>MORTALITY FOR MONTH</t>
  </si>
  <si>
    <t>END OF MONTH INVENTORY</t>
  </si>
  <si>
    <t>PERCENT MORTALITY  (MONTH)</t>
  </si>
  <si>
    <t>GRAMS PER FISH</t>
  </si>
  <si>
    <t>STARTING LENGTH   (inches)</t>
  </si>
  <si>
    <t>GROWTH IN INCHES / MONTH</t>
  </si>
  <si>
    <t>GROWTH IN MM / MONTH</t>
  </si>
  <si>
    <t>INCHES/DAY/30 DAYS</t>
  </si>
  <si>
    <t>POUNDS FED TO DATE</t>
  </si>
  <si>
    <t>POUNDS FED THIS MONTH</t>
  </si>
  <si>
    <t>CONVERSION THIS MONTH</t>
  </si>
  <si>
    <t>FLOW (CFS)</t>
  </si>
  <si>
    <t>FLOW INDEX</t>
  </si>
  <si>
    <t>VOLUME CU. FT.</t>
  </si>
  <si>
    <t>DENSITY INDEX</t>
  </si>
  <si>
    <t>AVERAGE</t>
  </si>
  <si>
    <t>POUND CT.</t>
  </si>
  <si>
    <t>D.I.</t>
  </si>
  <si>
    <t>SAMPLE COUNTS  (FPP)</t>
  </si>
  <si>
    <t>STARTING WEIGHT   (LBS.)</t>
  </si>
  <si>
    <t>ENDING WEIGHT       (LBS.)</t>
  </si>
  <si>
    <t>WEIGHT GAINED / MONTH  (LBS.)</t>
  </si>
  <si>
    <t>Averages</t>
  </si>
  <si>
    <t>CONVERSION TO DATE</t>
  </si>
  <si>
    <t>WEIGHT GAINED TO DATE</t>
  </si>
  <si>
    <t>TOTALS</t>
  </si>
  <si>
    <t>ENDING LENGTH (inches)</t>
  </si>
  <si>
    <t xml:space="preserve">FLOW (GPM)  </t>
  </si>
  <si>
    <t>Totals &amp;</t>
  </si>
  <si>
    <t>CHINOOK SALMON  MONTHLY SUMMARY</t>
  </si>
  <si>
    <t>BY 2006</t>
  </si>
  <si>
    <t>SUMMARY   BY 2006</t>
  </si>
  <si>
    <t>BKD</t>
  </si>
  <si>
    <t>SMALL</t>
  </si>
  <si>
    <t>RWY 3</t>
  </si>
  <si>
    <t>ENDING LENGTH  (mm)</t>
  </si>
  <si>
    <t>CWT</t>
  </si>
  <si>
    <t>LARGE</t>
  </si>
  <si>
    <t>DATE: NOVEMBER 1,  2007</t>
  </si>
  <si>
    <t>FOOD FED IN OCTOBER</t>
  </si>
  <si>
    <t>BIO-OREGON 2.0mm SEMI-MOIST 836  LBS.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</si>
</sst>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00000"/>
    <numFmt numFmtId="168" formatCode="#,##0.0_);\(#,##0.0\)"/>
    <numFmt numFmtId="169" formatCode="0.00000"/>
    <numFmt numFmtId="170" formatCode="#,##0.0"/>
    <numFmt numFmtId="171" formatCode="0;[Red]0"/>
    <numFmt numFmtId="172" formatCode="0_);\(0\)"/>
  </numFmts>
  <fonts count="28">
    <font>
      <sz val="12"/>
      <name val="SWISS"/>
      <family val="0"/>
    </font>
    <font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4"/>
      <name val="SWISS"/>
      <family val="0"/>
    </font>
    <font>
      <sz val="14"/>
      <color indexed="8"/>
      <name val="Arial"/>
      <family val="0"/>
    </font>
    <font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4"/>
      <name val="SWISS"/>
      <family val="0"/>
    </font>
    <font>
      <b/>
      <u val="single"/>
      <sz val="14"/>
      <color indexed="8"/>
      <name val="Arial"/>
      <family val="2"/>
    </font>
    <font>
      <sz val="16"/>
      <color indexed="8"/>
      <name val="Arial"/>
      <family val="0"/>
    </font>
    <font>
      <b/>
      <i/>
      <sz val="14"/>
      <name val="SWISS"/>
      <family val="0"/>
    </font>
    <font>
      <b/>
      <sz val="16"/>
      <color indexed="8"/>
      <name val="Arial"/>
      <family val="0"/>
    </font>
    <font>
      <sz val="16"/>
      <name val="SWISS"/>
      <family val="0"/>
    </font>
    <font>
      <sz val="18"/>
      <color indexed="8"/>
      <name val="Arial"/>
      <family val="0"/>
    </font>
    <font>
      <sz val="18"/>
      <name val="SWISS"/>
      <family val="0"/>
    </font>
    <font>
      <b/>
      <i/>
      <sz val="18"/>
      <name val="SWISS"/>
      <family val="0"/>
    </font>
    <font>
      <b/>
      <sz val="18"/>
      <name val="SWISS"/>
      <family val="0"/>
    </font>
    <font>
      <b/>
      <sz val="18"/>
      <name val="Arial"/>
      <family val="2"/>
    </font>
    <font>
      <sz val="18"/>
      <name val="Arial"/>
      <family val="2"/>
    </font>
    <font>
      <i/>
      <sz val="18"/>
      <color indexed="8"/>
      <name val="Arial"/>
      <family val="2"/>
    </font>
    <font>
      <b/>
      <u val="single"/>
      <sz val="18"/>
      <color indexed="8"/>
      <name val="Arial"/>
      <family val="0"/>
    </font>
    <font>
      <u val="single"/>
      <sz val="12"/>
      <name val="SWISS"/>
      <family val="0"/>
    </font>
    <font>
      <b/>
      <sz val="12"/>
      <name val="SWISS"/>
      <family val="0"/>
    </font>
    <font>
      <b/>
      <sz val="1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99">
    <xf numFmtId="2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165" fontId="0" fillId="2" borderId="0" xfId="0" applyNumberFormat="1" applyAlignment="1">
      <alignment/>
    </xf>
    <xf numFmtId="166" fontId="0" fillId="2" borderId="0" xfId="0" applyNumberFormat="1" applyAlignment="1">
      <alignment/>
    </xf>
    <xf numFmtId="167" fontId="0" fillId="2" borderId="0" xfId="0" applyNumberFormat="1" applyAlignment="1">
      <alignment/>
    </xf>
    <xf numFmtId="37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166" fontId="1" fillId="2" borderId="0" xfId="0" applyNumberFormat="1" applyFont="1" applyAlignment="1">
      <alignment/>
    </xf>
    <xf numFmtId="2" fontId="4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6" fillId="2" borderId="0" xfId="0" applyNumberFormat="1" applyFont="1" applyAlignment="1">
      <alignment horizontal="center" vertical="center"/>
    </xf>
    <xf numFmtId="1" fontId="6" fillId="2" borderId="0" xfId="0" applyNumberFormat="1" applyFont="1" applyAlignment="1">
      <alignment horizontal="center" vertical="center"/>
    </xf>
    <xf numFmtId="37" fontId="4" fillId="2" borderId="0" xfId="0" applyNumberFormat="1" applyFont="1" applyAlignment="1">
      <alignment horizontal="center" vertical="center"/>
    </xf>
    <xf numFmtId="39" fontId="6" fillId="2" borderId="0" xfId="0" applyNumberFormat="1" applyFont="1" applyAlignment="1">
      <alignment horizontal="center" vertical="center"/>
    </xf>
    <xf numFmtId="2" fontId="5" fillId="2" borderId="0" xfId="0" applyNumberFormat="1" applyFont="1" applyAlignment="1">
      <alignment horizontal="center" vertical="center"/>
    </xf>
    <xf numFmtId="164" fontId="6" fillId="2" borderId="0" xfId="0" applyNumberFormat="1" applyFont="1" applyAlignment="1">
      <alignment horizontal="center" vertical="center"/>
    </xf>
    <xf numFmtId="166" fontId="6" fillId="2" borderId="0" xfId="0" applyNumberFormat="1" applyFont="1" applyAlignment="1">
      <alignment horizontal="center" vertical="center"/>
    </xf>
    <xf numFmtId="165" fontId="6" fillId="2" borderId="0" xfId="0" applyNumberFormat="1" applyFont="1" applyAlignment="1">
      <alignment horizontal="center" vertical="center"/>
    </xf>
    <xf numFmtId="1" fontId="5" fillId="2" borderId="0" xfId="0" applyNumberFormat="1" applyFont="1" applyAlignment="1">
      <alignment/>
    </xf>
    <xf numFmtId="164" fontId="8" fillId="2" borderId="0" xfId="0" applyNumberFormat="1" applyFont="1" applyAlignment="1">
      <alignment horizontal="center" vertical="center"/>
    </xf>
    <xf numFmtId="1" fontId="8" fillId="2" borderId="0" xfId="0" applyNumberFormat="1" applyFont="1" applyAlignment="1">
      <alignment horizontal="center" vertical="center"/>
    </xf>
    <xf numFmtId="37" fontId="9" fillId="2" borderId="0" xfId="0" applyNumberFormat="1" applyFont="1" applyAlignment="1">
      <alignment horizontal="center" vertical="center"/>
    </xf>
    <xf numFmtId="1" fontId="10" fillId="2" borderId="0" xfId="0" applyNumberFormat="1" applyFont="1" applyAlignment="1">
      <alignment/>
    </xf>
    <xf numFmtId="2" fontId="4" fillId="2" borderId="0" xfId="0" applyNumberFormat="1" applyFont="1" applyAlignment="1">
      <alignment horizontal="center" vertical="center"/>
    </xf>
    <xf numFmtId="2" fontId="4" fillId="2" borderId="0" xfId="0" applyNumberFormat="1" applyFont="1" applyAlignment="1">
      <alignment horizontal="right"/>
    </xf>
    <xf numFmtId="2" fontId="11" fillId="2" borderId="0" xfId="0" applyNumberFormat="1" applyFont="1" applyAlignment="1">
      <alignment/>
    </xf>
    <xf numFmtId="1" fontId="10" fillId="2" borderId="0" xfId="0" applyNumberFormat="1" applyFont="1" applyAlignment="1">
      <alignment horizontal="right"/>
    </xf>
    <xf numFmtId="1" fontId="7" fillId="2" borderId="0" xfId="0" applyNumberFormat="1" applyFont="1" applyAlignment="1">
      <alignment horizontal="center" vertical="center"/>
    </xf>
    <xf numFmtId="1" fontId="9" fillId="2" borderId="0" xfId="0" applyNumberFormat="1" applyFont="1" applyAlignment="1">
      <alignment horizontal="center" vertical="center"/>
    </xf>
    <xf numFmtId="2" fontId="13" fillId="2" borderId="0" xfId="0" applyNumberFormat="1" applyFont="1" applyAlignment="1">
      <alignment/>
    </xf>
    <xf numFmtId="2" fontId="14" fillId="2" borderId="0" xfId="0" applyNumberFormat="1" applyFont="1" applyAlignment="1">
      <alignment horizontal="center"/>
    </xf>
    <xf numFmtId="2" fontId="6" fillId="2" borderId="0" xfId="0" applyNumberFormat="1" applyFont="1" applyBorder="1" applyAlignment="1">
      <alignment horizontal="center" vertical="center"/>
    </xf>
    <xf numFmtId="2" fontId="12" fillId="2" borderId="0" xfId="0" applyNumberFormat="1" applyFont="1" applyAlignment="1">
      <alignment horizontal="center"/>
    </xf>
    <xf numFmtId="2" fontId="15" fillId="2" borderId="0" xfId="0" applyNumberFormat="1" applyFont="1" applyAlignment="1">
      <alignment/>
    </xf>
    <xf numFmtId="2" fontId="16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17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3" fillId="2" borderId="0" xfId="0" applyNumberFormat="1" applyFont="1" applyAlignment="1">
      <alignment horizontal="center"/>
    </xf>
    <xf numFmtId="2" fontId="18" fillId="2" borderId="0" xfId="0" applyNumberFormat="1" applyFont="1" applyAlignment="1">
      <alignment horizontal="center"/>
    </xf>
    <xf numFmtId="2" fontId="3" fillId="2" borderId="0" xfId="0" applyNumberFormat="1" applyFont="1" applyAlignment="1">
      <alignment horizontal="center" vertical="center"/>
    </xf>
    <xf numFmtId="2" fontId="19" fillId="2" borderId="0" xfId="0" applyNumberFormat="1" applyFont="1" applyAlignment="1">
      <alignment horizontal="center"/>
    </xf>
    <xf numFmtId="2" fontId="17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center" vertical="center"/>
    </xf>
    <xf numFmtId="2" fontId="3" fillId="2" borderId="1" xfId="0" applyNumberFormat="1" applyFont="1" applyBorder="1" applyAlignment="1">
      <alignment horizontal="center"/>
    </xf>
    <xf numFmtId="2" fontId="18" fillId="2" borderId="0" xfId="0" applyNumberFormat="1" applyFont="1" applyAlignment="1">
      <alignment/>
    </xf>
    <xf numFmtId="2" fontId="20" fillId="2" borderId="0" xfId="0" applyNumberFormat="1" applyFont="1" applyAlignment="1">
      <alignment horizontal="center"/>
    </xf>
    <xf numFmtId="2" fontId="17" fillId="2" borderId="0" xfId="0" applyNumberFormat="1" applyFont="1" applyAlignment="1">
      <alignment horizontal="fill"/>
    </xf>
    <xf numFmtId="2" fontId="17" fillId="2" borderId="0" xfId="0" applyNumberFormat="1" applyFont="1" applyAlignment="1">
      <alignment horizontal="fill"/>
    </xf>
    <xf numFmtId="37" fontId="21" fillId="2" borderId="0" xfId="0" applyNumberFormat="1" applyFont="1" applyAlignment="1">
      <alignment horizontal="center" vertical="center"/>
    </xf>
    <xf numFmtId="3" fontId="3" fillId="2" borderId="1" xfId="0" applyNumberFormat="1" applyFont="1" applyBorder="1" applyAlignment="1">
      <alignment horizontal="center"/>
    </xf>
    <xf numFmtId="2" fontId="17" fillId="2" borderId="0" xfId="0" applyNumberFormat="1" applyFont="1" applyAlignment="1">
      <alignment/>
    </xf>
    <xf numFmtId="3" fontId="22" fillId="2" borderId="0" xfId="0" applyNumberFormat="1" applyFont="1" applyAlignment="1">
      <alignment horizontal="center" vertical="center"/>
    </xf>
    <xf numFmtId="3" fontId="17" fillId="2" borderId="1" xfId="0" applyNumberFormat="1" applyFont="1" applyBorder="1" applyAlignment="1">
      <alignment horizontal="center"/>
    </xf>
    <xf numFmtId="37" fontId="3" fillId="2" borderId="0" xfId="0" applyNumberFormat="1" applyFont="1" applyAlignment="1">
      <alignment horizontal="center" vertical="center"/>
    </xf>
    <xf numFmtId="3" fontId="3" fillId="2" borderId="1" xfId="0" applyNumberFormat="1" applyFont="1" applyBorder="1" applyAlignment="1">
      <alignment horizontal="center"/>
    </xf>
    <xf numFmtId="39" fontId="17" fillId="2" borderId="0" xfId="0" applyNumberFormat="1" applyFont="1" applyAlignment="1">
      <alignment horizontal="center" vertical="center"/>
    </xf>
    <xf numFmtId="2" fontId="17" fillId="2" borderId="1" xfId="0" applyNumberFormat="1" applyFont="1" applyBorder="1" applyAlignment="1">
      <alignment horizontal="center"/>
    </xf>
    <xf numFmtId="2" fontId="18" fillId="2" borderId="0" xfId="0" applyNumberFormat="1" applyFont="1" applyAlignment="1">
      <alignment horizontal="center" vertical="center"/>
    </xf>
    <xf numFmtId="1" fontId="22" fillId="2" borderId="0" xfId="0" applyNumberFormat="1" applyFont="1" applyAlignment="1">
      <alignment horizontal="center" vertical="center"/>
    </xf>
    <xf numFmtId="3" fontId="17" fillId="2" borderId="1" xfId="0" applyNumberFormat="1" applyFont="1" applyBorder="1" applyAlignment="1">
      <alignment horizontal="center"/>
    </xf>
    <xf numFmtId="1" fontId="17" fillId="2" borderId="0" xfId="0" applyNumberFormat="1" applyFont="1" applyAlignment="1">
      <alignment horizontal="center" vertical="center"/>
    </xf>
    <xf numFmtId="166" fontId="17" fillId="2" borderId="0" xfId="0" applyNumberFormat="1" applyFont="1" applyAlignment="1">
      <alignment/>
    </xf>
    <xf numFmtId="3" fontId="17" fillId="2" borderId="1" xfId="0" applyNumberFormat="1" applyFont="1" applyBorder="1" applyAlignment="1">
      <alignment horizontal="center" vertical="center"/>
    </xf>
    <xf numFmtId="166" fontId="3" fillId="2" borderId="0" xfId="0" applyNumberFormat="1" applyFont="1" applyAlignment="1">
      <alignment/>
    </xf>
    <xf numFmtId="164" fontId="17" fillId="2" borderId="0" xfId="0" applyNumberFormat="1" applyFont="1" applyAlignment="1">
      <alignment horizontal="center" vertical="center"/>
    </xf>
    <xf numFmtId="164" fontId="17" fillId="2" borderId="1" xfId="0" applyNumberFormat="1" applyFont="1" applyBorder="1" applyAlignment="1">
      <alignment horizontal="center" vertical="center"/>
    </xf>
    <xf numFmtId="2" fontId="17" fillId="2" borderId="0" xfId="0" applyNumberFormat="1" applyFont="1" applyAlignment="1">
      <alignment horizontal="center" vertical="center"/>
    </xf>
    <xf numFmtId="2" fontId="17" fillId="2" borderId="1" xfId="0" applyNumberFormat="1" applyFont="1" applyBorder="1" applyAlignment="1">
      <alignment horizontal="center" vertical="center"/>
    </xf>
    <xf numFmtId="2" fontId="3" fillId="2" borderId="1" xfId="0" applyNumberFormat="1" applyFont="1" applyBorder="1" applyAlignment="1">
      <alignment horizontal="center" vertical="center"/>
    </xf>
    <xf numFmtId="1" fontId="17" fillId="2" borderId="1" xfId="0" applyNumberFormat="1" applyFont="1" applyBorder="1" applyAlignment="1">
      <alignment horizontal="center" vertical="center"/>
    </xf>
    <xf numFmtId="166" fontId="17" fillId="2" borderId="0" xfId="0" applyNumberFormat="1" applyFont="1" applyAlignment="1">
      <alignment horizontal="center" vertical="center"/>
    </xf>
    <xf numFmtId="166" fontId="17" fillId="2" borderId="1" xfId="0" applyNumberFormat="1" applyFont="1" applyBorder="1" applyAlignment="1">
      <alignment horizontal="center" vertical="center"/>
    </xf>
    <xf numFmtId="166" fontId="17" fillId="2" borderId="0" xfId="0" applyNumberFormat="1" applyFont="1" applyAlignment="1">
      <alignment horizontal="center" vertical="center"/>
    </xf>
    <xf numFmtId="1" fontId="21" fillId="2" borderId="0" xfId="0" applyNumberFormat="1" applyFont="1" applyAlignment="1">
      <alignment horizontal="center" vertical="center"/>
    </xf>
    <xf numFmtId="2" fontId="18" fillId="2" borderId="1" xfId="0" applyNumberFormat="1" applyFont="1" applyBorder="1" applyAlignment="1">
      <alignment horizontal="center"/>
    </xf>
    <xf numFmtId="164" fontId="17" fillId="2" borderId="1" xfId="0" applyNumberFormat="1" applyFont="1" applyBorder="1" applyAlignment="1">
      <alignment horizontal="center"/>
    </xf>
    <xf numFmtId="2" fontId="17" fillId="2" borderId="2" xfId="0" applyNumberFormat="1" applyFont="1" applyBorder="1" applyAlignment="1">
      <alignment horizontal="center" vertical="center"/>
    </xf>
    <xf numFmtId="166" fontId="23" fillId="2" borderId="0" xfId="0" applyNumberFormat="1" applyFont="1" applyAlignment="1">
      <alignment/>
    </xf>
    <xf numFmtId="2" fontId="3" fillId="2" borderId="0" xfId="0" applyNumberFormat="1" applyFont="1" applyAlignment="1">
      <alignment horizontal="center" vertical="center"/>
    </xf>
    <xf numFmtId="2" fontId="3" fillId="2" borderId="3" xfId="0" applyNumberFormat="1" applyFont="1" applyBorder="1" applyAlignment="1">
      <alignment horizontal="center" vertical="center"/>
    </xf>
    <xf numFmtId="2" fontId="3" fillId="2" borderId="0" xfId="0" applyNumberFormat="1" applyFont="1" applyBorder="1" applyAlignment="1">
      <alignment horizontal="center" vertical="center"/>
    </xf>
    <xf numFmtId="3" fontId="3" fillId="2" borderId="0" xfId="0" applyNumberFormat="1" applyFont="1" applyAlignment="1">
      <alignment horizontal="center" vertical="center"/>
    </xf>
    <xf numFmtId="3" fontId="3" fillId="2" borderId="1" xfId="0" applyNumberFormat="1" applyFont="1" applyBorder="1" applyAlignment="1">
      <alignment horizontal="center" vertical="center"/>
    </xf>
    <xf numFmtId="2" fontId="24" fillId="2" borderId="0" xfId="0" applyNumberFormat="1" applyFont="1" applyAlignment="1">
      <alignment horizontal="center" vertical="center"/>
    </xf>
    <xf numFmtId="2" fontId="25" fillId="2" borderId="0" xfId="0" applyNumberFormat="1" applyFont="1" applyAlignment="1">
      <alignment/>
    </xf>
    <xf numFmtId="2" fontId="20" fillId="2" borderId="0" xfId="0" applyNumberFormat="1" applyFont="1" applyAlignment="1">
      <alignment/>
    </xf>
    <xf numFmtId="2" fontId="26" fillId="2" borderId="0" xfId="0" applyNumberFormat="1" applyFont="1" applyAlignment="1">
      <alignment horizontal="left"/>
    </xf>
    <xf numFmtId="2" fontId="27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20" fillId="2" borderId="0" xfId="0" applyNumberFormat="1" applyFont="1" applyAlignment="1">
      <alignment horizontal="right"/>
    </xf>
    <xf numFmtId="2" fontId="26" fillId="2" borderId="0" xfId="0" applyNumberFormat="1" applyFont="1" applyAlignment="1">
      <alignment horizontal="right"/>
    </xf>
    <xf numFmtId="3" fontId="17" fillId="2" borderId="0" xfId="0" applyNumberFormat="1" applyFont="1" applyAlignment="1">
      <alignment horizontal="center" vertical="center"/>
    </xf>
    <xf numFmtId="3" fontId="21" fillId="2" borderId="0" xfId="0" applyNumberFormat="1" applyFont="1" applyAlignment="1">
      <alignment horizontal="center" vertical="center"/>
    </xf>
    <xf numFmtId="2" fontId="17" fillId="2" borderId="0" xfId="0" applyNumberFormat="1" applyFont="1" applyBorder="1" applyAlignment="1">
      <alignment horizontal="center" vertical="center"/>
    </xf>
    <xf numFmtId="2" fontId="0" fillId="2" borderId="0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07"/>
  <sheetViews>
    <sheetView tabSelected="1" showOutlineSymbols="0" zoomScale="50" zoomScaleNormal="50" workbookViewId="0" topLeftCell="A4">
      <selection activeCell="C25" sqref="C25"/>
    </sheetView>
  </sheetViews>
  <sheetFormatPr defaultColWidth="14.796875" defaultRowHeight="15"/>
  <cols>
    <col min="1" max="1" width="43.69921875" style="0" customWidth="1"/>
    <col min="2" max="9" width="19.796875" style="0" customWidth="1"/>
    <col min="10" max="10" width="19.69921875" style="0" customWidth="1"/>
    <col min="11" max="11" width="22" style="0" customWidth="1"/>
    <col min="12" max="16384" width="9.796875" style="0" customWidth="1"/>
  </cols>
  <sheetData>
    <row r="1" spans="1:10" ht="18">
      <c r="A1" s="11"/>
      <c r="B1" s="11"/>
      <c r="C1" s="11"/>
      <c r="D1" s="11"/>
      <c r="E1" s="11"/>
      <c r="F1" s="11"/>
      <c r="H1" s="11"/>
      <c r="I1" s="11"/>
      <c r="J1" s="11"/>
    </row>
    <row r="2" spans="1:10" ht="18">
      <c r="A2" s="11"/>
      <c r="B2" s="11"/>
      <c r="C2" s="11"/>
      <c r="D2" s="11"/>
      <c r="E2" s="11"/>
      <c r="F2" s="11"/>
      <c r="H2" s="11"/>
      <c r="I2" s="11"/>
      <c r="J2" s="11"/>
    </row>
    <row r="3" spans="1:10" ht="18">
      <c r="A3" s="10"/>
      <c r="B3" s="12"/>
      <c r="C3" s="12"/>
      <c r="D3" s="12"/>
      <c r="E3" s="12"/>
      <c r="F3" s="12"/>
      <c r="H3" s="12"/>
      <c r="I3" s="12"/>
      <c r="J3" s="12"/>
    </row>
    <row r="4" spans="1:10" ht="23.25">
      <c r="A4" s="38" t="s">
        <v>0</v>
      </c>
      <c r="B4" s="39"/>
      <c r="C4" s="39"/>
      <c r="D4" s="39"/>
      <c r="E4" s="39"/>
      <c r="F4" s="39"/>
      <c r="H4" s="39"/>
      <c r="I4" s="39"/>
      <c r="J4" s="12"/>
    </row>
    <row r="5" spans="1:10" ht="23.25">
      <c r="A5" s="40" t="s">
        <v>33</v>
      </c>
      <c r="B5" s="39"/>
      <c r="C5" s="39"/>
      <c r="D5" s="39"/>
      <c r="E5" s="39"/>
      <c r="F5" s="39"/>
      <c r="H5" s="39"/>
      <c r="I5" s="39"/>
      <c r="J5" s="12"/>
    </row>
    <row r="6" spans="1:10" ht="23.25">
      <c r="A6" s="40" t="s">
        <v>34</v>
      </c>
      <c r="B6" s="39"/>
      <c r="C6" s="39"/>
      <c r="D6" s="39"/>
      <c r="E6" s="39"/>
      <c r="F6" s="39"/>
      <c r="H6" s="39"/>
      <c r="I6" s="39"/>
      <c r="J6" s="12"/>
    </row>
    <row r="7" spans="1:10" ht="23.25">
      <c r="A7" s="40" t="s">
        <v>42</v>
      </c>
      <c r="B7" s="39"/>
      <c r="C7" s="39"/>
      <c r="D7" s="39"/>
      <c r="E7" s="39"/>
      <c r="F7" s="39"/>
      <c r="H7" s="39"/>
      <c r="I7" s="39"/>
      <c r="J7" s="12"/>
    </row>
    <row r="8" spans="1:10" ht="23.25">
      <c r="A8" s="91"/>
      <c r="B8" s="39"/>
      <c r="C8" s="39"/>
      <c r="D8" s="39"/>
      <c r="E8" s="39"/>
      <c r="F8" s="39"/>
      <c r="H8" s="39"/>
      <c r="I8" s="39"/>
      <c r="J8" s="12"/>
    </row>
    <row r="9" spans="1:10" ht="23.25">
      <c r="A9" s="41"/>
      <c r="B9" s="41"/>
      <c r="C9" s="41"/>
      <c r="D9" s="43" t="s">
        <v>37</v>
      </c>
      <c r="E9" s="41"/>
      <c r="F9" s="41"/>
      <c r="J9" s="9"/>
    </row>
    <row r="10" spans="1:10" ht="23.25">
      <c r="A10" s="42"/>
      <c r="B10" s="43" t="s">
        <v>41</v>
      </c>
      <c r="C10" s="43" t="s">
        <v>41</v>
      </c>
      <c r="D10" s="46" t="s">
        <v>38</v>
      </c>
      <c r="E10" s="47" t="s">
        <v>32</v>
      </c>
      <c r="J10" s="33"/>
    </row>
    <row r="11" spans="1:10" ht="23.25">
      <c r="A11" s="45"/>
      <c r="B11" s="46">
        <v>1</v>
      </c>
      <c r="C11" s="46">
        <v>2</v>
      </c>
      <c r="D11" s="49" t="s">
        <v>36</v>
      </c>
      <c r="E11" s="47" t="s">
        <v>26</v>
      </c>
      <c r="J11" s="26"/>
    </row>
    <row r="12" spans="1:10" ht="23.25">
      <c r="A12" s="45"/>
      <c r="B12" s="44" t="s">
        <v>40</v>
      </c>
      <c r="C12" s="44" t="s">
        <v>40</v>
      </c>
      <c r="D12" s="44" t="s">
        <v>40</v>
      </c>
      <c r="J12" s="30"/>
    </row>
    <row r="13" spans="1:30" ht="23.25">
      <c r="A13" s="50" t="s">
        <v>2</v>
      </c>
      <c r="B13" s="51"/>
      <c r="C13" s="51"/>
      <c r="D13" s="51"/>
      <c r="E13" s="5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15" ht="23.25">
      <c r="A14" s="38" t="s">
        <v>3</v>
      </c>
      <c r="B14" s="52">
        <v>82736</v>
      </c>
      <c r="C14" s="52">
        <v>83178</v>
      </c>
      <c r="D14" s="52">
        <v>8826</v>
      </c>
      <c r="E14" s="53">
        <f>SUM(B14:D14)</f>
        <v>174740</v>
      </c>
      <c r="J14" s="24"/>
      <c r="M14" s="1"/>
      <c r="N14" s="1"/>
      <c r="O14" s="1"/>
    </row>
    <row r="15" spans="1:15" ht="23.25">
      <c r="A15" s="54" t="s">
        <v>4</v>
      </c>
      <c r="B15" s="55">
        <v>82</v>
      </c>
      <c r="C15" s="55">
        <v>54</v>
      </c>
      <c r="D15" s="55">
        <v>1</v>
      </c>
      <c r="E15" s="56">
        <f>SUM(B15:D15)</f>
        <v>137</v>
      </c>
      <c r="J15" s="23"/>
      <c r="M15" s="1"/>
      <c r="N15" s="1"/>
      <c r="O15" s="1"/>
    </row>
    <row r="16" spans="1:10" ht="23.25">
      <c r="A16" s="38" t="s">
        <v>5</v>
      </c>
      <c r="B16" s="57">
        <f>(B14-B15)</f>
        <v>82654</v>
      </c>
      <c r="C16" s="57">
        <f>(C14-C15)</f>
        <v>83124</v>
      </c>
      <c r="D16" s="57">
        <f>(D14-D15)</f>
        <v>8825</v>
      </c>
      <c r="E16" s="58">
        <f>SUM(B16:D16)</f>
        <v>174603</v>
      </c>
      <c r="J16" s="15"/>
    </row>
    <row r="17" spans="1:15" ht="23.25">
      <c r="A17" s="54" t="s">
        <v>6</v>
      </c>
      <c r="B17" s="59">
        <f>(+B15/B14)*100</f>
        <v>0.09911042351576098</v>
      </c>
      <c r="C17" s="59">
        <f>(+C15/C14)*100</f>
        <v>0.06492101276779917</v>
      </c>
      <c r="D17" s="59">
        <f>(+D15/D14)*100</f>
        <v>0.011330160888284613</v>
      </c>
      <c r="E17" s="60">
        <f>(+E15/E14)*100</f>
        <v>0.07840219755064667</v>
      </c>
      <c r="J17" s="16"/>
      <c r="M17" s="1"/>
      <c r="N17" s="1"/>
      <c r="O17" s="1"/>
    </row>
    <row r="18" spans="1:15" ht="23.25">
      <c r="A18" s="54"/>
      <c r="B18" s="61"/>
      <c r="C18" s="61"/>
      <c r="D18" s="61"/>
      <c r="E18" s="60"/>
      <c r="J18" s="17"/>
      <c r="M18" s="1"/>
      <c r="N18" s="1"/>
      <c r="O18" s="1"/>
    </row>
    <row r="19" spans="1:15" ht="23.25">
      <c r="A19" s="54" t="s">
        <v>23</v>
      </c>
      <c r="B19" s="55">
        <v>3447</v>
      </c>
      <c r="C19" s="55">
        <v>3466</v>
      </c>
      <c r="D19" s="62">
        <v>368</v>
      </c>
      <c r="E19" s="63">
        <f>SUM(B19:D19)</f>
        <v>7281</v>
      </c>
      <c r="J19" s="23"/>
      <c r="M19" s="1"/>
      <c r="N19" s="1"/>
      <c r="O19" s="1"/>
    </row>
    <row r="20" spans="1:15" ht="23.25">
      <c r="A20" s="54" t="s">
        <v>24</v>
      </c>
      <c r="B20" s="95">
        <f>B16/B23</f>
        <v>3757</v>
      </c>
      <c r="C20" s="95">
        <f>C16/C23</f>
        <v>3778.3636363636365</v>
      </c>
      <c r="D20" s="64">
        <f>D16/D23</f>
        <v>401.1363636363636</v>
      </c>
      <c r="E20" s="63">
        <f>SUM(B20:D20)</f>
        <v>7936.5</v>
      </c>
      <c r="J20" s="18"/>
      <c r="M20" s="1"/>
      <c r="N20" s="1"/>
      <c r="O20" s="1"/>
    </row>
    <row r="21" spans="1:15" ht="23.25">
      <c r="A21" s="65" t="s">
        <v>25</v>
      </c>
      <c r="B21" s="95">
        <f>B20-B19</f>
        <v>310</v>
      </c>
      <c r="C21" s="95">
        <f>C20-C19</f>
        <v>312.3636363636365</v>
      </c>
      <c r="D21" s="64">
        <f>D20-D19</f>
        <v>33.136363636363626</v>
      </c>
      <c r="E21" s="56">
        <f>SUM(B21:D21)</f>
        <v>655.5000000000001</v>
      </c>
      <c r="J21" s="14"/>
      <c r="M21" s="4"/>
      <c r="N21" s="4"/>
      <c r="O21" s="4"/>
    </row>
    <row r="22" spans="1:15" ht="23.25">
      <c r="A22" s="65" t="s">
        <v>28</v>
      </c>
      <c r="B22" s="95">
        <f>(B20-23)</f>
        <v>3734</v>
      </c>
      <c r="C22" s="95">
        <f>(C20-21)</f>
        <v>3757.3636363636365</v>
      </c>
      <c r="D22" s="64">
        <f>(D20-8)</f>
        <v>393.1363636363636</v>
      </c>
      <c r="E22" s="66">
        <f>E20-110</f>
        <v>7826.5</v>
      </c>
      <c r="J22" s="14"/>
      <c r="M22" s="4"/>
      <c r="N22" s="4"/>
      <c r="O22" s="4"/>
    </row>
    <row r="23" spans="1:15" ht="23.25">
      <c r="A23" s="67" t="s">
        <v>22</v>
      </c>
      <c r="B23" s="52">
        <v>22</v>
      </c>
      <c r="C23" s="52">
        <v>22</v>
      </c>
      <c r="D23" s="52">
        <v>22</v>
      </c>
      <c r="E23" s="86">
        <f>E16/E20</f>
        <v>22</v>
      </c>
      <c r="J23" s="24"/>
      <c r="M23" s="4"/>
      <c r="N23" s="4"/>
      <c r="O23" s="4"/>
    </row>
    <row r="24" spans="1:10" ht="23.25">
      <c r="A24" s="65" t="s">
        <v>7</v>
      </c>
      <c r="B24" s="68">
        <f>454/+B23</f>
        <v>20.636363636363637</v>
      </c>
      <c r="C24" s="68">
        <f>454/+C23</f>
        <v>20.636363636363637</v>
      </c>
      <c r="D24" s="68">
        <f>454/+D23</f>
        <v>20.636363636363637</v>
      </c>
      <c r="E24" s="69">
        <f>454/+E23</f>
        <v>20.636363636363637</v>
      </c>
      <c r="J24" s="18"/>
    </row>
    <row r="25" spans="1:10" ht="23.25">
      <c r="A25" s="54" t="s">
        <v>1</v>
      </c>
      <c r="B25" s="70"/>
      <c r="C25" s="70"/>
      <c r="D25" s="70"/>
      <c r="E25" s="60"/>
      <c r="J25" s="13"/>
    </row>
    <row r="26" spans="1:10" ht="23.25">
      <c r="A26" s="54" t="s">
        <v>8</v>
      </c>
      <c r="B26" s="70">
        <v>5.18</v>
      </c>
      <c r="C26" s="70">
        <v>5.18</v>
      </c>
      <c r="D26" s="70">
        <v>5.18</v>
      </c>
      <c r="E26" s="71">
        <f>AVERAGE(B26:D26)</f>
        <v>5.18</v>
      </c>
      <c r="J26" s="13"/>
    </row>
    <row r="27" spans="1:13" ht="23.25">
      <c r="A27" s="38" t="s">
        <v>30</v>
      </c>
      <c r="B27" s="43">
        <f>((1/B23)/0.0003)^(1/3)</f>
        <v>5.331122821307176</v>
      </c>
      <c r="C27" s="43">
        <f>((1/C23)/0.0003)^(1/3)</f>
        <v>5.331122821307176</v>
      </c>
      <c r="D27" s="43">
        <f>((1/D23)/0.0003)^(1/3)</f>
        <v>5.331122821307176</v>
      </c>
      <c r="E27" s="72">
        <f>((1/E23)/0.0003)^(1/3)</f>
        <v>5.331122821307176</v>
      </c>
      <c r="J27" s="26"/>
      <c r="M27" s="24"/>
    </row>
    <row r="28" spans="1:15" ht="23.25">
      <c r="A28" s="54" t="s">
        <v>39</v>
      </c>
      <c r="B28" s="64">
        <f>B27*25.4</f>
        <v>135.41051966120224</v>
      </c>
      <c r="C28" s="64">
        <f>C27*25.4</f>
        <v>135.41051966120224</v>
      </c>
      <c r="D28" s="64">
        <f>D27*25.4</f>
        <v>135.41051966120224</v>
      </c>
      <c r="E28" s="73">
        <f>E27*25.4</f>
        <v>135.41051966120224</v>
      </c>
      <c r="J28" s="14"/>
      <c r="M28" s="23"/>
      <c r="N28" s="4"/>
      <c r="O28" s="4"/>
    </row>
    <row r="29" spans="1:13" ht="23.25">
      <c r="A29" s="54" t="s">
        <v>9</v>
      </c>
      <c r="B29" s="70">
        <f>B27-B26</f>
        <v>0.15112282130717603</v>
      </c>
      <c r="C29" s="70">
        <f>C27-C26</f>
        <v>0.15112282130717603</v>
      </c>
      <c r="D29" s="70">
        <f>D27-D26</f>
        <v>0.15112282130717603</v>
      </c>
      <c r="E29" s="71">
        <f>E27-E26</f>
        <v>0.15112282130717603</v>
      </c>
      <c r="J29" s="13"/>
      <c r="M29" s="15"/>
    </row>
    <row r="30" spans="1:15" ht="23.25">
      <c r="A30" s="54" t="s">
        <v>10</v>
      </c>
      <c r="B30" s="64">
        <f>B29*25.4</f>
        <v>3.838519661202271</v>
      </c>
      <c r="C30" s="64">
        <f>C29*25.4</f>
        <v>3.838519661202271</v>
      </c>
      <c r="D30" s="64">
        <f>D29*25.4</f>
        <v>3.838519661202271</v>
      </c>
      <c r="E30" s="73">
        <f>E29*25.4</f>
        <v>3.838519661202271</v>
      </c>
      <c r="J30" s="14"/>
      <c r="M30" s="16"/>
      <c r="N30" s="1"/>
      <c r="O30" s="1"/>
    </row>
    <row r="31" spans="1:15" ht="23.25">
      <c r="A31" s="54" t="s">
        <v>11</v>
      </c>
      <c r="B31" s="74">
        <f>B29/30</f>
        <v>0.005037427376905867</v>
      </c>
      <c r="C31" s="74">
        <f>C29/30</f>
        <v>0.005037427376905867</v>
      </c>
      <c r="D31" s="74">
        <f>D29/30</f>
        <v>0.005037427376905867</v>
      </c>
      <c r="E31" s="75">
        <f>E29/30</f>
        <v>0.005037427376905867</v>
      </c>
      <c r="J31" s="19"/>
      <c r="M31" s="17"/>
      <c r="N31" s="1"/>
      <c r="O31" s="1"/>
    </row>
    <row r="32" spans="1:15" ht="23.25">
      <c r="A32" s="54"/>
      <c r="B32" s="76"/>
      <c r="C32" s="76"/>
      <c r="D32" s="76"/>
      <c r="E32" s="60"/>
      <c r="J32" s="19"/>
      <c r="M32" s="22"/>
      <c r="N32" s="4"/>
      <c r="O32" s="4"/>
    </row>
    <row r="33" spans="1:13" ht="23.25">
      <c r="A33" s="38" t="s">
        <v>12</v>
      </c>
      <c r="B33" s="96">
        <v>3681</v>
      </c>
      <c r="C33" s="96">
        <v>3728</v>
      </c>
      <c r="D33" s="77">
        <v>427</v>
      </c>
      <c r="E33" s="58">
        <f>SUM(B33:D33)</f>
        <v>7836</v>
      </c>
      <c r="J33" s="31"/>
      <c r="M33" s="18"/>
    </row>
    <row r="34" spans="1:13" ht="23.25">
      <c r="A34" s="38" t="s">
        <v>13</v>
      </c>
      <c r="B34" s="77">
        <v>393</v>
      </c>
      <c r="C34" s="77">
        <v>393</v>
      </c>
      <c r="D34" s="77">
        <v>50</v>
      </c>
      <c r="E34" s="58">
        <f>SUM(B34:D34)</f>
        <v>836</v>
      </c>
      <c r="J34" s="31"/>
      <c r="M34" s="14"/>
    </row>
    <row r="35" spans="1:15" ht="23.25">
      <c r="A35" s="54" t="s">
        <v>14</v>
      </c>
      <c r="B35" s="70">
        <f>B34/B21</f>
        <v>1.267741935483871</v>
      </c>
      <c r="C35" s="70">
        <f>C34/C21</f>
        <v>1.2581490104772988</v>
      </c>
      <c r="D35" s="70">
        <f>D34/D21</f>
        <v>1.508916323731139</v>
      </c>
      <c r="E35" s="71">
        <f>E34/E21</f>
        <v>1.2753623188405794</v>
      </c>
      <c r="J35" s="13"/>
      <c r="M35" s="14"/>
      <c r="N35" s="1"/>
      <c r="O35" s="1"/>
    </row>
    <row r="36" spans="1:15" ht="23.25">
      <c r="A36" s="54" t="s">
        <v>27</v>
      </c>
      <c r="B36" s="70">
        <f>B33/B22</f>
        <v>0.9858061060524906</v>
      </c>
      <c r="C36" s="70">
        <f>C33/C22</f>
        <v>0.9921850427040236</v>
      </c>
      <c r="D36" s="70">
        <f>D33/D22</f>
        <v>1.0861371256792693</v>
      </c>
      <c r="E36" s="71">
        <f>E33/E22</f>
        <v>1.001213824825912</v>
      </c>
      <c r="J36" s="13"/>
      <c r="M36" s="24"/>
      <c r="N36" s="1"/>
      <c r="O36" s="1"/>
    </row>
    <row r="37" spans="1:15" ht="23.25">
      <c r="A37" s="54" t="s">
        <v>1</v>
      </c>
      <c r="B37" s="70"/>
      <c r="C37" s="70"/>
      <c r="D37" s="70"/>
      <c r="E37" s="78"/>
      <c r="J37" s="13"/>
      <c r="M37" s="18"/>
      <c r="N37" s="3"/>
      <c r="O37" s="3"/>
    </row>
    <row r="38" spans="1:15" ht="23.25">
      <c r="A38" s="54" t="s">
        <v>15</v>
      </c>
      <c r="B38" s="70">
        <f>B39/448.9</f>
        <v>1.848964134551125</v>
      </c>
      <c r="C38" s="70">
        <f>C39/448.9</f>
        <v>1.848964134551125</v>
      </c>
      <c r="D38" s="70">
        <f>D39/448.9</f>
        <v>0.7351303185564714</v>
      </c>
      <c r="E38" s="79">
        <f>SUM(B38:D38)</f>
        <v>4.433058587658722</v>
      </c>
      <c r="J38" s="13"/>
      <c r="M38" s="13"/>
      <c r="N38" s="1"/>
      <c r="O38" s="1"/>
    </row>
    <row r="39" spans="1:15" ht="23.25">
      <c r="A39" s="54" t="s">
        <v>31</v>
      </c>
      <c r="B39" s="64">
        <v>830</v>
      </c>
      <c r="C39" s="64">
        <v>830</v>
      </c>
      <c r="D39" s="64">
        <v>330</v>
      </c>
      <c r="E39" s="56">
        <f>SUM(B39:D39)</f>
        <v>1990</v>
      </c>
      <c r="J39" s="14"/>
      <c r="M39" s="13"/>
      <c r="N39" s="1"/>
      <c r="O39" s="1"/>
    </row>
    <row r="40" spans="1:13" ht="23.25">
      <c r="A40" s="54" t="s">
        <v>16</v>
      </c>
      <c r="B40" s="70">
        <f>B20/(B39*B27)</f>
        <v>0.8490717951582476</v>
      </c>
      <c r="C40" s="70">
        <f>C20/(C39*C27)</f>
        <v>0.8538999189480748</v>
      </c>
      <c r="D40" s="80">
        <f>D20/(D39*D27)</f>
        <v>0.22801289316271242</v>
      </c>
      <c r="E40" s="97">
        <f>E20/(E39*E27)</f>
        <v>0.7480958680663029</v>
      </c>
      <c r="F40" s="98"/>
      <c r="J40" s="34"/>
      <c r="M40" s="13"/>
    </row>
    <row r="41" spans="1:13" ht="23.25">
      <c r="A41" s="54" t="s">
        <v>17</v>
      </c>
      <c r="B41" s="95">
        <v>6120</v>
      </c>
      <c r="C41" s="95">
        <v>6120</v>
      </c>
      <c r="D41" s="64">
        <v>562</v>
      </c>
      <c r="E41" s="56">
        <f>SUM(B41:D41)</f>
        <v>12802</v>
      </c>
      <c r="J41" s="14"/>
      <c r="M41" s="14"/>
    </row>
    <row r="42" spans="1:13" ht="23.25">
      <c r="A42" s="54" t="s">
        <v>18</v>
      </c>
      <c r="B42" s="70">
        <f>B20/(B41*B27)</f>
        <v>0.11515189378780155</v>
      </c>
      <c r="C42" s="70">
        <f>C20/(C41*C27)</f>
        <v>0.11580668835406897</v>
      </c>
      <c r="D42" s="70">
        <f>D20/(D41*D27)</f>
        <v>0.13388657427703754</v>
      </c>
      <c r="E42" s="78">
        <f>E20/(E27*E41)</f>
        <v>0.11628735958849731</v>
      </c>
      <c r="J42" s="13"/>
      <c r="M42" s="13"/>
    </row>
    <row r="43" spans="1:13" ht="23.25">
      <c r="A43" s="50" t="s">
        <v>2</v>
      </c>
      <c r="B43" s="51"/>
      <c r="C43" s="51"/>
      <c r="D43" s="51"/>
      <c r="E43" s="51"/>
      <c r="H43" s="51"/>
      <c r="I43" s="51"/>
      <c r="M43" s="14"/>
    </row>
    <row r="44" spans="1:13" ht="23.25">
      <c r="A44" s="40" t="s">
        <v>35</v>
      </c>
      <c r="B44" s="81"/>
      <c r="C44" s="81"/>
      <c r="D44" s="81"/>
      <c r="E44" s="81"/>
      <c r="F44" s="81"/>
      <c r="H44" s="81"/>
      <c r="I44" s="81"/>
      <c r="J44" s="21"/>
      <c r="M44" s="19"/>
    </row>
    <row r="45" spans="1:13" ht="23.25">
      <c r="A45" s="40"/>
      <c r="B45" s="89"/>
      <c r="C45" s="89"/>
      <c r="D45" s="48"/>
      <c r="E45" s="48"/>
      <c r="F45" s="48"/>
      <c r="H45" s="48"/>
      <c r="I45" s="48"/>
      <c r="J45" s="21"/>
      <c r="M45" s="19"/>
    </row>
    <row r="46" spans="1:13" ht="23.25">
      <c r="A46" s="39"/>
      <c r="B46" s="82" t="s">
        <v>19</v>
      </c>
      <c r="C46" s="82" t="s">
        <v>19</v>
      </c>
      <c r="D46" s="82"/>
      <c r="E46" s="87"/>
      <c r="F46" s="87" t="s">
        <v>43</v>
      </c>
      <c r="G46" s="88"/>
      <c r="H46" s="48"/>
      <c r="I46" s="82"/>
      <c r="M46" s="22"/>
    </row>
    <row r="47" spans="1:13" ht="23.25">
      <c r="A47" s="39"/>
      <c r="B47" s="83" t="s">
        <v>20</v>
      </c>
      <c r="C47" s="83" t="s">
        <v>21</v>
      </c>
      <c r="D47" s="84"/>
      <c r="E47" s="37"/>
      <c r="F47" s="92"/>
      <c r="G47" s="93" t="s">
        <v>44</v>
      </c>
      <c r="H47" s="94"/>
      <c r="I47" s="84"/>
      <c r="J47" s="35"/>
      <c r="M47" s="22"/>
    </row>
    <row r="48" spans="1:13" ht="23.25">
      <c r="A48" s="40" t="s">
        <v>29</v>
      </c>
      <c r="B48" s="85">
        <f>E16/E20</f>
        <v>22</v>
      </c>
      <c r="C48" s="82">
        <f>E20/(E41*E27)</f>
        <v>0.11628735958849731</v>
      </c>
      <c r="D48" s="85"/>
      <c r="F48" s="49"/>
      <c r="G48" s="90"/>
      <c r="H48" s="48"/>
      <c r="I48" s="85"/>
      <c r="J48" s="29"/>
      <c r="M48" s="13"/>
    </row>
    <row r="49" spans="1:13" ht="23.25">
      <c r="A49" s="36"/>
      <c r="B49" s="37"/>
      <c r="C49" s="37"/>
      <c r="D49" s="37"/>
      <c r="E49" s="37"/>
      <c r="F49" s="85"/>
      <c r="H49" s="37"/>
      <c r="I49" s="37"/>
      <c r="J49" s="29"/>
      <c r="M49" s="13"/>
    </row>
    <row r="50" spans="1:13" ht="18">
      <c r="A50" s="27"/>
      <c r="B50" s="11"/>
      <c r="C50" s="11"/>
      <c r="D50" s="11"/>
      <c r="E50" s="11"/>
      <c r="F50" s="11"/>
      <c r="H50" s="11"/>
      <c r="I50" s="28"/>
      <c r="M50" s="13"/>
    </row>
    <row r="51" spans="1:13" ht="18">
      <c r="A51" s="7"/>
      <c r="B51" s="7"/>
      <c r="C51" s="7"/>
      <c r="D51" s="7"/>
      <c r="E51" s="7"/>
      <c r="F51" s="7"/>
      <c r="H51" s="7"/>
      <c r="I51" s="7"/>
      <c r="M51" s="13"/>
    </row>
    <row r="52" spans="1:13" ht="20.25">
      <c r="A52" s="7"/>
      <c r="B52" s="7"/>
      <c r="C52" s="7"/>
      <c r="D52" s="7"/>
      <c r="E52" s="7"/>
      <c r="F52" s="7"/>
      <c r="H52" s="7"/>
      <c r="I52" s="7"/>
      <c r="J52" s="25"/>
      <c r="M52" s="14"/>
    </row>
    <row r="53" spans="1:13" ht="20.25">
      <c r="A53" s="32"/>
      <c r="B53" s="32"/>
      <c r="C53" s="32"/>
      <c r="D53" s="32"/>
      <c r="E53" s="32"/>
      <c r="F53" s="32"/>
      <c r="H53" s="7"/>
      <c r="I53" s="7"/>
      <c r="J53" s="1"/>
      <c r="M53" s="20"/>
    </row>
    <row r="54" spans="1:13" ht="20.25">
      <c r="A54" s="7"/>
      <c r="B54" s="32"/>
      <c r="C54" s="32"/>
      <c r="D54" s="32"/>
      <c r="E54" s="32"/>
      <c r="F54" s="32"/>
      <c r="H54" s="7"/>
      <c r="I54" s="7"/>
      <c r="J54" s="1"/>
      <c r="M54" s="14"/>
    </row>
    <row r="55" spans="1:13" ht="20.25">
      <c r="A55" s="7"/>
      <c r="B55" s="32"/>
      <c r="C55" s="32"/>
      <c r="D55" s="32"/>
      <c r="E55" s="32"/>
      <c r="F55" s="32"/>
      <c r="H55" s="7"/>
      <c r="I55" s="7"/>
      <c r="J55" s="1"/>
      <c r="M55" s="13"/>
    </row>
    <row r="56" spans="1:10" ht="15">
      <c r="A56" s="7"/>
      <c r="B56" s="7"/>
      <c r="C56" s="7"/>
      <c r="D56" s="7"/>
      <c r="E56" s="7"/>
      <c r="F56" s="7"/>
      <c r="H56" s="7"/>
      <c r="I56" s="7"/>
      <c r="J56" s="1"/>
    </row>
    <row r="57" spans="1:10" ht="15">
      <c r="A57" s="7"/>
      <c r="B57" s="7"/>
      <c r="C57" s="7"/>
      <c r="D57" s="7"/>
      <c r="E57" s="7"/>
      <c r="F57" s="7"/>
      <c r="H57" s="7"/>
      <c r="I57" s="7"/>
      <c r="J57" s="1"/>
    </row>
    <row r="58" spans="1:10" ht="15">
      <c r="A58" s="7"/>
      <c r="B58" s="7"/>
      <c r="C58" s="7"/>
      <c r="D58" s="7"/>
      <c r="E58" s="7"/>
      <c r="F58" s="7"/>
      <c r="H58" s="7"/>
      <c r="I58" s="7"/>
      <c r="J58" s="1"/>
    </row>
    <row r="59" spans="1:10" ht="15">
      <c r="A59" s="7"/>
      <c r="B59" s="7"/>
      <c r="C59" s="7"/>
      <c r="D59" s="7"/>
      <c r="E59" s="7"/>
      <c r="F59" s="7"/>
      <c r="H59" s="7"/>
      <c r="I59" s="7"/>
      <c r="J59" s="1"/>
    </row>
    <row r="60" spans="1:10" ht="15">
      <c r="A60" s="7"/>
      <c r="B60" s="7"/>
      <c r="C60" s="7"/>
      <c r="D60" s="7"/>
      <c r="E60" s="7"/>
      <c r="F60" s="7"/>
      <c r="H60" s="7"/>
      <c r="I60" s="7"/>
      <c r="J60" s="1"/>
    </row>
    <row r="61" spans="1:9" ht="15">
      <c r="A61" s="7"/>
      <c r="B61" s="7"/>
      <c r="C61" s="7"/>
      <c r="D61" s="7"/>
      <c r="E61" s="7"/>
      <c r="F61" s="7"/>
      <c r="H61" s="7"/>
      <c r="I61" s="7"/>
    </row>
    <row r="62" spans="1:9" ht="15">
      <c r="A62" s="7"/>
      <c r="B62" s="7"/>
      <c r="C62" s="7"/>
      <c r="D62" s="7"/>
      <c r="E62" s="7"/>
      <c r="F62" s="7"/>
      <c r="H62" s="7"/>
      <c r="I62" s="7"/>
    </row>
    <row r="63" spans="1:13" ht="15">
      <c r="A63" s="7"/>
      <c r="B63" s="7"/>
      <c r="C63" s="7"/>
      <c r="D63" s="7"/>
      <c r="E63" s="7"/>
      <c r="F63" s="7"/>
      <c r="H63" s="7"/>
      <c r="I63" s="7"/>
      <c r="L63" s="1"/>
      <c r="M63" s="1"/>
    </row>
    <row r="64" spans="1:13" ht="15">
      <c r="A64" s="8"/>
      <c r="B64" s="7"/>
      <c r="C64" s="7"/>
      <c r="D64" s="7"/>
      <c r="E64" s="7"/>
      <c r="F64" s="7"/>
      <c r="H64" s="7"/>
      <c r="I64" s="7"/>
      <c r="L64" s="1"/>
      <c r="M64" s="1"/>
    </row>
    <row r="65" spans="1:13" ht="15">
      <c r="A65" s="7"/>
      <c r="B65" s="7"/>
      <c r="C65" s="7"/>
      <c r="D65" s="7"/>
      <c r="E65" s="7"/>
      <c r="F65" s="7"/>
      <c r="H65" s="7"/>
      <c r="I65" s="7"/>
      <c r="L65" s="1"/>
      <c r="M65" s="1"/>
    </row>
    <row r="66" spans="1:13" ht="15">
      <c r="A66" s="8"/>
      <c r="B66" s="7"/>
      <c r="C66" s="7"/>
      <c r="D66" s="7"/>
      <c r="E66" s="7"/>
      <c r="F66" s="7"/>
      <c r="H66" s="7"/>
      <c r="I66" s="7"/>
      <c r="M66" s="1"/>
    </row>
    <row r="67" spans="2:13" ht="15">
      <c r="B67" s="7"/>
      <c r="C67" s="7"/>
      <c r="D67" s="7"/>
      <c r="E67" s="7"/>
      <c r="F67" s="7"/>
      <c r="H67" s="7"/>
      <c r="I67" s="7"/>
      <c r="M67" s="1"/>
    </row>
    <row r="68" spans="2:13" ht="15">
      <c r="B68" s="7"/>
      <c r="C68" s="7"/>
      <c r="D68" s="7"/>
      <c r="E68" s="7"/>
      <c r="F68" s="7"/>
      <c r="H68" s="7"/>
      <c r="I68" s="7"/>
      <c r="L68" s="1"/>
      <c r="M68" s="1"/>
    </row>
    <row r="69" spans="12:13" ht="15">
      <c r="L69" s="1"/>
      <c r="M69" s="1"/>
    </row>
    <row r="70" spans="12:13" ht="15">
      <c r="L70" s="1"/>
      <c r="M70" s="1"/>
    </row>
    <row r="71" spans="12:13" ht="15">
      <c r="L71" s="1"/>
      <c r="M71" s="1"/>
    </row>
    <row r="72" ht="15">
      <c r="M72" s="1"/>
    </row>
    <row r="73" spans="12:13" ht="15">
      <c r="L73" s="4"/>
      <c r="M73" s="1"/>
    </row>
    <row r="74" spans="13:14" ht="15">
      <c r="M74" s="1"/>
      <c r="N74" s="1"/>
    </row>
    <row r="75" ht="15">
      <c r="M75" s="1"/>
    </row>
    <row r="76" spans="2:13" ht="15">
      <c r="B76" s="1"/>
      <c r="C76" s="1"/>
      <c r="D76" s="1"/>
      <c r="E76" s="1"/>
      <c r="F76" s="1"/>
      <c r="H76" s="1"/>
      <c r="I76" s="1"/>
      <c r="M76" s="1"/>
    </row>
    <row r="77" spans="2:17" ht="15">
      <c r="B77" s="1"/>
      <c r="C77" s="1"/>
      <c r="D77" s="1"/>
      <c r="E77" s="1"/>
      <c r="F77" s="1"/>
      <c r="H77" s="1"/>
      <c r="I77" s="1"/>
      <c r="L77" s="4"/>
      <c r="M77" s="1"/>
      <c r="N77" s="1"/>
      <c r="Q77" t="s">
        <v>1</v>
      </c>
    </row>
    <row r="78" spans="2:17" ht="15">
      <c r="B78" s="1"/>
      <c r="C78" s="1"/>
      <c r="D78" s="1"/>
      <c r="E78" s="1"/>
      <c r="F78" s="1"/>
      <c r="H78" s="1"/>
      <c r="I78" s="1"/>
      <c r="M78" s="1"/>
      <c r="Q78" t="s">
        <v>1</v>
      </c>
    </row>
    <row r="79" spans="2:17" ht="15">
      <c r="B79" s="1"/>
      <c r="C79" s="1"/>
      <c r="D79" s="1"/>
      <c r="E79" s="1"/>
      <c r="F79" s="1"/>
      <c r="H79" s="1"/>
      <c r="I79" s="1"/>
      <c r="L79" s="1"/>
      <c r="M79" s="1"/>
      <c r="Q79" t="s">
        <v>1</v>
      </c>
    </row>
    <row r="80" spans="2:17" ht="15">
      <c r="B80" s="1"/>
      <c r="C80" s="1"/>
      <c r="D80" s="1"/>
      <c r="E80" s="1"/>
      <c r="F80" s="1"/>
      <c r="H80" s="1"/>
      <c r="I80" s="1"/>
      <c r="L80" s="1"/>
      <c r="M80" s="1"/>
      <c r="Q80" t="s">
        <v>1</v>
      </c>
    </row>
    <row r="81" spans="2:17" ht="15">
      <c r="B81" s="1"/>
      <c r="C81" s="1"/>
      <c r="D81" s="1"/>
      <c r="E81" s="1"/>
      <c r="F81" s="1"/>
      <c r="H81" s="1"/>
      <c r="I81" s="1"/>
      <c r="L81" s="4"/>
      <c r="M81" s="1"/>
      <c r="Q81" t="s">
        <v>1</v>
      </c>
    </row>
    <row r="82" spans="2:17" ht="15">
      <c r="B82" s="1"/>
      <c r="C82" s="1"/>
      <c r="D82" s="1"/>
      <c r="E82" s="1"/>
      <c r="F82" s="1"/>
      <c r="H82" s="1"/>
      <c r="I82" s="1"/>
      <c r="M82" s="1"/>
      <c r="Q82" t="s">
        <v>1</v>
      </c>
    </row>
    <row r="83" spans="2:17" ht="15">
      <c r="B83" s="1"/>
      <c r="C83" s="1"/>
      <c r="D83" s="1"/>
      <c r="E83" s="1"/>
      <c r="F83" s="1"/>
      <c r="H83" s="1"/>
      <c r="I83" s="1"/>
      <c r="L83" s="4"/>
      <c r="M83" s="1"/>
      <c r="Q83" t="s">
        <v>1</v>
      </c>
    </row>
    <row r="84" spans="1:17" ht="15">
      <c r="A84" s="5"/>
      <c r="B84" s="1"/>
      <c r="C84" s="1"/>
      <c r="D84" s="1"/>
      <c r="E84" s="1"/>
      <c r="F84" s="1"/>
      <c r="H84" s="1"/>
      <c r="I84" s="1"/>
      <c r="L84" s="2"/>
      <c r="M84" s="1"/>
      <c r="Q84" t="s">
        <v>1</v>
      </c>
    </row>
    <row r="85" spans="2:17" ht="15">
      <c r="B85" s="1"/>
      <c r="C85" s="1"/>
      <c r="D85" s="1"/>
      <c r="E85" s="1"/>
      <c r="F85" s="1"/>
      <c r="H85" s="1"/>
      <c r="I85" s="1"/>
      <c r="L85" s="2"/>
      <c r="M85" s="1"/>
      <c r="Q85" t="s">
        <v>1</v>
      </c>
    </row>
    <row r="86" spans="2:13" ht="15">
      <c r="B86" s="1"/>
      <c r="C86" s="1"/>
      <c r="D86" s="1"/>
      <c r="E86" s="1"/>
      <c r="F86" s="1"/>
      <c r="H86" s="1"/>
      <c r="I86" s="1"/>
      <c r="M86" s="1"/>
    </row>
    <row r="87" spans="2:13" ht="15">
      <c r="B87" s="1"/>
      <c r="C87" s="1"/>
      <c r="D87" s="1"/>
      <c r="E87" s="1"/>
      <c r="F87" s="1"/>
      <c r="H87" s="1"/>
      <c r="I87" s="1"/>
      <c r="L87" s="1"/>
      <c r="M87" s="1"/>
    </row>
    <row r="88" spans="2:13" ht="15">
      <c r="B88" s="1"/>
      <c r="C88" s="1"/>
      <c r="D88" s="1"/>
      <c r="E88" s="1"/>
      <c r="F88" s="1"/>
      <c r="H88" s="1"/>
      <c r="I88" s="1"/>
      <c r="M88" s="1"/>
    </row>
    <row r="89" spans="2:15" ht="15">
      <c r="B89" s="1"/>
      <c r="C89" s="1"/>
      <c r="D89" s="1"/>
      <c r="E89" s="1"/>
      <c r="F89" s="1"/>
      <c r="H89" s="1"/>
      <c r="I89" s="1"/>
      <c r="M89" s="1"/>
      <c r="O89" t="s">
        <v>1</v>
      </c>
    </row>
    <row r="90" spans="2:13" ht="15">
      <c r="B90" s="1"/>
      <c r="C90" s="1"/>
      <c r="D90" s="1"/>
      <c r="E90" s="1"/>
      <c r="F90" s="1"/>
      <c r="H90" s="1"/>
      <c r="I90" s="1"/>
      <c r="M90" s="1"/>
    </row>
    <row r="91" spans="2:14" ht="15">
      <c r="B91" s="1"/>
      <c r="C91" s="1"/>
      <c r="D91" s="1"/>
      <c r="E91" s="1"/>
      <c r="F91" s="1"/>
      <c r="H91" s="1"/>
      <c r="I91" s="1"/>
      <c r="L91" s="1"/>
      <c r="M91" s="1"/>
      <c r="N91" s="1"/>
    </row>
    <row r="92" spans="2:14" ht="15">
      <c r="B92" s="1"/>
      <c r="C92" s="1"/>
      <c r="D92" s="1"/>
      <c r="E92" s="1"/>
      <c r="F92" s="1"/>
      <c r="H92" s="1"/>
      <c r="I92" s="1"/>
      <c r="M92" s="1"/>
      <c r="N92" s="1"/>
    </row>
    <row r="93" spans="2:14" ht="15">
      <c r="B93" s="1"/>
      <c r="C93" s="1"/>
      <c r="D93" s="1"/>
      <c r="E93" s="1"/>
      <c r="F93" s="1"/>
      <c r="H93" s="1"/>
      <c r="I93" s="1"/>
      <c r="M93" s="1"/>
      <c r="N93" s="1"/>
    </row>
    <row r="94" spans="2:14" ht="15">
      <c r="B94" s="1"/>
      <c r="C94" s="1"/>
      <c r="D94" s="1"/>
      <c r="E94" s="1"/>
      <c r="F94" s="1"/>
      <c r="H94" s="1"/>
      <c r="I94" s="1"/>
      <c r="M94" s="1"/>
      <c r="N94" s="1"/>
    </row>
    <row r="95" spans="2:14" ht="15">
      <c r="B95" s="1"/>
      <c r="C95" s="1"/>
      <c r="D95" s="1"/>
      <c r="E95" s="1"/>
      <c r="F95" s="1"/>
      <c r="H95" s="1"/>
      <c r="I95" s="1"/>
      <c r="M95" s="1"/>
      <c r="N95" s="1"/>
    </row>
    <row r="96" spans="2:14" ht="15">
      <c r="B96" s="1"/>
      <c r="C96" s="1"/>
      <c r="D96" s="1"/>
      <c r="E96" s="1"/>
      <c r="F96" s="1"/>
      <c r="H96" s="1"/>
      <c r="I96" s="1"/>
      <c r="M96" s="1"/>
      <c r="N96" s="1"/>
    </row>
    <row r="97" spans="2:14" ht="15">
      <c r="B97" s="1"/>
      <c r="C97" s="1"/>
      <c r="D97" s="1"/>
      <c r="E97" s="1"/>
      <c r="F97" s="1"/>
      <c r="H97" s="1"/>
      <c r="I97" s="1"/>
      <c r="M97" s="1"/>
      <c r="N97" s="1"/>
    </row>
    <row r="98" spans="2:14" ht="15">
      <c r="B98" s="1"/>
      <c r="C98" s="1"/>
      <c r="D98" s="1"/>
      <c r="E98" s="1"/>
      <c r="F98" s="1"/>
      <c r="H98" s="1"/>
      <c r="I98" s="1"/>
      <c r="M98" s="1"/>
      <c r="N98" s="1"/>
    </row>
    <row r="99" spans="13:14" ht="15">
      <c r="M99" s="1"/>
      <c r="N99" s="1"/>
    </row>
    <row r="100" spans="2:13" ht="15">
      <c r="B100" s="1"/>
      <c r="C100" s="1"/>
      <c r="D100" s="1"/>
      <c r="E100" s="1"/>
      <c r="F100" s="1"/>
      <c r="H100" s="1"/>
      <c r="I100" s="1"/>
      <c r="M100" s="1"/>
    </row>
    <row r="101" spans="2:14" ht="15">
      <c r="B101" s="1" t="s">
        <v>1</v>
      </c>
      <c r="C101" s="1"/>
      <c r="D101" s="1"/>
      <c r="E101" s="1"/>
      <c r="F101" s="1"/>
      <c r="H101" s="1"/>
      <c r="I101" s="1"/>
      <c r="M101" s="1"/>
      <c r="N101" s="6"/>
    </row>
    <row r="102" spans="2:14" ht="15">
      <c r="B102" s="1" t="s">
        <v>1</v>
      </c>
      <c r="C102" s="1"/>
      <c r="D102" s="1"/>
      <c r="E102" s="1"/>
      <c r="F102" s="1"/>
      <c r="H102" s="1"/>
      <c r="I102" s="1"/>
      <c r="M102" s="1"/>
      <c r="N102" s="1"/>
    </row>
    <row r="103" spans="2:14" ht="15">
      <c r="B103" s="1" t="s">
        <v>1</v>
      </c>
      <c r="C103" s="1"/>
      <c r="D103" s="1"/>
      <c r="E103" s="1"/>
      <c r="F103" s="1"/>
      <c r="H103" s="1"/>
      <c r="I103" s="1"/>
      <c r="M103" s="1"/>
      <c r="N103" s="1"/>
    </row>
    <row r="104" spans="2:14" ht="15">
      <c r="B104" s="1" t="s">
        <v>1</v>
      </c>
      <c r="C104" s="1"/>
      <c r="D104" s="1"/>
      <c r="E104" s="1"/>
      <c r="F104" s="1"/>
      <c r="H104" s="1"/>
      <c r="I104" s="1"/>
      <c r="M104" s="4"/>
      <c r="N104" s="4"/>
    </row>
    <row r="105" spans="2:9" ht="15">
      <c r="B105" s="1" t="s">
        <v>1</v>
      </c>
      <c r="C105" s="1"/>
      <c r="D105" s="1"/>
      <c r="E105" s="1"/>
      <c r="F105" s="1"/>
      <c r="H105" s="1"/>
      <c r="I105" s="1"/>
    </row>
    <row r="106" spans="2:9" ht="15">
      <c r="B106" s="1" t="s">
        <v>1</v>
      </c>
      <c r="C106" s="1"/>
      <c r="D106" s="1"/>
      <c r="E106" s="1"/>
      <c r="F106" s="1"/>
      <c r="H106" s="1"/>
      <c r="I106" s="1"/>
    </row>
    <row r="107" ht="15">
      <c r="B107" t="s">
        <v>1</v>
      </c>
    </row>
    <row r="108" ht="15">
      <c r="B108" t="s">
        <v>1</v>
      </c>
    </row>
    <row r="109" ht="15">
      <c r="B109" t="s">
        <v>1</v>
      </c>
    </row>
    <row r="110" ht="15">
      <c r="B110" t="s">
        <v>1</v>
      </c>
    </row>
    <row r="114" ht="15">
      <c r="L114" s="1"/>
    </row>
    <row r="115" ht="15">
      <c r="L115" s="1"/>
    </row>
    <row r="116" ht="15">
      <c r="L116" s="1"/>
    </row>
    <row r="117" ht="15">
      <c r="L117" s="1"/>
    </row>
    <row r="118" ht="15">
      <c r="L118" s="1"/>
    </row>
    <row r="119" ht="15">
      <c r="L119" s="1"/>
    </row>
    <row r="120" ht="15">
      <c r="L120" s="1"/>
    </row>
    <row r="121" ht="15">
      <c r="L121" s="1"/>
    </row>
    <row r="122" ht="15">
      <c r="L122" s="1"/>
    </row>
    <row r="123" ht="15">
      <c r="L123" s="1"/>
    </row>
    <row r="124" ht="15">
      <c r="L124" s="1"/>
    </row>
    <row r="125" ht="15">
      <c r="L125" s="1"/>
    </row>
    <row r="126" ht="15">
      <c r="L126" s="1"/>
    </row>
    <row r="127" ht="15">
      <c r="L127" s="1"/>
    </row>
    <row r="128" ht="15">
      <c r="L128" s="1"/>
    </row>
    <row r="129" ht="15">
      <c r="L129" s="1"/>
    </row>
    <row r="130" ht="15">
      <c r="L130" s="1"/>
    </row>
    <row r="131" ht="15">
      <c r="L131" s="1"/>
    </row>
    <row r="132" ht="15">
      <c r="L132" s="1"/>
    </row>
    <row r="133" ht="15">
      <c r="L133" s="1"/>
    </row>
    <row r="134" ht="15">
      <c r="L134" s="1"/>
    </row>
    <row r="135" ht="15">
      <c r="L135" s="1"/>
    </row>
    <row r="136" ht="15">
      <c r="L136" s="1"/>
    </row>
    <row r="137" ht="15">
      <c r="L137" s="1"/>
    </row>
    <row r="138" ht="15">
      <c r="L138" s="1"/>
    </row>
    <row r="139" ht="15">
      <c r="L139" s="1"/>
    </row>
    <row r="140" ht="15">
      <c r="L140" s="1"/>
    </row>
    <row r="141" ht="15">
      <c r="L141" s="1"/>
    </row>
    <row r="142" spans="12:13" ht="15">
      <c r="L142" s="1"/>
      <c r="M142" s="6"/>
    </row>
    <row r="143" ht="15">
      <c r="L143" s="1"/>
    </row>
    <row r="144" ht="15">
      <c r="L144" s="1"/>
    </row>
    <row r="145" ht="15">
      <c r="L145" s="1"/>
    </row>
    <row r="146" ht="15">
      <c r="L146" s="1"/>
    </row>
    <row r="147" ht="15">
      <c r="L147" s="1"/>
    </row>
    <row r="148" ht="15">
      <c r="L148" s="1"/>
    </row>
    <row r="2107" ht="15">
      <c r="M2107">
        <v>126</v>
      </c>
    </row>
  </sheetData>
  <printOptions/>
  <pageMargins left="0.25" right="0" top="0.16" bottom="0.46" header="0.16" footer="0.5"/>
  <pageSetup fitToHeight="1" fitToWidth="1" horizontalDpi="300" verticalDpi="300" orientation="landscape" scale="43" r:id="rId1"/>
  <rowBreaks count="1" manualBreakCount="1">
    <brk id="62" max="65535" man="1"/>
  </rowBreaks>
  <ignoredErrors>
    <ignoredError sqref="B29:E29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Brent R. Snider</cp:lastModifiedBy>
  <cp:lastPrinted>2007-05-03T17:36:24Z</cp:lastPrinted>
  <dcterms:created xsi:type="dcterms:W3CDTF">1999-02-01T22:40:03Z</dcterms:created>
  <dcterms:modified xsi:type="dcterms:W3CDTF">2007-11-01T14:26:45Z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