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FY07 Summary " sheetId="1" r:id="rId1"/>
    <sheet name="Chron of Change (MF)" sheetId="2" state="hidden" r:id="rId2"/>
    <sheet name="Percent Change 05-06" sheetId="3" state="hidden" r:id="rId3"/>
    <sheet name="Chron of Change (SSFA)" sheetId="4" state="hidden" r:id="rId4"/>
    <sheet name="Limited-time funds" sheetId="5" state="hidden" r:id="rId5"/>
    <sheet name="FY06 Summary (MBWG)" sheetId="6" state="hidden" r:id="rId6"/>
    <sheet name="Chron Summary" sheetId="7" state="hidden" r:id="rId7"/>
  </sheets>
  <definedNames>
    <definedName name="_xlnm.Print_Area" localSheetId="1">'Chron of Change (MF)'!$A$1:$J$20</definedName>
    <definedName name="_xlnm.Print_Area" localSheetId="3">'Chron of Change (SSFA)'!$A$1:$J$14</definedName>
    <definedName name="_xlnm.Print_Area" localSheetId="6">'Chron Summary'!$A$1:$G$47</definedName>
    <definedName name="_xlnm.Print_Area" localSheetId="5">'FY06 Summary (MBWG)'!$A$1:$J$53</definedName>
    <definedName name="_xlnm.Print_Area" localSheetId="0">'FY07 Summary '!$A$1:$G$56</definedName>
    <definedName name="_xlnm.Print_Area" localSheetId="4">'Limited-time funds'!$A$2:$J$35</definedName>
    <definedName name="_xlnm.Print_Area" localSheetId="2">'Percent Change 05-06'!$A$1:$K$37</definedName>
    <definedName name="_xlnm.Print_Titles" localSheetId="1">'Chron of Change (MF)'!$1:$3</definedName>
    <definedName name="_xlnm.Print_Titles" localSheetId="3">'Chron of Change (SSFA)'!$1:$3</definedName>
    <definedName name="_xlnm.Print_Titles" localSheetId="6">'Chron Summary'!$1:$5</definedName>
    <definedName name="_xlnm.Print_Titles" localSheetId="5">'FY06 Summary (MBWG)'!$1:$5</definedName>
    <definedName name="_xlnm.Print_Titles" localSheetId="0">'FY07 Summary '!$1:$3</definedName>
    <definedName name="_xlnm.Print_Titles" localSheetId="2">'Percent Change 05-06'!$1:$5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riccih</author>
  </authors>
  <commentList>
    <comment ref="C14" authorId="0">
      <text>
        <r>
          <rPr>
            <b/>
            <sz val="8"/>
            <rFont val="Tahoma"/>
            <family val="0"/>
          </rPr>
          <t>CC MIS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riccih</author>
  </authors>
  <commentList>
    <comment ref="F18" authorId="0">
      <text>
        <r>
          <rPr>
            <sz val="8"/>
            <rFont val="Tahoma"/>
            <family val="0"/>
          </rPr>
          <t>CIT = 574K (telework)
CC = 1,154K (antivirals)
ORS = 14K (N-95 masks)
(to be obligated during FY07 against FY06 funds)</t>
        </r>
      </text>
    </comment>
  </commentList>
</comments>
</file>

<file path=xl/comments6.xml><?xml version="1.0" encoding="utf-8"?>
<comments xmlns="http://schemas.openxmlformats.org/spreadsheetml/2006/main">
  <authors>
    <author>riccih</author>
  </authors>
  <commentList>
    <comment ref="B15" authorId="0">
      <text>
        <r>
          <rPr>
            <b/>
            <sz val="8"/>
            <rFont val="Tahoma"/>
            <family val="2"/>
          </rPr>
          <t xml:space="preserve">CC MIS </t>
        </r>
        <r>
          <rPr>
            <sz val="8"/>
            <rFont val="Tahoma"/>
            <family val="2"/>
          </rPr>
          <t xml:space="preserve">
2,744 (per Cris 1/10/06)  this is actually labeled SSF in the MBWG tables) but will be assessed to the ICs via the MF</t>
        </r>
      </text>
    </comment>
  </commentList>
</comments>
</file>

<file path=xl/comments7.xml><?xml version="1.0" encoding="utf-8"?>
<comments xmlns="http://schemas.openxmlformats.org/spreadsheetml/2006/main">
  <authors>
    <author>riccih</author>
  </authors>
  <commentList>
    <comment ref="D14" authorId="0">
      <text>
        <r>
          <rPr>
            <b/>
            <sz val="8"/>
            <rFont val="Tahoma"/>
            <family val="0"/>
          </rPr>
          <t>CC MIS</t>
        </r>
        <r>
          <rPr>
            <sz val="8"/>
            <rFont val="Tahoma"/>
            <family val="0"/>
          </rPr>
          <t xml:space="preserve">
2,744 (per Cris 1/10/06)  
This is actually labeled SSF in the MBWG tables) but will be assessed to the ICs via the MF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includes Obesity @ 2.5M
</t>
        </r>
      </text>
    </comment>
  </commentList>
</comments>
</file>

<file path=xl/sharedStrings.xml><?xml version="1.0" encoding="utf-8"?>
<sst xmlns="http://schemas.openxmlformats.org/spreadsheetml/2006/main" count="217" uniqueCount="84">
  <si>
    <t>ES</t>
  </si>
  <si>
    <t>CC</t>
  </si>
  <si>
    <t>MF</t>
  </si>
  <si>
    <t>SSF FFS</t>
  </si>
  <si>
    <t>CSR</t>
  </si>
  <si>
    <t>OD</t>
  </si>
  <si>
    <t>CIT</t>
  </si>
  <si>
    <t>ORS</t>
  </si>
  <si>
    <t>TOTAL</t>
  </si>
  <si>
    <t xml:space="preserve">Total CSOCs </t>
  </si>
  <si>
    <t>E-IT Systems</t>
  </si>
  <si>
    <t>One-time Request Submission</t>
  </si>
  <si>
    <t xml:space="preserve">OD  </t>
  </si>
  <si>
    <t xml:space="preserve">CSR  </t>
  </si>
  <si>
    <t xml:space="preserve">CC  </t>
  </si>
  <si>
    <t xml:space="preserve">ORS </t>
  </si>
  <si>
    <t>Summary by Fund</t>
  </si>
  <si>
    <t>Total CSOCs with E-IT</t>
  </si>
  <si>
    <t>ICD</t>
  </si>
  <si>
    <t xml:space="preserve">ORF </t>
  </si>
  <si>
    <t>Reserve</t>
  </si>
  <si>
    <t>SSF-FFS</t>
  </si>
  <si>
    <t>TOTAL MF &amp; SSF</t>
  </si>
  <si>
    <t>MBWG FY06 Approved Levels</t>
  </si>
  <si>
    <t>A-76</t>
  </si>
  <si>
    <t xml:space="preserve">CIT </t>
  </si>
  <si>
    <t>Contingency</t>
  </si>
  <si>
    <t>SSFA</t>
  </si>
  <si>
    <t>TOTAL W/ Non-NIH TAPS/ASSESSMENTS</t>
  </si>
  <si>
    <t>Non-NIH Taps/Assessments (estimates)</t>
  </si>
  <si>
    <t xml:space="preserve"> CSOC FY06 Approved Levels</t>
  </si>
  <si>
    <t>Chronology of Change (MF)</t>
  </si>
  <si>
    <t>Chronology of Change (SSFA)</t>
  </si>
  <si>
    <t>E-IT Systems (CC MIS)</t>
  </si>
  <si>
    <t xml:space="preserve">MWBG Approved </t>
  </si>
  <si>
    <t>Non-Add</t>
  </si>
  <si>
    <r>
      <t>ORS-MF</t>
    </r>
    <r>
      <rPr>
        <sz val="10"/>
        <rFont val="Arial"/>
        <family val="2"/>
      </rPr>
      <t xml:space="preserve">  includes: 12,805K placeholder for SmartCard</t>
    </r>
  </si>
  <si>
    <r>
      <t xml:space="preserve">CIT-MF </t>
    </r>
    <r>
      <rPr>
        <sz val="10"/>
        <rFont val="Arial"/>
        <family val="2"/>
      </rPr>
      <t>includes: 3,240K Placeholder for SmartCard</t>
    </r>
  </si>
  <si>
    <r>
      <t>CC-MF</t>
    </r>
    <r>
      <rPr>
        <sz val="10"/>
        <rFont val="Arial"/>
        <family val="2"/>
      </rPr>
      <t xml:space="preserve"> includes:  Obesity Initiative</t>
    </r>
  </si>
  <si>
    <r>
      <t>OD-MF</t>
    </r>
    <r>
      <rPr>
        <sz val="10"/>
        <rFont val="Arial"/>
        <family val="2"/>
      </rPr>
      <t xml:space="preserve"> includes: Transition Center @ $7,270K, A-76 @ $4,600K</t>
    </r>
  </si>
  <si>
    <r>
      <t>OD-SSFA</t>
    </r>
    <r>
      <rPr>
        <sz val="10"/>
        <rFont val="Arial"/>
        <family val="2"/>
      </rPr>
      <t xml:space="preserve"> includes: 4.5M placeholder for 51 new HR positions</t>
    </r>
  </si>
  <si>
    <r>
      <t>ORF-SSF FFS</t>
    </r>
    <r>
      <rPr>
        <sz val="10"/>
        <rFont val="Arial"/>
        <family val="2"/>
      </rPr>
      <t xml:space="preserve"> incudes: 5M placeholder for MEO costs</t>
    </r>
  </si>
  <si>
    <t>FY06</t>
  </si>
  <si>
    <t>FY05</t>
  </si>
  <si>
    <t>Percent</t>
  </si>
  <si>
    <t>Change</t>
  </si>
  <si>
    <t>MANAGEMENT FUND</t>
  </si>
  <si>
    <t>Management Fund</t>
  </si>
  <si>
    <t>Reserve/A-76</t>
  </si>
  <si>
    <t>% incr.</t>
  </si>
  <si>
    <t>Non-add Contingency</t>
  </si>
  <si>
    <t>Percent Change</t>
  </si>
  <si>
    <t>MBWG table tie number</t>
  </si>
  <si>
    <t>NON-NIH Taps and Assessments</t>
  </si>
  <si>
    <t>TOTAL W/Non-NIH T&amp;A</t>
  </si>
  <si>
    <t>FY05-FY06</t>
  </si>
  <si>
    <t>FY04</t>
  </si>
  <si>
    <t>FY07</t>
  </si>
  <si>
    <t>8370139 OD -   $0</t>
  </si>
  <si>
    <t>Pandemic Flu</t>
  </si>
  <si>
    <t>ORFDO</t>
  </si>
  <si>
    <t>Smart Card (HSPD-12)</t>
  </si>
  <si>
    <t>Limited-Time Funding</t>
  </si>
  <si>
    <t>CSOC</t>
  </si>
  <si>
    <r>
      <t>CC-MF</t>
    </r>
    <r>
      <rPr>
        <sz val="10"/>
        <rFont val="Arial"/>
        <family val="2"/>
      </rPr>
      <t xml:space="preserve"> includes:  Obesity Initiative </t>
    </r>
  </si>
  <si>
    <t>Transition Center</t>
  </si>
  <si>
    <r>
      <t>OD-MF</t>
    </r>
    <r>
      <rPr>
        <sz val="10"/>
        <rFont val="Arial"/>
        <family val="2"/>
      </rPr>
      <t xml:space="preserve"> includes: Transition Center @ $3,600K, A-76 @ $4,600K</t>
    </r>
  </si>
  <si>
    <t>Pandemic Flu Distribution:</t>
  </si>
  <si>
    <t>Smart Card Levels:</t>
  </si>
  <si>
    <r>
      <t xml:space="preserve">ES Contingency:  </t>
    </r>
    <r>
      <rPr>
        <sz val="10"/>
        <rFont val="Arial"/>
        <family val="2"/>
      </rPr>
      <t>not requested in FY07</t>
    </r>
  </si>
  <si>
    <t>8370140  CIT -  Telework ($574K)</t>
  </si>
  <si>
    <t>8370142  CC   - Antivirals ($1,154K)</t>
  </si>
  <si>
    <r>
      <t xml:space="preserve">ORS-MF </t>
    </r>
    <r>
      <rPr>
        <sz val="10"/>
        <rFont val="Arial"/>
        <family val="2"/>
      </rPr>
      <t>includes 10M for Smartcard (HSPD-12)</t>
    </r>
  </si>
  <si>
    <t>(in thousands)</t>
  </si>
  <si>
    <t>8369442  CIT (MF) -  ($2,7M)</t>
  </si>
  <si>
    <t>8368204 ORS (MF) - ($10M)</t>
  </si>
  <si>
    <t>8370141  ORS - N-95 Masks ($14K)</t>
  </si>
  <si>
    <t>E-IT Systems (ES)</t>
  </si>
  <si>
    <t>FY06 funding to be spent during FY07</t>
  </si>
  <si>
    <r>
      <t>CC-MF</t>
    </r>
    <r>
      <rPr>
        <sz val="10"/>
        <rFont val="Arial"/>
        <family val="2"/>
      </rPr>
      <t xml:space="preserve"> includes 6,378K CRIS op &amp; maint. (transferred from ES SSF), includes 5.1M for Capital Equip Replacement</t>
    </r>
  </si>
  <si>
    <t>Central Services - FY07 Approved Levels</t>
  </si>
  <si>
    <r>
      <t xml:space="preserve">ES-SSFA </t>
    </r>
    <r>
      <rPr>
        <sz val="10"/>
        <rFont val="Arial"/>
        <family val="2"/>
      </rPr>
      <t xml:space="preserve">includes 4M previously supported by contingency funds and 1M for rent costs previously paid for by OD appropriation, </t>
    </r>
  </si>
  <si>
    <t xml:space="preserve">                exlcudes CRIS op &amp; Maint costs transferred to CC-MF</t>
  </si>
  <si>
    <r>
      <t xml:space="preserve">CIT-MF </t>
    </r>
    <r>
      <rPr>
        <sz val="10"/>
        <rFont val="Arial"/>
        <family val="2"/>
      </rPr>
      <t>includes 2,7M for Smartcard (HSPD-12) initiative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</si>
</sst>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 d\,\ 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\(#,##0\);\(\(#,##0\)\)"/>
    <numFmt numFmtId="173" formatCode="0_);\(0\)"/>
    <numFmt numFmtId="174" formatCode="0_);[Red]\-0_)"/>
    <numFmt numFmtId="175" formatCode="_(* #,##0.000_);_(* \(#,##0.000\);_(* &quot;-&quot;??_);_(@_)"/>
    <numFmt numFmtId="176" formatCode="_(&quot;$&quot;* #,##0.0000_);_(&quot;$&quot;* \(#,##0.0000\);_(&quot;$&quot;* &quot;-&quot;????_);_(@_)"/>
    <numFmt numFmtId="177" formatCode="&quot;$&quot;#,##0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_);_(@_)"/>
    <numFmt numFmtId="184" formatCode="0.0000%"/>
    <numFmt numFmtId="185" formatCode="0.00000%"/>
    <numFmt numFmtId="186" formatCode="\+#,##0"/>
    <numFmt numFmtId="187" formatCode="_(* #,##0.000_);_(* \(#,##0.000\);_(* &quot;-&quot;???_);_(@_)"/>
    <numFmt numFmtId="188" formatCode="mm/dd/yy"/>
    <numFmt numFmtId="189" formatCode="_(* #,##0.0000_);_(* \(#,##0.0000\);_(* &quot;-&quot;??_);_(@_)"/>
  </numFmts>
  <fonts count="34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0"/>
    </font>
    <font>
      <sz val="8"/>
      <name val="Times New Roman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2"/>
      <name val="Arial"/>
      <family val="2"/>
    </font>
    <font>
      <sz val="8.75"/>
      <name val="Arial"/>
      <family val="0"/>
    </font>
    <font>
      <b/>
      <sz val="9.5"/>
      <name val="Arial"/>
      <family val="0"/>
    </font>
    <font>
      <sz val="8.5"/>
      <name val="Arial"/>
      <family val="0"/>
    </font>
    <font>
      <b/>
      <sz val="8.75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.5"/>
      <name val="Arial"/>
      <family val="0"/>
    </font>
    <font>
      <sz val="2.25"/>
      <name val="Arial"/>
      <family val="0"/>
    </font>
    <font>
      <b/>
      <sz val="2"/>
      <name val="Arial"/>
      <family val="2"/>
    </font>
    <font>
      <b/>
      <sz val="8"/>
      <name val="Arial"/>
      <family val="0"/>
    </font>
    <font>
      <b/>
      <sz val="9"/>
      <color indexed="62"/>
      <name val="Arial"/>
      <family val="2"/>
    </font>
    <font>
      <b/>
      <sz val="11"/>
      <color indexed="62"/>
      <name val="Arial"/>
      <family val="2"/>
    </font>
    <font>
      <b/>
      <i/>
      <sz val="10"/>
      <color indexed="12"/>
      <name val="Arial"/>
      <family val="2"/>
    </font>
    <font>
      <b/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166" fontId="8" fillId="0" borderId="0" xfId="15" applyNumberFormat="1" applyFont="1" applyAlignment="1">
      <alignment/>
    </xf>
    <xf numFmtId="166" fontId="9" fillId="0" borderId="0" xfId="15" applyNumberFormat="1" applyFont="1" applyAlignment="1">
      <alignment/>
    </xf>
    <xf numFmtId="0" fontId="8" fillId="0" borderId="0" xfId="21" applyFont="1" applyFill="1" applyBorder="1">
      <alignment/>
      <protection/>
    </xf>
    <xf numFmtId="0" fontId="9" fillId="0" borderId="0" xfId="21" applyFont="1" applyFill="1" applyBorder="1">
      <alignment/>
      <protection/>
    </xf>
    <xf numFmtId="0" fontId="9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>
      <alignment/>
      <protection/>
    </xf>
    <xf numFmtId="166" fontId="8" fillId="0" borderId="0" xfId="15" applyNumberFormat="1" applyFont="1" applyFill="1" applyBorder="1" applyAlignment="1">
      <alignment horizontal="center"/>
    </xf>
    <xf numFmtId="166" fontId="9" fillId="0" borderId="0" xfId="15" applyNumberFormat="1" applyFont="1" applyBorder="1" applyAlignment="1">
      <alignment/>
    </xf>
    <xf numFmtId="166" fontId="10" fillId="0" borderId="0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right"/>
    </xf>
    <xf numFmtId="166" fontId="9" fillId="0" borderId="0" xfId="15" applyNumberFormat="1" applyFont="1" applyBorder="1" applyAlignment="1">
      <alignment horizontal="right"/>
    </xf>
    <xf numFmtId="166" fontId="8" fillId="0" borderId="0" xfId="15" applyNumberFormat="1" applyFont="1" applyBorder="1" applyAlignment="1">
      <alignment horizontal="right"/>
    </xf>
    <xf numFmtId="166" fontId="11" fillId="0" borderId="0" xfId="15" applyNumberFormat="1" applyFont="1" applyAlignment="1">
      <alignment horizontal="right"/>
    </xf>
    <xf numFmtId="166" fontId="8" fillId="0" borderId="0" xfId="15" applyNumberFormat="1" applyFont="1" applyBorder="1" applyAlignment="1">
      <alignment/>
    </xf>
    <xf numFmtId="166" fontId="8" fillId="0" borderId="0" xfId="15" applyNumberFormat="1" applyFont="1" applyFill="1" applyBorder="1" applyAlignment="1">
      <alignment horizontal="right"/>
    </xf>
    <xf numFmtId="166" fontId="8" fillId="0" borderId="0" xfId="15" applyNumberFormat="1" applyFont="1" applyFill="1" applyBorder="1" applyAlignment="1">
      <alignment/>
    </xf>
    <xf numFmtId="166" fontId="9" fillId="0" borderId="0" xfId="15" applyNumberFormat="1" applyFont="1" applyFill="1" applyBorder="1" applyAlignment="1">
      <alignment/>
    </xf>
    <xf numFmtId="0" fontId="10" fillId="0" borderId="0" xfId="21" applyFont="1" applyFill="1" applyBorder="1">
      <alignment/>
      <protection/>
    </xf>
    <xf numFmtId="166" fontId="8" fillId="0" borderId="0" xfId="15" applyNumberFormat="1" applyFont="1" applyBorder="1" applyAlignment="1">
      <alignment horizontal="center"/>
    </xf>
    <xf numFmtId="166" fontId="8" fillId="0" borderId="0" xfId="15" applyNumberFormat="1" applyFont="1" applyBorder="1" applyAlignment="1">
      <alignment horizontal="center" vertical="center" wrapText="1"/>
    </xf>
    <xf numFmtId="166" fontId="11" fillId="0" borderId="0" xfId="15" applyNumberFormat="1" applyFont="1" applyBorder="1" applyAlignment="1">
      <alignment/>
    </xf>
    <xf numFmtId="0" fontId="12" fillId="0" borderId="0" xfId="21" applyFont="1" applyFill="1" applyBorder="1">
      <alignment/>
      <protection/>
    </xf>
    <xf numFmtId="166" fontId="12" fillId="0" borderId="0" xfId="15" applyNumberFormat="1" applyFont="1" applyBorder="1" applyAlignment="1">
      <alignment/>
    </xf>
    <xf numFmtId="166" fontId="12" fillId="0" borderId="0" xfId="15" applyNumberFormat="1" applyFont="1" applyAlignment="1">
      <alignment/>
    </xf>
    <xf numFmtId="0" fontId="12" fillId="0" borderId="0" xfId="21" applyFont="1">
      <alignment/>
      <protection/>
    </xf>
    <xf numFmtId="166" fontId="12" fillId="0" borderId="0" xfId="15" applyNumberFormat="1" applyFont="1" applyFill="1" applyBorder="1" applyAlignment="1">
      <alignment/>
    </xf>
    <xf numFmtId="0" fontId="13" fillId="0" borderId="0" xfId="21" applyFont="1">
      <alignment/>
      <protection/>
    </xf>
    <xf numFmtId="0" fontId="12" fillId="2" borderId="0" xfId="21" applyFont="1" applyFill="1" applyBorder="1">
      <alignment/>
      <protection/>
    </xf>
    <xf numFmtId="166" fontId="12" fillId="2" borderId="0" xfId="15" applyNumberFormat="1" applyFont="1" applyFill="1" applyBorder="1" applyAlignment="1">
      <alignment/>
    </xf>
    <xf numFmtId="166" fontId="11" fillId="0" borderId="0" xfId="15" applyNumberFormat="1" applyFont="1" applyBorder="1" applyAlignment="1">
      <alignment horizontal="right"/>
    </xf>
    <xf numFmtId="166" fontId="12" fillId="0" borderId="0" xfId="21" applyNumberFormat="1" applyFont="1">
      <alignment/>
      <protection/>
    </xf>
    <xf numFmtId="166" fontId="11" fillId="0" borderId="0" xfId="15" applyNumberFormat="1" applyFont="1" applyAlignment="1">
      <alignment/>
    </xf>
    <xf numFmtId="0" fontId="7" fillId="0" borderId="0" xfId="21" applyFont="1" applyAlignment="1">
      <alignment horizontal="right"/>
      <protection/>
    </xf>
    <xf numFmtId="166" fontId="7" fillId="0" borderId="0" xfId="15" applyNumberFormat="1" applyFont="1" applyBorder="1" applyAlignment="1">
      <alignment horizontal="right" wrapText="1"/>
    </xf>
    <xf numFmtId="0" fontId="7" fillId="0" borderId="0" xfId="21" applyFont="1" applyAlignment="1">
      <alignment horizontal="right" wrapText="1"/>
      <protection/>
    </xf>
    <xf numFmtId="166" fontId="9" fillId="0" borderId="0" xfId="21" applyNumberFormat="1" applyFont="1">
      <alignment/>
      <protection/>
    </xf>
    <xf numFmtId="166" fontId="9" fillId="0" borderId="0" xfId="15" applyNumberFormat="1" applyFont="1" applyFill="1" applyAlignment="1">
      <alignment/>
    </xf>
    <xf numFmtId="0" fontId="13" fillId="0" borderId="0" xfId="21" applyFont="1" applyFill="1">
      <alignment/>
      <protection/>
    </xf>
    <xf numFmtId="166" fontId="9" fillId="0" borderId="1" xfId="15" applyNumberFormat="1" applyFont="1" applyFill="1" applyBorder="1" applyAlignment="1">
      <alignment/>
    </xf>
    <xf numFmtId="166" fontId="9" fillId="0" borderId="1" xfId="15" applyNumberFormat="1" applyFont="1" applyBorder="1" applyAlignment="1">
      <alignment/>
    </xf>
    <xf numFmtId="0" fontId="9" fillId="0" borderId="1" xfId="21" applyFont="1" applyBorder="1">
      <alignment/>
      <protection/>
    </xf>
    <xf numFmtId="0" fontId="9" fillId="0" borderId="1" xfId="21" applyFont="1" applyFill="1" applyBorder="1">
      <alignment/>
      <protection/>
    </xf>
    <xf numFmtId="166" fontId="8" fillId="0" borderId="1" xfId="15" applyNumberFormat="1" applyFont="1" applyBorder="1" applyAlignment="1">
      <alignment/>
    </xf>
    <xf numFmtId="166" fontId="9" fillId="0" borderId="1" xfId="15" applyNumberFormat="1" applyFont="1" applyBorder="1" applyAlignment="1">
      <alignment horizontal="right"/>
    </xf>
    <xf numFmtId="166" fontId="11" fillId="0" borderId="1" xfId="15" applyNumberFormat="1" applyFont="1" applyFill="1" applyBorder="1" applyAlignment="1">
      <alignment/>
    </xf>
    <xf numFmtId="166" fontId="11" fillId="0" borderId="1" xfId="15" applyNumberFormat="1" applyFont="1" applyFill="1" applyBorder="1" applyAlignment="1">
      <alignment horizontal="right"/>
    </xf>
    <xf numFmtId="166" fontId="12" fillId="0" borderId="1" xfId="15" applyNumberFormat="1" applyFont="1" applyFill="1" applyBorder="1" applyAlignment="1">
      <alignment/>
    </xf>
    <xf numFmtId="0" fontId="13" fillId="0" borderId="1" xfId="21" applyFont="1" applyFill="1" applyBorder="1">
      <alignment/>
      <protection/>
    </xf>
    <xf numFmtId="166" fontId="8" fillId="0" borderId="1" xfId="15" applyNumberFormat="1" applyFont="1" applyFill="1" applyBorder="1" applyAlignment="1">
      <alignment/>
    </xf>
    <xf numFmtId="166" fontId="9" fillId="0" borderId="1" xfId="21" applyNumberFormat="1" applyFont="1" applyBorder="1">
      <alignment/>
      <protection/>
    </xf>
    <xf numFmtId="0" fontId="22" fillId="0" borderId="0" xfId="21" applyFont="1" applyFill="1" applyBorder="1">
      <alignment/>
      <protection/>
    </xf>
    <xf numFmtId="0" fontId="22" fillId="0" borderId="0" xfId="21" applyFont="1" applyBorder="1">
      <alignment/>
      <protection/>
    </xf>
    <xf numFmtId="0" fontId="24" fillId="0" borderId="0" xfId="21" applyFont="1" applyAlignment="1">
      <alignment horizontal="right" wrapText="1"/>
      <protection/>
    </xf>
    <xf numFmtId="0" fontId="24" fillId="0" borderId="0" xfId="21" applyFont="1" applyFill="1" applyAlignment="1">
      <alignment horizontal="right" wrapText="1"/>
      <protection/>
    </xf>
    <xf numFmtId="0" fontId="22" fillId="3" borderId="1" xfId="21" applyFont="1" applyFill="1" applyBorder="1">
      <alignment/>
      <protection/>
    </xf>
    <xf numFmtId="0" fontId="23" fillId="3" borderId="1" xfId="21" applyFont="1" applyFill="1" applyBorder="1">
      <alignment/>
      <protection/>
    </xf>
    <xf numFmtId="0" fontId="24" fillId="0" borderId="1" xfId="21" applyFont="1" applyFill="1" applyBorder="1" applyAlignment="1">
      <alignment horizontal="right" wrapText="1"/>
      <protection/>
    </xf>
    <xf numFmtId="166" fontId="24" fillId="0" borderId="1" xfId="15" applyNumberFormat="1" applyFont="1" applyFill="1" applyBorder="1" applyAlignment="1">
      <alignment horizontal="right" wrapText="1"/>
    </xf>
    <xf numFmtId="166" fontId="24" fillId="0" borderId="1" xfId="15" applyNumberFormat="1" applyFont="1" applyBorder="1" applyAlignment="1">
      <alignment horizontal="right" wrapText="1"/>
    </xf>
    <xf numFmtId="0" fontId="24" fillId="0" borderId="1" xfId="21" applyFont="1" applyBorder="1" applyAlignment="1">
      <alignment horizontal="right" wrapText="1"/>
      <protection/>
    </xf>
    <xf numFmtId="0" fontId="8" fillId="0" borderId="0" xfId="21" applyFont="1" applyAlignment="1">
      <alignment horizontal="center"/>
      <protection/>
    </xf>
    <xf numFmtId="166" fontId="8" fillId="0" borderId="0" xfId="15" applyNumberFormat="1" applyFont="1" applyAlignment="1">
      <alignment horizontal="center"/>
    </xf>
    <xf numFmtId="166" fontId="8" fillId="0" borderId="2" xfId="15" applyNumberFormat="1" applyFont="1" applyBorder="1" applyAlignment="1">
      <alignment/>
    </xf>
    <xf numFmtId="166" fontId="21" fillId="0" borderId="0" xfId="15" applyNumberFormat="1" applyFont="1" applyBorder="1" applyAlignment="1">
      <alignment/>
    </xf>
    <xf numFmtId="0" fontId="8" fillId="4" borderId="0" xfId="21" applyFont="1" applyFill="1">
      <alignment/>
      <protection/>
    </xf>
    <xf numFmtId="166" fontId="8" fillId="4" borderId="0" xfId="15" applyNumberFormat="1" applyFont="1" applyFill="1" applyAlignment="1">
      <alignment/>
    </xf>
    <xf numFmtId="166" fontId="9" fillId="4" borderId="0" xfId="15" applyNumberFormat="1" applyFont="1" applyFill="1" applyAlignment="1">
      <alignment/>
    </xf>
    <xf numFmtId="166" fontId="25" fillId="0" borderId="0" xfId="15" applyNumberFormat="1" applyFont="1" applyBorder="1" applyAlignment="1">
      <alignment horizontal="right" vertical="center" wrapText="1"/>
    </xf>
    <xf numFmtId="166" fontId="25" fillId="0" borderId="0" xfId="15" applyNumberFormat="1" applyFont="1" applyBorder="1" applyAlignment="1">
      <alignment horizontal="right"/>
    </xf>
    <xf numFmtId="166" fontId="9" fillId="0" borderId="0" xfId="15" applyNumberFormat="1" applyFont="1" applyAlignment="1">
      <alignment horizontal="right"/>
    </xf>
    <xf numFmtId="0" fontId="9" fillId="0" borderId="0" xfId="15" applyNumberFormat="1" applyFont="1" applyAlignment="1">
      <alignment horizontal="right"/>
    </xf>
    <xf numFmtId="166" fontId="7" fillId="0" borderId="0" xfId="15" applyNumberFormat="1" applyFont="1" applyBorder="1" applyAlignment="1">
      <alignment horizontal="left"/>
    </xf>
    <xf numFmtId="0" fontId="7" fillId="0" borderId="0" xfId="21" applyFont="1" applyAlignment="1">
      <alignment horizontal="left"/>
      <protection/>
    </xf>
    <xf numFmtId="166" fontId="7" fillId="0" borderId="0" xfId="15" applyNumberFormat="1" applyFont="1" applyBorder="1" applyAlignment="1">
      <alignment horizontal="left" wrapText="1"/>
    </xf>
    <xf numFmtId="166" fontId="8" fillId="0" borderId="0" xfId="21" applyNumberFormat="1" applyFont="1">
      <alignment/>
      <protection/>
    </xf>
    <xf numFmtId="0" fontId="7" fillId="0" borderId="0" xfId="21" applyFont="1" applyAlignment="1">
      <alignment horizontal="left" wrapText="1"/>
      <protection/>
    </xf>
    <xf numFmtId="9" fontId="8" fillId="0" borderId="0" xfId="22" applyFont="1" applyAlignment="1">
      <alignment/>
    </xf>
    <xf numFmtId="0" fontId="9" fillId="0" borderId="3" xfId="21" applyFont="1" applyFill="1" applyBorder="1">
      <alignment/>
      <protection/>
    </xf>
    <xf numFmtId="0" fontId="9" fillId="0" borderId="3" xfId="21" applyFont="1" applyBorder="1">
      <alignment/>
      <protection/>
    </xf>
    <xf numFmtId="166" fontId="9" fillId="0" borderId="3" xfId="15" applyNumberFormat="1" applyFont="1" applyBorder="1" applyAlignment="1">
      <alignment horizontal="right"/>
    </xf>
    <xf numFmtId="166" fontId="9" fillId="0" borderId="3" xfId="15" applyNumberFormat="1" applyFont="1" applyBorder="1" applyAlignment="1">
      <alignment/>
    </xf>
    <xf numFmtId="166" fontId="8" fillId="0" borderId="0" xfId="21" applyNumberFormat="1" applyFont="1" applyBorder="1">
      <alignment/>
      <protection/>
    </xf>
    <xf numFmtId="175" fontId="9" fillId="0" borderId="0" xfId="21" applyNumberFormat="1" applyFont="1">
      <alignment/>
      <protection/>
    </xf>
    <xf numFmtId="175" fontId="9" fillId="0" borderId="0" xfId="15" applyNumberFormat="1" applyFont="1" applyAlignment="1">
      <alignment/>
    </xf>
    <xf numFmtId="175" fontId="9" fillId="0" borderId="3" xfId="15" applyNumberFormat="1" applyFont="1" applyBorder="1" applyAlignment="1">
      <alignment/>
    </xf>
    <xf numFmtId="164" fontId="9" fillId="0" borderId="0" xfId="22" applyNumberFormat="1" applyFont="1" applyAlignment="1">
      <alignment/>
    </xf>
    <xf numFmtId="164" fontId="9" fillId="0" borderId="0" xfId="22" applyNumberFormat="1" applyFont="1" applyBorder="1" applyAlignment="1">
      <alignment/>
    </xf>
    <xf numFmtId="164" fontId="9" fillId="0" borderId="3" xfId="22" applyNumberFormat="1" applyFont="1" applyBorder="1" applyAlignment="1">
      <alignment/>
    </xf>
    <xf numFmtId="0" fontId="8" fillId="0" borderId="0" xfId="21" applyFont="1">
      <alignment/>
      <protection/>
    </xf>
    <xf numFmtId="0" fontId="8" fillId="0" borderId="4" xfId="21" applyFont="1" applyBorder="1">
      <alignment/>
      <protection/>
    </xf>
    <xf numFmtId="166" fontId="8" fillId="0" borderId="5" xfId="21" applyNumberFormat="1" applyFont="1" applyBorder="1">
      <alignment/>
      <protection/>
    </xf>
    <xf numFmtId="164" fontId="8" fillId="0" borderId="6" xfId="22" applyNumberFormat="1" applyFont="1" applyBorder="1" applyAlignment="1">
      <alignment/>
    </xf>
    <xf numFmtId="0" fontId="9" fillId="0" borderId="7" xfId="21" applyFont="1" applyBorder="1">
      <alignment/>
      <protection/>
    </xf>
    <xf numFmtId="175" fontId="9" fillId="0" borderId="8" xfId="21" applyNumberFormat="1" applyFont="1" applyBorder="1">
      <alignment/>
      <protection/>
    </xf>
    <xf numFmtId="164" fontId="8" fillId="0" borderId="8" xfId="22" applyNumberFormat="1" applyFont="1" applyBorder="1" applyAlignment="1">
      <alignment/>
    </xf>
    <xf numFmtId="0" fontId="8" fillId="0" borderId="9" xfId="21" applyFont="1" applyBorder="1">
      <alignment/>
      <protection/>
    </xf>
    <xf numFmtId="166" fontId="8" fillId="0" borderId="10" xfId="21" applyNumberFormat="1" applyFont="1" applyBorder="1">
      <alignment/>
      <protection/>
    </xf>
    <xf numFmtId="164" fontId="8" fillId="0" borderId="11" xfId="22" applyNumberFormat="1" applyFont="1" applyBorder="1" applyAlignment="1">
      <alignment/>
    </xf>
    <xf numFmtId="166" fontId="22" fillId="3" borderId="1" xfId="15" applyNumberFormat="1" applyFont="1" applyFill="1" applyBorder="1" applyAlignment="1">
      <alignment/>
    </xf>
    <xf numFmtId="175" fontId="25" fillId="0" borderId="0" xfId="21" applyNumberFormat="1" applyFont="1" applyAlignment="1">
      <alignment horizontal="right"/>
      <protection/>
    </xf>
    <xf numFmtId="0" fontId="10" fillId="0" borderId="0" xfId="21" applyFont="1" applyAlignment="1">
      <alignment horizontal="right"/>
      <protection/>
    </xf>
    <xf numFmtId="0" fontId="8" fillId="0" borderId="5" xfId="21" applyFont="1" applyBorder="1">
      <alignment/>
      <protection/>
    </xf>
    <xf numFmtId="0" fontId="8" fillId="0" borderId="10" xfId="21" applyFont="1" applyBorder="1">
      <alignment/>
      <protection/>
    </xf>
    <xf numFmtId="0" fontId="0" fillId="0" borderId="0" xfId="0" applyAlignment="1">
      <alignment horizontal="right"/>
    </xf>
    <xf numFmtId="166" fontId="0" fillId="0" borderId="0" xfId="15" applyNumberForma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32" fillId="0" borderId="12" xfId="21" applyFont="1" applyBorder="1">
      <alignment/>
      <protection/>
    </xf>
    <xf numFmtId="0" fontId="9" fillId="0" borderId="13" xfId="21" applyFont="1" applyBorder="1">
      <alignment/>
      <protection/>
    </xf>
    <xf numFmtId="0" fontId="9" fillId="0" borderId="14" xfId="21" applyFont="1" applyBorder="1">
      <alignment/>
      <protection/>
    </xf>
    <xf numFmtId="166" fontId="8" fillId="0" borderId="0" xfId="15" applyNumberFormat="1" applyFont="1" applyFill="1" applyAlignment="1">
      <alignment/>
    </xf>
    <xf numFmtId="0" fontId="32" fillId="0" borderId="15" xfId="21" applyFont="1" applyBorder="1">
      <alignment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8" xfId="21" applyFont="1" applyBorder="1">
      <alignment/>
      <protection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20" xfId="21" applyFont="1" applyBorder="1">
      <alignment/>
      <protection/>
    </xf>
    <xf numFmtId="0" fontId="1" fillId="0" borderId="3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66" fontId="16" fillId="2" borderId="0" xfId="15" applyNumberFormat="1" applyFont="1" applyFill="1" applyAlignment="1">
      <alignment horizontal="center"/>
    </xf>
    <xf numFmtId="166" fontId="16" fillId="2" borderId="15" xfId="15" applyNumberFormat="1" applyFont="1" applyFill="1" applyBorder="1" applyAlignment="1">
      <alignment horizontal="center"/>
    </xf>
    <xf numFmtId="166" fontId="16" fillId="2" borderId="16" xfId="15" applyNumberFormat="1" applyFont="1" applyFill="1" applyBorder="1" applyAlignment="1">
      <alignment horizontal="center"/>
    </xf>
    <xf numFmtId="166" fontId="16" fillId="2" borderId="17" xfId="15" applyNumberFormat="1" applyFont="1" applyFill="1" applyBorder="1" applyAlignment="1">
      <alignment horizontal="center"/>
    </xf>
    <xf numFmtId="166" fontId="16" fillId="2" borderId="20" xfId="15" applyNumberFormat="1" applyFont="1" applyFill="1" applyBorder="1" applyAlignment="1">
      <alignment horizontal="center"/>
    </xf>
    <xf numFmtId="166" fontId="16" fillId="2" borderId="3" xfId="15" applyNumberFormat="1" applyFont="1" applyFill="1" applyBorder="1" applyAlignment="1">
      <alignment horizontal="center"/>
    </xf>
    <xf numFmtId="166" fontId="16" fillId="2" borderId="21" xfId="15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ra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FY07 Approved Levels
 (by Fund)
</a:t>
            </a:r>
          </a:p>
        </c:rich>
      </c:tx>
      <c:layout>
        <c:manualLayout>
          <c:xMode val="factor"/>
          <c:yMode val="factor"/>
          <c:x val="-0.04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23575"/>
          <c:w val="0.54375"/>
          <c:h val="0.6205"/>
        </c:manualLayout>
      </c:layout>
      <c:pie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1"/>
          </c:dPt>
          <c:dPt>
            <c:idx val="2"/>
            <c:explosion val="8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'FY07 Summary '!$B$4:$D$4</c:f>
              <c:strCache/>
            </c:strRef>
          </c:cat>
          <c:val>
            <c:numRef>
              <c:f>'FY07 Summary '!$B$12:$D$12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75"/>
          <c:y val="0.23925"/>
          <c:w val="0.50025"/>
          <c:h val="0.633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'FY07 Summary '!$C$4:$D$4</c:f>
              <c:strCache/>
            </c:strRef>
          </c:cat>
          <c:val>
            <c:numRef>
              <c:f>'FY07 Summary '!$C$14:$D$14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FY06 MBWG Approved Levels
 (by Fund) excl Non-NIH Taps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404"/>
          <c:w val="0.54575"/>
          <c:h val="0.4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'FY06 Summary (MBWG)'!$B$6:$D$6</c:f>
              <c:strCache/>
            </c:strRef>
          </c:cat>
          <c:val>
            <c:numRef>
              <c:f>'FY06 Summary (MBWG)'!$B$14:$D$14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19125"/>
          <c:w val="0.54925"/>
          <c:h val="0.617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'FY06 Summary (MBWG)'!$C$6:$D$6</c:f>
              <c:strCache/>
            </c:strRef>
          </c:cat>
          <c:val>
            <c:numRef>
              <c:f>'FY06 Summary (MBWG)'!$C$16:$D$16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3585"/>
          <c:w val="0.203"/>
          <c:h val="0.2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FY06 MBWG Approved Levels
 (by Fund) excl Non-NIH Taps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'Chron Summary'!$A$6:$D$6</c:f>
              <c:strCache/>
            </c:strRef>
          </c:cat>
          <c:val>
            <c:numRef>
              <c:f>'Chron Summary'!#REF!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CC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'Chron Summary'!#REF!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'Chron Summary'!#REF!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0.04775</cdr:y>
    </cdr:from>
    <cdr:to>
      <cdr:x>0.82825</cdr:x>
      <cdr:y>0.17525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133350"/>
          <a:ext cx="2600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FY07 Approved Levels
 (SSF by Assessment and Fee-for-service)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2</xdr:col>
      <xdr:colOff>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9525" y="4133850"/>
        <a:ext cx="3276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37</xdr:row>
      <xdr:rowOff>0</xdr:rowOff>
    </xdr:from>
    <xdr:to>
      <xdr:col>5</xdr:col>
      <xdr:colOff>895350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3514725" y="4133850"/>
        <a:ext cx="36671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</cdr:y>
    </cdr:from>
    <cdr:to>
      <cdr:x>0.64425</cdr:x>
      <cdr:y>0.1955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0"/>
          <a:ext cx="18192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FY06 MBWG Approved evels
 (SSF) excl Non-NIH Taps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3</xdr:col>
      <xdr:colOff>552450</xdr:colOff>
      <xdr:row>52</xdr:row>
      <xdr:rowOff>57150</xdr:rowOff>
    </xdr:to>
    <xdr:graphicFrame>
      <xdr:nvGraphicFramePr>
        <xdr:cNvPr id="1" name="Chart 3"/>
        <xdr:cNvGraphicFramePr/>
      </xdr:nvGraphicFramePr>
      <xdr:xfrm>
        <a:off x="9525" y="6353175"/>
        <a:ext cx="4829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34</xdr:row>
      <xdr:rowOff>0</xdr:rowOff>
    </xdr:from>
    <xdr:to>
      <xdr:col>9</xdr:col>
      <xdr:colOff>342900</xdr:colOff>
      <xdr:row>52</xdr:row>
      <xdr:rowOff>66675</xdr:rowOff>
    </xdr:to>
    <xdr:graphicFrame>
      <xdr:nvGraphicFramePr>
        <xdr:cNvPr id="2" name="Chart 4"/>
        <xdr:cNvGraphicFramePr/>
      </xdr:nvGraphicFramePr>
      <xdr:xfrm>
        <a:off x="4962525" y="6353175"/>
        <a:ext cx="47244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0.28375</cdr:x>
      <cdr:y>0</cdr:y>
    </cdr:from>
    <cdr:to>
      <cdr:x>0.4125</cdr:x>
      <cdr:y>0.37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FY06 MBWG Approved evels
 (SSF) excl Non-NIH Taps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4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9525" y="2638425"/>
        <a:ext cx="3343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6</xdr:col>
      <xdr:colOff>342900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352800" y="2638425"/>
        <a:ext cx="2200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42"/>
    <pageSetUpPr fitToPage="1"/>
  </sheetPr>
  <dimension ref="A1:M36"/>
  <sheetViews>
    <sheetView showGridLines="0" tabSelected="1" zoomScale="85" zoomScaleNormal="85" zoomScaleSheetLayoutView="75" workbookViewId="0" topLeftCell="A1">
      <selection activeCell="A29" sqref="A29"/>
    </sheetView>
  </sheetViews>
  <sheetFormatPr defaultColWidth="9.140625" defaultRowHeight="12"/>
  <cols>
    <col min="1" max="1" width="34.28125" style="5" customWidth="1"/>
    <col min="2" max="2" width="15.00390625" style="6" customWidth="1"/>
    <col min="3" max="6" width="15.00390625" style="7" customWidth="1"/>
    <col min="7" max="7" width="7.57421875" style="5" customWidth="1"/>
    <col min="8" max="16384" width="10.28125" style="5" customWidth="1"/>
  </cols>
  <sheetData>
    <row r="1" spans="1:5" ht="12.75">
      <c r="A1" s="3"/>
      <c r="B1" s="26"/>
      <c r="C1" s="14"/>
      <c r="D1" s="14"/>
      <c r="E1" s="15"/>
    </row>
    <row r="2" spans="1:6" s="34" customFormat="1" ht="18">
      <c r="A2" s="136" t="s">
        <v>80</v>
      </c>
      <c r="B2" s="136"/>
      <c r="C2" s="136"/>
      <c r="D2" s="136"/>
      <c r="E2" s="136"/>
      <c r="F2" s="136"/>
    </row>
    <row r="3" spans="1:6" ht="18" customHeight="1">
      <c r="A3" s="4"/>
      <c r="B3" s="27"/>
      <c r="C3" s="16"/>
      <c r="D3" s="16"/>
      <c r="E3" s="15"/>
      <c r="F3" s="69" t="s">
        <v>35</v>
      </c>
    </row>
    <row r="4" spans="1:6" s="13" customFormat="1" ht="15">
      <c r="A4" s="12" t="s">
        <v>18</v>
      </c>
      <c r="B4" s="17" t="s">
        <v>2</v>
      </c>
      <c r="C4" s="41" t="s">
        <v>27</v>
      </c>
      <c r="D4" s="40" t="s">
        <v>21</v>
      </c>
      <c r="E4" s="17" t="s">
        <v>8</v>
      </c>
      <c r="F4" s="42" t="s">
        <v>26</v>
      </c>
    </row>
    <row r="5" spans="1:6" ht="18.75" customHeight="1">
      <c r="A5" s="9" t="s">
        <v>12</v>
      </c>
      <c r="B5" s="15">
        <v>72348</v>
      </c>
      <c r="C5" s="15">
        <v>64114</v>
      </c>
      <c r="D5" s="7">
        <v>77596</v>
      </c>
      <c r="E5" s="15">
        <v>214058</v>
      </c>
      <c r="F5" s="7">
        <v>0</v>
      </c>
    </row>
    <row r="6" spans="1:6" ht="12.75">
      <c r="A6" s="9" t="s">
        <v>13</v>
      </c>
      <c r="B6" s="15">
        <v>60240</v>
      </c>
      <c r="C6" s="18">
        <v>0</v>
      </c>
      <c r="D6" s="7">
        <v>0</v>
      </c>
      <c r="E6" s="15">
        <v>60240</v>
      </c>
      <c r="F6" s="7">
        <v>0</v>
      </c>
    </row>
    <row r="7" spans="1:6" ht="12.75">
      <c r="A7" s="9" t="s">
        <v>14</v>
      </c>
      <c r="B7" s="24">
        <v>344832.175</v>
      </c>
      <c r="C7" s="19">
        <v>0</v>
      </c>
      <c r="D7" s="7">
        <v>113</v>
      </c>
      <c r="E7" s="15">
        <v>344945.175</v>
      </c>
      <c r="F7" s="7">
        <v>0</v>
      </c>
    </row>
    <row r="8" spans="1:6" ht="14.25" customHeight="1">
      <c r="A8" s="9" t="s">
        <v>15</v>
      </c>
      <c r="B8" s="15">
        <v>79628</v>
      </c>
      <c r="C8" s="15">
        <v>64010</v>
      </c>
      <c r="D8" s="7">
        <v>115113</v>
      </c>
      <c r="E8" s="15">
        <v>258751</v>
      </c>
      <c r="F8" s="7">
        <v>0</v>
      </c>
    </row>
    <row r="9" spans="1:8" ht="12.75">
      <c r="A9" s="9" t="s">
        <v>19</v>
      </c>
      <c r="B9" s="15">
        <v>11010</v>
      </c>
      <c r="C9" s="15">
        <v>8053</v>
      </c>
      <c r="D9" s="44">
        <v>414251</v>
      </c>
      <c r="E9" s="15">
        <v>433314</v>
      </c>
      <c r="F9" s="7">
        <v>0</v>
      </c>
      <c r="H9" s="43"/>
    </row>
    <row r="10" spans="1:6" ht="15" customHeight="1">
      <c r="A10" s="9" t="s">
        <v>25</v>
      </c>
      <c r="B10" s="15">
        <v>36017</v>
      </c>
      <c r="C10" s="15">
        <v>60424</v>
      </c>
      <c r="D10" s="7">
        <v>123100</v>
      </c>
      <c r="E10" s="15">
        <v>219541</v>
      </c>
      <c r="F10" s="7">
        <v>0</v>
      </c>
    </row>
    <row r="11" spans="1:8" ht="15">
      <c r="A11" s="9" t="s">
        <v>20</v>
      </c>
      <c r="B11" s="28">
        <v>2500</v>
      </c>
      <c r="C11" s="20">
        <v>0</v>
      </c>
      <c r="D11" s="39">
        <v>0</v>
      </c>
      <c r="E11" s="28">
        <v>2500</v>
      </c>
      <c r="F11" s="39">
        <v>0</v>
      </c>
      <c r="H11" s="43"/>
    </row>
    <row r="12" spans="1:8" s="32" customFormat="1" ht="15.75" customHeight="1">
      <c r="A12" s="29" t="s">
        <v>9</v>
      </c>
      <c r="B12" s="30">
        <v>606575.175</v>
      </c>
      <c r="C12" s="31">
        <v>196601</v>
      </c>
      <c r="D12" s="31">
        <v>730173</v>
      </c>
      <c r="E12" s="31">
        <v>1533349.175</v>
      </c>
      <c r="F12" s="31">
        <v>0</v>
      </c>
      <c r="H12" s="38"/>
    </row>
    <row r="13" spans="1:6" ht="18.75" customHeight="1">
      <c r="A13" s="9" t="s">
        <v>77</v>
      </c>
      <c r="B13" s="28">
        <v>2746</v>
      </c>
      <c r="C13" s="20">
        <v>92372</v>
      </c>
      <c r="D13" s="20">
        <v>0</v>
      </c>
      <c r="E13" s="28">
        <v>95118</v>
      </c>
      <c r="F13" s="20">
        <v>0</v>
      </c>
    </row>
    <row r="14" spans="1:6" s="34" customFormat="1" ht="12.75">
      <c r="A14" s="35" t="s">
        <v>17</v>
      </c>
      <c r="B14" s="36">
        <v>609321.175</v>
      </c>
      <c r="C14" s="36">
        <v>288973</v>
      </c>
      <c r="D14" s="36">
        <v>730173</v>
      </c>
      <c r="E14" s="36">
        <v>1628467.175</v>
      </c>
      <c r="F14" s="36">
        <v>0</v>
      </c>
    </row>
    <row r="15" spans="1:13" s="11" customFormat="1" ht="9" customHeight="1" hidden="1">
      <c r="A15" s="8"/>
      <c r="B15" s="23"/>
      <c r="C15" s="23"/>
      <c r="D15" s="23"/>
      <c r="E15" s="15"/>
      <c r="F15" s="23"/>
      <c r="G15" s="5"/>
      <c r="H15" s="5"/>
      <c r="I15" s="5"/>
      <c r="J15" s="5"/>
      <c r="K15" s="5"/>
      <c r="L15" s="5"/>
      <c r="M15" s="5"/>
    </row>
    <row r="16" spans="1:13" s="11" customFormat="1" ht="12.75" hidden="1">
      <c r="A16" s="25" t="s">
        <v>11</v>
      </c>
      <c r="B16" s="23"/>
      <c r="C16" s="24"/>
      <c r="D16" s="24"/>
      <c r="E16" s="15"/>
      <c r="F16" s="24"/>
      <c r="G16" s="5"/>
      <c r="H16" s="5"/>
      <c r="I16" s="5"/>
      <c r="J16" s="5"/>
      <c r="K16" s="5"/>
      <c r="L16" s="5"/>
      <c r="M16" s="5"/>
    </row>
    <row r="17" spans="1:13" s="10" customFormat="1" ht="15.75" customHeight="1" hidden="1">
      <c r="A17" s="9"/>
      <c r="B17" s="21">
        <v>0</v>
      </c>
      <c r="C17" s="18">
        <v>0</v>
      </c>
      <c r="D17" s="18">
        <v>0</v>
      </c>
      <c r="E17" s="15">
        <v>0</v>
      </c>
      <c r="F17" s="18">
        <v>0</v>
      </c>
      <c r="G17" s="5"/>
      <c r="H17" s="5"/>
      <c r="I17" s="5"/>
      <c r="J17" s="5"/>
      <c r="K17" s="5"/>
      <c r="L17" s="5"/>
      <c r="M17" s="5"/>
    </row>
    <row r="18" spans="1:13" s="10" customFormat="1" ht="15.75" customHeight="1" hidden="1">
      <c r="A18" s="9"/>
      <c r="B18" s="21">
        <v>0</v>
      </c>
      <c r="C18" s="18">
        <v>0</v>
      </c>
      <c r="D18" s="18">
        <v>0</v>
      </c>
      <c r="E18" s="15">
        <v>0</v>
      </c>
      <c r="F18" s="18">
        <v>0</v>
      </c>
      <c r="G18" s="5"/>
      <c r="H18" s="68"/>
      <c r="I18" s="5"/>
      <c r="J18" s="5"/>
      <c r="K18" s="5"/>
      <c r="L18" s="5"/>
      <c r="M18" s="5"/>
    </row>
    <row r="19" spans="1:13" s="10" customFormat="1" ht="15.75" customHeight="1" hidden="1">
      <c r="A19" s="9"/>
      <c r="B19" s="37">
        <v>0</v>
      </c>
      <c r="C19" s="37">
        <v>0</v>
      </c>
      <c r="D19" s="37">
        <v>0</v>
      </c>
      <c r="E19" s="28">
        <v>0</v>
      </c>
      <c r="F19" s="37">
        <v>0</v>
      </c>
      <c r="G19" s="5"/>
      <c r="H19" s="5"/>
      <c r="I19" s="5"/>
      <c r="J19" s="5"/>
      <c r="K19" s="5"/>
      <c r="L19" s="5"/>
      <c r="M19" s="5"/>
    </row>
    <row r="20" spans="1:7" s="34" customFormat="1" ht="19.5" customHeight="1" hidden="1">
      <c r="A20" s="35" t="s">
        <v>22</v>
      </c>
      <c r="B20" s="36">
        <v>609321.175</v>
      </c>
      <c r="C20" s="36">
        <v>288973</v>
      </c>
      <c r="D20" s="36">
        <v>730173</v>
      </c>
      <c r="E20" s="36">
        <v>1628467.175</v>
      </c>
      <c r="F20" s="36">
        <v>0</v>
      </c>
      <c r="G20" s="33"/>
    </row>
    <row r="21" spans="1:6" ht="12.75" hidden="1">
      <c r="A21" s="4"/>
      <c r="B21" s="21"/>
      <c r="C21" s="21"/>
      <c r="D21" s="21"/>
      <c r="E21" s="15"/>
      <c r="F21" s="21"/>
    </row>
    <row r="22" spans="1:6" ht="12.75" hidden="1">
      <c r="A22" s="4" t="s">
        <v>29</v>
      </c>
      <c r="B22" s="15">
        <v>49001</v>
      </c>
      <c r="C22" s="15">
        <v>20068</v>
      </c>
      <c r="D22" s="21"/>
      <c r="E22" s="15">
        <v>69069</v>
      </c>
      <c r="F22" s="21"/>
    </row>
    <row r="23" spans="1:6" ht="13.5" hidden="1" thickBot="1">
      <c r="A23" s="4"/>
      <c r="B23" s="21"/>
      <c r="C23" s="15"/>
      <c r="D23" s="15"/>
      <c r="E23" s="15"/>
      <c r="F23" s="15"/>
    </row>
    <row r="24" spans="1:6" ht="13.5" hidden="1" thickBot="1">
      <c r="A24" s="4" t="s">
        <v>28</v>
      </c>
      <c r="B24" s="21">
        <v>658322.175</v>
      </c>
      <c r="C24" s="21">
        <v>309041</v>
      </c>
      <c r="D24" s="21">
        <v>730173</v>
      </c>
      <c r="E24" s="70">
        <v>1697536.175</v>
      </c>
      <c r="F24" s="71" t="s">
        <v>52</v>
      </c>
    </row>
    <row r="25" spans="1:6" s="10" customFormat="1" ht="12.75" customHeight="1">
      <c r="A25" s="11"/>
      <c r="B25" s="120"/>
      <c r="C25" s="44"/>
      <c r="D25" s="44"/>
      <c r="E25" s="44"/>
      <c r="F25" s="44"/>
    </row>
    <row r="26" spans="1:6" s="10" customFormat="1" ht="12.75">
      <c r="A26" s="11" t="s">
        <v>79</v>
      </c>
      <c r="B26" s="120"/>
      <c r="C26" s="44"/>
      <c r="D26" s="44"/>
      <c r="E26" s="44"/>
      <c r="F26" s="44"/>
    </row>
    <row r="27" spans="1:6" s="10" customFormat="1" ht="12.75">
      <c r="A27" s="11" t="s">
        <v>72</v>
      </c>
      <c r="B27" s="120"/>
      <c r="C27" s="44"/>
      <c r="D27" s="44"/>
      <c r="E27" s="44"/>
      <c r="F27" s="44"/>
    </row>
    <row r="28" spans="1:6" s="10" customFormat="1" ht="12.75">
      <c r="A28" s="11" t="s">
        <v>83</v>
      </c>
      <c r="B28" s="120"/>
      <c r="C28" s="44"/>
      <c r="D28" s="44"/>
      <c r="E28" s="44"/>
      <c r="F28" s="44"/>
    </row>
    <row r="29" spans="1:6" s="10" customFormat="1" ht="12.75">
      <c r="A29" s="11" t="s">
        <v>81</v>
      </c>
      <c r="B29" s="120"/>
      <c r="C29" s="44"/>
      <c r="D29" s="44"/>
      <c r="E29" s="44"/>
      <c r="F29" s="44"/>
    </row>
    <row r="30" spans="1:6" s="10" customFormat="1" ht="12.75">
      <c r="A30" s="10" t="s">
        <v>82</v>
      </c>
      <c r="B30" s="44"/>
      <c r="C30" s="44"/>
      <c r="D30" s="44"/>
      <c r="E30" s="44"/>
      <c r="F30" s="44"/>
    </row>
    <row r="31" spans="1:6" s="10" customFormat="1" ht="12.75">
      <c r="A31" s="11" t="s">
        <v>69</v>
      </c>
      <c r="B31" s="120"/>
      <c r="C31" s="44"/>
      <c r="D31" s="44"/>
      <c r="E31" s="44"/>
      <c r="F31" s="44"/>
    </row>
    <row r="33" spans="1:6" ht="12.75" hidden="1">
      <c r="A33" s="117" t="s">
        <v>68</v>
      </c>
      <c r="B33" s="24"/>
      <c r="C33" s="15"/>
      <c r="F33" s="5"/>
    </row>
    <row r="34" spans="1:6" ht="12.75" hidden="1">
      <c r="A34" s="118" t="s">
        <v>74</v>
      </c>
      <c r="B34" s="24"/>
      <c r="C34" s="15"/>
      <c r="F34" s="5"/>
    </row>
    <row r="35" spans="1:6" ht="12.75" hidden="1">
      <c r="A35" s="118" t="s">
        <v>75</v>
      </c>
      <c r="B35" s="24"/>
      <c r="C35" s="15"/>
      <c r="F35" s="5"/>
    </row>
    <row r="36" spans="1:6" ht="12.75" hidden="1">
      <c r="A36" s="119"/>
      <c r="B36" s="24"/>
      <c r="C36" s="15"/>
      <c r="F36" s="5"/>
    </row>
  </sheetData>
  <mergeCells count="1">
    <mergeCell ref="A2:F2"/>
  </mergeCells>
  <printOptions horizontalCentered="1"/>
  <pageMargins left="0.15" right="0.15" top="0.21" bottom="0.17" header="0.35" footer="0.13"/>
  <pageSetup cellComments="asDisplayed" fitToHeight="1" fitToWidth="1" horizontalDpi="300" verticalDpi="300" orientation="landscape" r:id="rId2"/>
  <headerFooter alignWithMargins="0">
    <oddHeader>&amp;R&amp;10&amp;D</oddHeader>
    <oddFooter>&amp;R&amp;10&amp;Z&amp;F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indexed="46"/>
    <pageSetUpPr fitToPage="1"/>
  </sheetPr>
  <dimension ref="A1:M18"/>
  <sheetViews>
    <sheetView showGridLines="0" zoomScale="85" zoomScaleNormal="85" zoomScaleSheetLayoutView="75" workbookViewId="0" topLeftCell="A1">
      <selection activeCell="I22" sqref="I22"/>
    </sheetView>
  </sheetViews>
  <sheetFormatPr defaultColWidth="9.140625" defaultRowHeight="12"/>
  <cols>
    <col min="1" max="1" width="18.421875" style="5" customWidth="1"/>
    <col min="2" max="2" width="14.140625" style="6" customWidth="1"/>
    <col min="3" max="6" width="14.140625" style="7" customWidth="1"/>
    <col min="7" max="10" width="14.140625" style="5" customWidth="1"/>
    <col min="11" max="16384" width="10.28125" style="5" customWidth="1"/>
  </cols>
  <sheetData>
    <row r="1" spans="1:5" ht="54.75" customHeight="1">
      <c r="A1" s="3"/>
      <c r="B1" s="26"/>
      <c r="C1" s="14"/>
      <c r="D1" s="14"/>
      <c r="E1" s="15"/>
    </row>
    <row r="2" spans="1:10" s="34" customFormat="1" ht="18">
      <c r="A2" s="137" t="s">
        <v>30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s="34" customFormat="1" ht="18">
      <c r="A3" s="140" t="s">
        <v>31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3" s="61" customFormat="1" ht="48" customHeight="1">
      <c r="A4" s="64"/>
      <c r="B4" s="65" t="s">
        <v>12</v>
      </c>
      <c r="C4" s="65" t="s">
        <v>13</v>
      </c>
      <c r="D4" s="65" t="s">
        <v>14</v>
      </c>
      <c r="E4" s="66" t="s">
        <v>15</v>
      </c>
      <c r="F4" s="65" t="s">
        <v>19</v>
      </c>
      <c r="G4" s="67" t="s">
        <v>25</v>
      </c>
      <c r="H4" s="67" t="s">
        <v>20</v>
      </c>
      <c r="I4" s="67" t="s">
        <v>33</v>
      </c>
      <c r="J4" s="67" t="s">
        <v>8</v>
      </c>
      <c r="K4" s="60"/>
      <c r="L4" s="60"/>
      <c r="M4" s="60"/>
    </row>
    <row r="5" spans="1:13" s="44" customFormat="1" ht="14.25">
      <c r="A5" s="106" t="s">
        <v>34</v>
      </c>
      <c r="B5" s="46">
        <v>69987</v>
      </c>
      <c r="C5" s="46">
        <v>53776</v>
      </c>
      <c r="D5" s="46">
        <v>335909.175</v>
      </c>
      <c r="E5" s="47">
        <v>82068</v>
      </c>
      <c r="F5" s="46">
        <v>11019</v>
      </c>
      <c r="G5" s="47">
        <v>36340</v>
      </c>
      <c r="H5" s="47">
        <v>2500</v>
      </c>
      <c r="I5" s="47">
        <v>0</v>
      </c>
      <c r="J5" s="47">
        <f>SUM(B5:I5)</f>
        <v>591599.175</v>
      </c>
      <c r="K5" s="7"/>
      <c r="L5" s="7"/>
      <c r="M5" s="7"/>
    </row>
    <row r="6" spans="1:13" s="10" customFormat="1" ht="15.75" customHeight="1">
      <c r="A6" s="62"/>
      <c r="B6" s="50"/>
      <c r="C6" s="51"/>
      <c r="D6" s="51"/>
      <c r="E6" s="47"/>
      <c r="F6" s="51"/>
      <c r="G6" s="48"/>
      <c r="H6" s="48"/>
      <c r="I6" s="48"/>
      <c r="J6" s="48"/>
      <c r="K6" s="5"/>
      <c r="L6" s="5"/>
      <c r="M6" s="5"/>
    </row>
    <row r="7" spans="1:13" s="10" customFormat="1" ht="15.75" customHeight="1">
      <c r="A7" s="62"/>
      <c r="B7" s="50"/>
      <c r="C7" s="51"/>
      <c r="D7" s="51"/>
      <c r="E7" s="47"/>
      <c r="F7" s="51"/>
      <c r="G7" s="48"/>
      <c r="H7" s="48"/>
      <c r="I7" s="48"/>
      <c r="J7" s="48"/>
      <c r="K7" s="5"/>
      <c r="L7" s="5"/>
      <c r="M7" s="5"/>
    </row>
    <row r="8" spans="1:10" s="10" customFormat="1" ht="15.75" customHeight="1">
      <c r="A8" s="62"/>
      <c r="B8" s="52"/>
      <c r="C8" s="53"/>
      <c r="D8" s="53"/>
      <c r="E8" s="52"/>
      <c r="F8" s="53"/>
      <c r="G8" s="49"/>
      <c r="H8" s="49"/>
      <c r="I8" s="49"/>
      <c r="J8" s="49"/>
    </row>
    <row r="9" spans="1:10" s="45" customFormat="1" ht="19.5" customHeight="1">
      <c r="A9" s="63"/>
      <c r="B9" s="54"/>
      <c r="C9" s="54"/>
      <c r="D9" s="54"/>
      <c r="E9" s="54"/>
      <c r="F9" s="54"/>
      <c r="G9" s="54"/>
      <c r="H9" s="55"/>
      <c r="I9" s="55"/>
      <c r="J9" s="55"/>
    </row>
    <row r="10" spans="1:10" s="10" customFormat="1" ht="14.25">
      <c r="A10" s="62"/>
      <c r="B10" s="56"/>
      <c r="C10" s="56"/>
      <c r="D10" s="56"/>
      <c r="E10" s="46"/>
      <c r="F10" s="56"/>
      <c r="G10" s="49"/>
      <c r="H10" s="49"/>
      <c r="I10" s="49"/>
      <c r="J10" s="49"/>
    </row>
    <row r="11" spans="1:6" s="10" customFormat="1" ht="14.25">
      <c r="A11" s="58"/>
      <c r="B11" s="24"/>
      <c r="C11" s="24"/>
      <c r="D11" s="23"/>
      <c r="E11" s="24"/>
      <c r="F11" s="23"/>
    </row>
    <row r="12" spans="1:6" ht="14.25">
      <c r="A12" s="59"/>
      <c r="B12" s="21"/>
      <c r="C12" s="15"/>
      <c r="D12" s="15"/>
      <c r="E12" s="15"/>
      <c r="F12" s="15"/>
    </row>
    <row r="13" spans="1:6" ht="14.25">
      <c r="A13" s="59"/>
      <c r="B13" s="21"/>
      <c r="C13" s="21"/>
      <c r="D13" s="21"/>
      <c r="E13" s="21"/>
      <c r="F13" s="15"/>
    </row>
    <row r="15" spans="1:4" ht="12.75">
      <c r="A15" s="72" t="s">
        <v>39</v>
      </c>
      <c r="B15" s="73"/>
      <c r="C15" s="74"/>
      <c r="D15" s="74"/>
    </row>
    <row r="16" spans="1:4" ht="12.75">
      <c r="A16" s="72" t="s">
        <v>38</v>
      </c>
      <c r="B16" s="73"/>
      <c r="C16" s="74"/>
      <c r="D16" s="74"/>
    </row>
    <row r="17" spans="1:4" ht="12.75">
      <c r="A17" s="72" t="s">
        <v>37</v>
      </c>
      <c r="B17" s="73"/>
      <c r="C17" s="74"/>
      <c r="D17" s="74"/>
    </row>
    <row r="18" spans="1:4" ht="12.75">
      <c r="A18" s="72" t="s">
        <v>36</v>
      </c>
      <c r="B18" s="73"/>
      <c r="C18" s="74"/>
      <c r="D18" s="74"/>
    </row>
  </sheetData>
  <mergeCells count="2">
    <mergeCell ref="A2:J2"/>
    <mergeCell ref="A3:J3"/>
  </mergeCells>
  <printOptions horizontalCentered="1"/>
  <pageMargins left="0.4" right="0.4" top="0.21" bottom="0.42" header="0.35" footer="0.38"/>
  <pageSetup cellComments="asDisplayed" fitToHeight="1" fitToWidth="1" horizontalDpi="300" verticalDpi="300" orientation="landscape" scale="99" r:id="rId1"/>
  <headerFooter alignWithMargins="0">
    <oddFooter>&amp;C&amp;10&amp;D&amp;R&amp;10&amp;Z&amp;F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42"/>
    <pageSetUpPr fitToPage="1"/>
  </sheetPr>
  <dimension ref="A1:N39"/>
  <sheetViews>
    <sheetView showGridLines="0" zoomScale="85" zoomScaleNormal="85" zoomScaleSheetLayoutView="75" workbookViewId="0" topLeftCell="A1">
      <selection activeCell="E7" sqref="E7"/>
    </sheetView>
  </sheetViews>
  <sheetFormatPr defaultColWidth="9.140625" defaultRowHeight="12"/>
  <cols>
    <col min="1" max="1" width="22.8515625" style="5" customWidth="1"/>
    <col min="2" max="2" width="17.00390625" style="5" customWidth="1"/>
    <col min="3" max="3" width="17.00390625" style="6" customWidth="1"/>
    <col min="4" max="4" width="17.00390625" style="77" customWidth="1"/>
    <col min="5" max="7" width="15.00390625" style="7" customWidth="1"/>
    <col min="8" max="16384" width="10.28125" style="5" customWidth="1"/>
  </cols>
  <sheetData>
    <row r="1" spans="1:6" ht="12.75">
      <c r="A1" s="3"/>
      <c r="B1" s="3"/>
      <c r="C1" s="26"/>
      <c r="D1" s="22"/>
      <c r="E1" s="14"/>
      <c r="F1" s="15"/>
    </row>
    <row r="2" spans="1:7" s="34" customFormat="1" ht="18">
      <c r="A2" s="136" t="s">
        <v>23</v>
      </c>
      <c r="B2" s="136"/>
      <c r="C2" s="136"/>
      <c r="D2" s="136"/>
      <c r="E2" s="136"/>
      <c r="F2" s="136"/>
      <c r="G2" s="136"/>
    </row>
    <row r="3" spans="1:7" s="34" customFormat="1" ht="18">
      <c r="A3" s="136" t="s">
        <v>16</v>
      </c>
      <c r="B3" s="136"/>
      <c r="C3" s="136"/>
      <c r="D3" s="136"/>
      <c r="E3" s="136"/>
      <c r="F3" s="136"/>
      <c r="G3" s="136"/>
    </row>
    <row r="4" spans="1:6" ht="12.75">
      <c r="A4" s="6"/>
      <c r="B4" s="6"/>
      <c r="C4" s="22"/>
      <c r="D4" s="22"/>
      <c r="E4" s="14"/>
      <c r="F4" s="15"/>
    </row>
    <row r="5" spans="1:7" ht="18" customHeight="1">
      <c r="A5" s="4"/>
      <c r="B5" s="75" t="s">
        <v>43</v>
      </c>
      <c r="C5" s="75" t="s">
        <v>42</v>
      </c>
      <c r="D5" s="76" t="s">
        <v>44</v>
      </c>
      <c r="E5" s="16"/>
      <c r="F5" s="15"/>
      <c r="G5" s="69"/>
    </row>
    <row r="6" spans="1:7" s="13" customFormat="1" ht="15">
      <c r="A6" s="12" t="s">
        <v>46</v>
      </c>
      <c r="B6" s="12"/>
      <c r="C6" s="17"/>
      <c r="D6" s="40" t="s">
        <v>45</v>
      </c>
      <c r="F6" s="17"/>
      <c r="G6" s="42"/>
    </row>
    <row r="7" spans="1:6" ht="18.75" customHeight="1">
      <c r="A7" s="9" t="s">
        <v>12</v>
      </c>
      <c r="B7" s="9"/>
      <c r="C7" s="15" t="e">
        <f>+#REF!</f>
        <v>#REF!</v>
      </c>
      <c r="D7" s="78" t="e">
        <f>SUM(C7-B7)/B7</f>
        <v>#REF!</v>
      </c>
      <c r="F7" s="15"/>
    </row>
    <row r="8" spans="1:6" ht="12.75">
      <c r="A8" s="9" t="s">
        <v>13</v>
      </c>
      <c r="B8" s="9"/>
      <c r="C8" s="15" t="e">
        <f>+#REF!</f>
        <v>#REF!</v>
      </c>
      <c r="D8" s="78" t="e">
        <f aca="true" t="shared" si="0" ref="D8:D15">SUM(C8-B8)/B8</f>
        <v>#REF!</v>
      </c>
      <c r="F8" s="15"/>
    </row>
    <row r="9" spans="1:6" ht="12.75">
      <c r="A9" s="9" t="s">
        <v>14</v>
      </c>
      <c r="B9" s="9"/>
      <c r="C9" s="24" t="e">
        <f>+#REF!</f>
        <v>#REF!</v>
      </c>
      <c r="D9" s="78" t="e">
        <f t="shared" si="0"/>
        <v>#REF!</v>
      </c>
      <c r="F9" s="15"/>
    </row>
    <row r="10" spans="1:6" ht="14.25" customHeight="1">
      <c r="A10" s="9" t="s">
        <v>15</v>
      </c>
      <c r="B10" s="9"/>
      <c r="C10" s="15" t="e">
        <f>+#REF!</f>
        <v>#REF!</v>
      </c>
      <c r="D10" s="78" t="e">
        <f t="shared" si="0"/>
        <v>#REF!</v>
      </c>
      <c r="F10" s="15"/>
    </row>
    <row r="11" spans="1:9" ht="12.75">
      <c r="A11" s="9" t="s">
        <v>19</v>
      </c>
      <c r="B11" s="9"/>
      <c r="C11" s="15" t="e">
        <f>+#REF!</f>
        <v>#REF!</v>
      </c>
      <c r="D11" s="78" t="e">
        <f t="shared" si="0"/>
        <v>#REF!</v>
      </c>
      <c r="F11" s="15"/>
      <c r="I11" s="43"/>
    </row>
    <row r="12" spans="1:6" ht="15" customHeight="1">
      <c r="A12" s="9" t="s">
        <v>25</v>
      </c>
      <c r="B12" s="9"/>
      <c r="C12" s="15" t="e">
        <f>+#REF!</f>
        <v>#REF!</v>
      </c>
      <c r="D12" s="78" t="e">
        <f t="shared" si="0"/>
        <v>#REF!</v>
      </c>
      <c r="F12" s="15"/>
    </row>
    <row r="13" spans="1:9" ht="15">
      <c r="A13" s="9" t="s">
        <v>20</v>
      </c>
      <c r="B13" s="9"/>
      <c r="C13" s="15" t="e">
        <f>+#REF!</f>
        <v>#REF!</v>
      </c>
      <c r="D13" s="78" t="e">
        <f t="shared" si="0"/>
        <v>#REF!</v>
      </c>
      <c r="F13" s="28"/>
      <c r="G13" s="39"/>
      <c r="I13" s="43"/>
    </row>
    <row r="14" spans="1:7" ht="14.25" customHeight="1">
      <c r="A14" s="9" t="s">
        <v>10</v>
      </c>
      <c r="B14" s="9"/>
      <c r="C14" s="28" t="e">
        <f>+#REF!</f>
        <v>#REF!</v>
      </c>
      <c r="D14" s="78" t="e">
        <f t="shared" si="0"/>
        <v>#REF!</v>
      </c>
      <c r="F14" s="28"/>
      <c r="G14" s="20"/>
    </row>
    <row r="15" spans="1:7" s="34" customFormat="1" ht="12.75">
      <c r="A15" s="29" t="s">
        <v>8</v>
      </c>
      <c r="B15" s="29"/>
      <c r="C15" s="33" t="e">
        <f>SUM(C14:C14)</f>
        <v>#REF!</v>
      </c>
      <c r="D15" s="78" t="e">
        <f t="shared" si="0"/>
        <v>#REF!</v>
      </c>
      <c r="F15" s="33"/>
      <c r="G15" s="33"/>
    </row>
    <row r="16" spans="1:14" s="11" customFormat="1" ht="9" customHeight="1">
      <c r="A16" s="8"/>
      <c r="B16" s="8"/>
      <c r="C16" s="23"/>
      <c r="D16" s="22"/>
      <c r="E16" s="23"/>
      <c r="F16" s="15"/>
      <c r="G16" s="23"/>
      <c r="H16" s="5"/>
      <c r="I16" s="5"/>
      <c r="J16" s="5"/>
      <c r="K16" s="5"/>
      <c r="L16" s="5"/>
      <c r="M16" s="5"/>
      <c r="N16" s="5"/>
    </row>
    <row r="18" spans="1:3" ht="15">
      <c r="A18" s="12" t="s">
        <v>27</v>
      </c>
      <c r="B18" s="12"/>
      <c r="C18" s="41"/>
    </row>
    <row r="19" spans="1:4" ht="12.75">
      <c r="A19" s="9" t="s">
        <v>12</v>
      </c>
      <c r="B19" s="9"/>
      <c r="C19" s="15">
        <v>61017</v>
      </c>
      <c r="D19" s="78" t="e">
        <f>SUM(C19-B19)/B19</f>
        <v>#DIV/0!</v>
      </c>
    </row>
    <row r="20" spans="1:4" ht="12.75">
      <c r="A20" s="9" t="s">
        <v>13</v>
      </c>
      <c r="B20" s="9"/>
      <c r="C20" s="18" t="e">
        <f>+#REF!</f>
        <v>#REF!</v>
      </c>
      <c r="D20" s="78" t="e">
        <f aca="true" t="shared" si="1" ref="D20:D27">SUM(C20-B20)/B20</f>
        <v>#REF!</v>
      </c>
    </row>
    <row r="21" spans="1:4" ht="12.75">
      <c r="A21" s="9" t="s">
        <v>14</v>
      </c>
      <c r="B21" s="9"/>
      <c r="C21" s="19" t="e">
        <f>+#REF!</f>
        <v>#REF!</v>
      </c>
      <c r="D21" s="78" t="e">
        <f t="shared" si="1"/>
        <v>#REF!</v>
      </c>
    </row>
    <row r="22" spans="1:4" ht="12.75">
      <c r="A22" s="9" t="s">
        <v>15</v>
      </c>
      <c r="B22" s="9"/>
      <c r="C22" s="15" t="e">
        <f>+#REF!</f>
        <v>#REF!</v>
      </c>
      <c r="D22" s="78" t="e">
        <f t="shared" si="1"/>
        <v>#REF!</v>
      </c>
    </row>
    <row r="23" spans="1:4" ht="12.75">
      <c r="A23" s="9" t="s">
        <v>19</v>
      </c>
      <c r="B23" s="9"/>
      <c r="C23" s="15" t="e">
        <f>+#REF!</f>
        <v>#REF!</v>
      </c>
      <c r="D23" s="78" t="e">
        <f t="shared" si="1"/>
        <v>#REF!</v>
      </c>
    </row>
    <row r="24" spans="1:4" ht="12.75">
      <c r="A24" s="9" t="s">
        <v>25</v>
      </c>
      <c r="B24" s="9"/>
      <c r="C24" s="15" t="e">
        <f>+#REF!</f>
        <v>#REF!</v>
      </c>
      <c r="D24" s="78" t="e">
        <f t="shared" si="1"/>
        <v>#REF!</v>
      </c>
    </row>
    <row r="25" spans="1:4" ht="12.75">
      <c r="A25" s="9" t="s">
        <v>20</v>
      </c>
      <c r="B25" s="9"/>
      <c r="C25" s="77" t="e">
        <f>+#REF!</f>
        <v>#REF!</v>
      </c>
      <c r="D25" s="78" t="e">
        <f t="shared" si="1"/>
        <v>#REF!</v>
      </c>
    </row>
    <row r="26" spans="1:4" ht="15">
      <c r="A26" s="9" t="s">
        <v>10</v>
      </c>
      <c r="B26" s="9"/>
      <c r="C26" s="20" t="e">
        <f>+#REF!</f>
        <v>#REF!</v>
      </c>
      <c r="D26" s="78" t="e">
        <f t="shared" si="1"/>
        <v>#REF!</v>
      </c>
    </row>
    <row r="27" spans="1:4" ht="12.75">
      <c r="A27" s="29" t="s">
        <v>8</v>
      </c>
      <c r="B27" s="29"/>
      <c r="C27" s="33" t="e">
        <f>SUM(C26:C26)</f>
        <v>#REF!</v>
      </c>
      <c r="D27" s="78" t="e">
        <f t="shared" si="1"/>
        <v>#REF!</v>
      </c>
    </row>
    <row r="30" spans="1:3" ht="15">
      <c r="A30" s="12" t="s">
        <v>3</v>
      </c>
      <c r="B30" s="12"/>
      <c r="C30" s="40"/>
    </row>
    <row r="31" spans="1:4" ht="12.75">
      <c r="A31" s="9" t="s">
        <v>12</v>
      </c>
      <c r="B31" s="9"/>
      <c r="C31" s="7" t="e">
        <f>+#REF!</f>
        <v>#REF!</v>
      </c>
      <c r="D31" s="78" t="e">
        <f>SUM(C31-B31)/B31</f>
        <v>#REF!</v>
      </c>
    </row>
    <row r="32" spans="1:4" ht="12.75">
      <c r="A32" s="9" t="s">
        <v>13</v>
      </c>
      <c r="B32" s="9"/>
      <c r="C32" s="7" t="e">
        <f>+#REF!</f>
        <v>#REF!</v>
      </c>
      <c r="D32" s="78" t="e">
        <f aca="true" t="shared" si="2" ref="D32:D39">SUM(C32-B32)/B32</f>
        <v>#REF!</v>
      </c>
    </row>
    <row r="33" spans="1:4" ht="12.75">
      <c r="A33" s="9" t="s">
        <v>14</v>
      </c>
      <c r="B33" s="9"/>
      <c r="C33" s="7" t="e">
        <f>+#REF!</f>
        <v>#REF!</v>
      </c>
      <c r="D33" s="78" t="e">
        <f t="shared" si="2"/>
        <v>#REF!</v>
      </c>
    </row>
    <row r="34" spans="1:4" ht="12.75">
      <c r="A34" s="9" t="s">
        <v>15</v>
      </c>
      <c r="B34" s="9"/>
      <c r="C34" s="7" t="e">
        <f>+#REF!</f>
        <v>#REF!</v>
      </c>
      <c r="D34" s="78" t="e">
        <f t="shared" si="2"/>
        <v>#REF!</v>
      </c>
    </row>
    <row r="35" spans="1:4" ht="12.75">
      <c r="A35" s="9" t="s">
        <v>19</v>
      </c>
      <c r="B35" s="9"/>
      <c r="C35" s="44">
        <v>322955</v>
      </c>
      <c r="D35" s="78" t="e">
        <f t="shared" si="2"/>
        <v>#DIV/0!</v>
      </c>
    </row>
    <row r="36" spans="1:4" ht="12.75">
      <c r="A36" s="9" t="s">
        <v>25</v>
      </c>
      <c r="B36" s="9"/>
      <c r="C36" s="7" t="e">
        <f>+#REF!</f>
        <v>#REF!</v>
      </c>
      <c r="D36" s="78" t="e">
        <f t="shared" si="2"/>
        <v>#REF!</v>
      </c>
    </row>
    <row r="37" spans="1:4" ht="12.75">
      <c r="A37" s="9" t="s">
        <v>20</v>
      </c>
      <c r="B37" s="9"/>
      <c r="C37" s="7" t="e">
        <f>+#REF!</f>
        <v>#REF!</v>
      </c>
      <c r="D37" s="78" t="e">
        <f t="shared" si="2"/>
        <v>#REF!</v>
      </c>
    </row>
    <row r="38" spans="1:4" ht="15">
      <c r="A38" s="9" t="s">
        <v>10</v>
      </c>
      <c r="B38" s="9"/>
      <c r="C38" s="20">
        <v>0</v>
      </c>
      <c r="D38" s="78" t="e">
        <f t="shared" si="2"/>
        <v>#DIV/0!</v>
      </c>
    </row>
    <row r="39" spans="1:4" ht="12.75">
      <c r="A39" s="29" t="s">
        <v>8</v>
      </c>
      <c r="B39" s="29"/>
      <c r="C39" s="33">
        <f>SUM(C38:C38)</f>
        <v>0</v>
      </c>
      <c r="D39" s="78" t="e">
        <f t="shared" si="2"/>
        <v>#DIV/0!</v>
      </c>
    </row>
  </sheetData>
  <mergeCells count="2">
    <mergeCell ref="A2:G2"/>
    <mergeCell ref="A3:G3"/>
  </mergeCells>
  <printOptions horizontalCentered="1"/>
  <pageMargins left="0.4" right="0.4" top="0.21" bottom="0.42" header="0.35" footer="0.38"/>
  <pageSetup cellComments="asDisplayed" fitToHeight="1" fitToWidth="1" horizontalDpi="300" verticalDpi="300" orientation="landscape" scale="81" r:id="rId3"/>
  <headerFooter alignWithMargins="0">
    <oddFooter>&amp;C&amp;10&amp;D&amp;R&amp;10&amp;Z&amp;F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46"/>
    <pageSetUpPr fitToPage="1"/>
  </sheetPr>
  <dimension ref="A1:M19"/>
  <sheetViews>
    <sheetView showGridLines="0" zoomScale="85" zoomScaleNormal="85" zoomScaleSheetLayoutView="75" workbookViewId="0" topLeftCell="A2">
      <selection activeCell="H16" sqref="H16"/>
    </sheetView>
  </sheetViews>
  <sheetFormatPr defaultColWidth="9.140625" defaultRowHeight="12"/>
  <cols>
    <col min="1" max="1" width="18.421875" style="5" customWidth="1"/>
    <col min="2" max="2" width="14.140625" style="6" customWidth="1"/>
    <col min="3" max="6" width="14.140625" style="7" customWidth="1"/>
    <col min="7" max="10" width="14.140625" style="5" customWidth="1"/>
    <col min="11" max="16384" width="10.28125" style="5" customWidth="1"/>
  </cols>
  <sheetData>
    <row r="1" spans="1:5" ht="54.75" customHeight="1">
      <c r="A1" s="3"/>
      <c r="B1" s="26"/>
      <c r="C1" s="14"/>
      <c r="D1" s="14"/>
      <c r="E1" s="15"/>
    </row>
    <row r="2" spans="1:10" s="34" customFormat="1" ht="18">
      <c r="A2" s="137" t="s">
        <v>30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s="34" customFormat="1" ht="18">
      <c r="A3" s="140" t="s">
        <v>32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3" s="61" customFormat="1" ht="48" customHeight="1">
      <c r="A4" s="64"/>
      <c r="B4" s="65" t="s">
        <v>12</v>
      </c>
      <c r="C4" s="65" t="s">
        <v>13</v>
      </c>
      <c r="D4" s="65" t="s">
        <v>14</v>
      </c>
      <c r="E4" s="66" t="s">
        <v>15</v>
      </c>
      <c r="F4" s="65" t="s">
        <v>19</v>
      </c>
      <c r="G4" s="67" t="s">
        <v>25</v>
      </c>
      <c r="H4" s="67" t="s">
        <v>20</v>
      </c>
      <c r="I4" s="67" t="s">
        <v>33</v>
      </c>
      <c r="J4" s="67" t="s">
        <v>8</v>
      </c>
      <c r="K4" s="60"/>
      <c r="L4" s="60"/>
      <c r="M4" s="60"/>
    </row>
    <row r="5" spans="1:13" s="10" customFormat="1" ht="14.25">
      <c r="A5" s="62" t="s">
        <v>34</v>
      </c>
      <c r="B5" s="46" t="e">
        <f>+'FY06 Summary (MBWG)'!C7</f>
        <v>#REF!</v>
      </c>
      <c r="C5" s="46" t="e">
        <f>+'FY06 Summary (MBWG)'!C8</f>
        <v>#REF!</v>
      </c>
      <c r="D5" s="46" t="e">
        <f>+'FY06 Summary (MBWG)'!C9</f>
        <v>#REF!</v>
      </c>
      <c r="E5" s="46" t="e">
        <f>+'FY06 Summary (MBWG)'!C10</f>
        <v>#REF!</v>
      </c>
      <c r="F5" s="46" t="e">
        <f>+'FY06 Summary (MBWG)'!C11</f>
        <v>#REF!</v>
      </c>
      <c r="G5" s="46" t="e">
        <f>+'FY06 Summary (MBWG)'!C12</f>
        <v>#REF!</v>
      </c>
      <c r="H5" s="48">
        <v>0</v>
      </c>
      <c r="I5" s="47">
        <v>92312</v>
      </c>
      <c r="J5" s="57" t="e">
        <f>SUM(B5:I5)</f>
        <v>#REF!</v>
      </c>
      <c r="K5" s="5"/>
      <c r="L5" s="5"/>
      <c r="M5" s="5"/>
    </row>
    <row r="6" spans="1:13" s="10" customFormat="1" ht="15.75" customHeight="1">
      <c r="A6" s="62"/>
      <c r="B6" s="50"/>
      <c r="C6" s="51"/>
      <c r="D6" s="51"/>
      <c r="E6" s="47"/>
      <c r="F6" s="51"/>
      <c r="G6" s="48"/>
      <c r="H6" s="48"/>
      <c r="I6" s="48"/>
      <c r="J6" s="48"/>
      <c r="K6" s="5"/>
      <c r="L6" s="5"/>
      <c r="M6" s="5"/>
    </row>
    <row r="7" spans="1:13" s="10" customFormat="1" ht="15.75" customHeight="1">
      <c r="A7" s="62"/>
      <c r="B7" s="50"/>
      <c r="C7" s="51"/>
      <c r="D7" s="51"/>
      <c r="E7" s="47"/>
      <c r="F7" s="51"/>
      <c r="G7" s="48"/>
      <c r="H7" s="48"/>
      <c r="I7" s="48"/>
      <c r="J7" s="48"/>
      <c r="K7" s="5"/>
      <c r="L7" s="5"/>
      <c r="M7" s="5"/>
    </row>
    <row r="8" spans="1:10" s="10" customFormat="1" ht="15.75" customHeight="1">
      <c r="A8" s="62"/>
      <c r="B8" s="52"/>
      <c r="C8" s="53"/>
      <c r="D8" s="53"/>
      <c r="E8" s="52"/>
      <c r="F8" s="53"/>
      <c r="G8" s="49"/>
      <c r="H8" s="49"/>
      <c r="I8" s="49"/>
      <c r="J8" s="49"/>
    </row>
    <row r="9" spans="1:10" s="45" customFormat="1" ht="19.5" customHeight="1">
      <c r="A9" s="63"/>
      <c r="B9" s="54"/>
      <c r="C9" s="54"/>
      <c r="D9" s="54"/>
      <c r="E9" s="54"/>
      <c r="F9" s="54"/>
      <c r="G9" s="54"/>
      <c r="H9" s="55"/>
      <c r="I9" s="55"/>
      <c r="J9" s="55"/>
    </row>
    <row r="10" spans="1:10" s="10" customFormat="1" ht="14.25">
      <c r="A10" s="62"/>
      <c r="B10" s="56"/>
      <c r="C10" s="56"/>
      <c r="D10" s="56"/>
      <c r="E10" s="46"/>
      <c r="F10" s="56"/>
      <c r="G10" s="49"/>
      <c r="H10" s="49"/>
      <c r="I10" s="49"/>
      <c r="J10" s="49"/>
    </row>
    <row r="11" spans="1:6" s="10" customFormat="1" ht="14.25">
      <c r="A11" s="58"/>
      <c r="B11" s="24"/>
      <c r="C11" s="24"/>
      <c r="D11" s="23"/>
      <c r="E11" s="24"/>
      <c r="F11" s="23"/>
    </row>
    <row r="12" spans="1:6" ht="14.25">
      <c r="A12" s="59"/>
      <c r="B12" s="21"/>
      <c r="C12" s="15"/>
      <c r="D12" s="15"/>
      <c r="E12" s="15"/>
      <c r="F12" s="15"/>
    </row>
    <row r="13" spans="1:6" ht="14.25">
      <c r="A13" s="59"/>
      <c r="B13" s="21"/>
      <c r="C13" s="21"/>
      <c r="D13" s="21"/>
      <c r="E13" s="21"/>
      <c r="F13" s="15"/>
    </row>
    <row r="14" spans="1:4" ht="12.75">
      <c r="A14" s="72" t="s">
        <v>40</v>
      </c>
      <c r="B14" s="73"/>
      <c r="C14" s="74"/>
      <c r="D14" s="74"/>
    </row>
    <row r="15" ht="12.75">
      <c r="B15" s="18"/>
    </row>
    <row r="16" ht="12.75">
      <c r="B16" s="19"/>
    </row>
    <row r="17" ht="12.75">
      <c r="B17" s="15"/>
    </row>
    <row r="18" ht="12.75">
      <c r="B18" s="15"/>
    </row>
    <row r="19" ht="12.75">
      <c r="B19" s="15"/>
    </row>
  </sheetData>
  <mergeCells count="2">
    <mergeCell ref="A2:J2"/>
    <mergeCell ref="A3:J3"/>
  </mergeCells>
  <printOptions horizontalCentered="1"/>
  <pageMargins left="0.4" right="0.4" top="0.21" bottom="0.42" header="0.35" footer="0.38"/>
  <pageSetup cellComments="asDisplayed" fitToHeight="1" fitToWidth="1" horizontalDpi="300" verticalDpi="300" orientation="landscape" scale="99" r:id="rId1"/>
  <headerFooter alignWithMargins="0">
    <oddFooter>&amp;C&amp;10&amp;D&amp;R&amp;10&amp;Z&amp;F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F32" sqref="F32"/>
    </sheetView>
  </sheetViews>
  <sheetFormatPr defaultColWidth="9.140625" defaultRowHeight="12"/>
  <cols>
    <col min="1" max="1" width="2.57421875" style="113" customWidth="1"/>
    <col min="2" max="2" width="20.28125" style="0" customWidth="1"/>
    <col min="3" max="11" width="9.140625" style="111" customWidth="1"/>
  </cols>
  <sheetData>
    <row r="1" ht="12"/>
    <row r="2" spans="1:11" s="116" customFormat="1" ht="15">
      <c r="A2" s="143" t="s">
        <v>63</v>
      </c>
      <c r="B2" s="143"/>
      <c r="C2" s="143"/>
      <c r="D2" s="143"/>
      <c r="E2" s="143"/>
      <c r="F2" s="143"/>
      <c r="G2" s="143"/>
      <c r="H2" s="143"/>
      <c r="I2" s="143"/>
      <c r="J2" s="143"/>
      <c r="K2" s="115"/>
    </row>
    <row r="3" spans="1:11" s="116" customFormat="1" ht="15">
      <c r="A3" s="143" t="s">
        <v>62</v>
      </c>
      <c r="B3" s="143"/>
      <c r="C3" s="143"/>
      <c r="D3" s="143"/>
      <c r="E3" s="143"/>
      <c r="F3" s="143"/>
      <c r="G3" s="143"/>
      <c r="H3" s="143"/>
      <c r="I3" s="143"/>
      <c r="J3" s="143"/>
      <c r="K3" s="115"/>
    </row>
    <row r="4" spans="1:11" s="116" customFormat="1" ht="15">
      <c r="A4" s="143" t="s">
        <v>73</v>
      </c>
      <c r="B4" s="143"/>
      <c r="C4" s="143"/>
      <c r="D4" s="143"/>
      <c r="E4" s="143"/>
      <c r="F4" s="143"/>
      <c r="G4" s="143"/>
      <c r="H4" s="143"/>
      <c r="I4" s="143"/>
      <c r="J4" s="143"/>
      <c r="K4" s="115"/>
    </row>
    <row r="5" ht="12"/>
    <row r="6" ht="12"/>
    <row r="7" spans="1:10" ht="15" hidden="1">
      <c r="A7" s="114" t="s">
        <v>43</v>
      </c>
      <c r="C7" s="111" t="s">
        <v>1</v>
      </c>
      <c r="D7" s="111" t="s">
        <v>6</v>
      </c>
      <c r="E7" s="111" t="s">
        <v>4</v>
      </c>
      <c r="F7" s="111" t="s">
        <v>5</v>
      </c>
      <c r="G7" s="111" t="s">
        <v>7</v>
      </c>
      <c r="H7" s="111" t="s">
        <v>60</v>
      </c>
      <c r="I7" s="111" t="s">
        <v>0</v>
      </c>
      <c r="J7" s="111" t="s">
        <v>8</v>
      </c>
    </row>
    <row r="8" spans="2:12" ht="12" hidden="1">
      <c r="B8" t="s">
        <v>61</v>
      </c>
      <c r="C8" s="112"/>
      <c r="D8" s="112"/>
      <c r="E8" s="112"/>
      <c r="F8" s="112"/>
      <c r="G8" s="112"/>
      <c r="H8" s="112"/>
      <c r="I8" s="112"/>
      <c r="J8" s="112">
        <f>SUM(C8:I8)</f>
        <v>0</v>
      </c>
      <c r="K8" s="112"/>
      <c r="L8" s="1"/>
    </row>
    <row r="9" spans="3:12" ht="12" hidden="1">
      <c r="C9" s="112"/>
      <c r="D9" s="112"/>
      <c r="E9" s="112"/>
      <c r="F9" s="112"/>
      <c r="G9" s="112"/>
      <c r="H9" s="112"/>
      <c r="I9" s="112"/>
      <c r="J9" s="112">
        <f>SUM(C9:I9)</f>
        <v>0</v>
      </c>
      <c r="K9" s="112"/>
      <c r="L9" s="1"/>
    </row>
    <row r="10" spans="3:12" ht="12" hidden="1">
      <c r="C10" s="112"/>
      <c r="D10" s="112"/>
      <c r="E10" s="112"/>
      <c r="F10" s="112"/>
      <c r="G10" s="112"/>
      <c r="H10" s="112"/>
      <c r="I10" s="112"/>
      <c r="J10" s="112">
        <f>SUM(C10:I10)</f>
        <v>0</v>
      </c>
      <c r="K10" s="112"/>
      <c r="L10" s="1"/>
    </row>
    <row r="11" spans="3:12" ht="12" hidden="1">
      <c r="C11" s="112"/>
      <c r="D11" s="112"/>
      <c r="E11" s="112"/>
      <c r="F11" s="112"/>
      <c r="G11" s="112"/>
      <c r="H11" s="112"/>
      <c r="I11" s="112"/>
      <c r="J11" s="112">
        <f>SUM(C11:I11)</f>
        <v>0</v>
      </c>
      <c r="K11" s="112"/>
      <c r="L11" s="1"/>
    </row>
    <row r="12" spans="3:12" ht="12" hidden="1">
      <c r="C12" s="112"/>
      <c r="D12" s="112"/>
      <c r="E12" s="112"/>
      <c r="F12" s="112"/>
      <c r="G12" s="112"/>
      <c r="H12" s="112"/>
      <c r="I12" s="112"/>
      <c r="J12" s="112"/>
      <c r="K12" s="112"/>
      <c r="L12" s="1"/>
    </row>
    <row r="13" spans="1:12" ht="15">
      <c r="A13" s="114" t="s">
        <v>42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"/>
    </row>
    <row r="14" spans="3:12" ht="12">
      <c r="C14" s="112" t="s">
        <v>1</v>
      </c>
      <c r="D14" s="112" t="s">
        <v>6</v>
      </c>
      <c r="E14" s="112" t="s">
        <v>4</v>
      </c>
      <c r="F14" s="112" t="s">
        <v>5</v>
      </c>
      <c r="G14" s="112" t="s">
        <v>7</v>
      </c>
      <c r="H14" s="112" t="s">
        <v>60</v>
      </c>
      <c r="I14" s="112" t="s">
        <v>0</v>
      </c>
      <c r="J14" s="112" t="s">
        <v>8</v>
      </c>
      <c r="K14" s="112"/>
      <c r="L14" s="1"/>
    </row>
    <row r="15" spans="2:12" ht="12">
      <c r="B15" t="str">
        <f>+B8</f>
        <v>Smart Card (HSPD-12)</v>
      </c>
      <c r="C15" s="112"/>
      <c r="D15" s="112">
        <v>3240</v>
      </c>
      <c r="E15" s="112"/>
      <c r="F15" s="112"/>
      <c r="G15" s="112">
        <v>12805</v>
      </c>
      <c r="H15" s="112"/>
      <c r="I15" s="112"/>
      <c r="J15" s="112">
        <f>SUM(C15:I15)</f>
        <v>16045</v>
      </c>
      <c r="K15" s="112"/>
      <c r="L15" s="1"/>
    </row>
    <row r="16" spans="2:12" ht="12" hidden="1">
      <c r="B16" t="s">
        <v>24</v>
      </c>
      <c r="C16" s="112"/>
      <c r="D16" s="112"/>
      <c r="E16" s="112"/>
      <c r="F16" s="112">
        <v>4600</v>
      </c>
      <c r="G16" s="112"/>
      <c r="H16" s="112"/>
      <c r="I16" s="112"/>
      <c r="J16" s="112">
        <f>SUM(C16:I16)</f>
        <v>4600</v>
      </c>
      <c r="K16" s="112"/>
      <c r="L16" s="1"/>
    </row>
    <row r="17" spans="2:12" ht="12" hidden="1">
      <c r="B17" t="s">
        <v>65</v>
      </c>
      <c r="C17" s="112"/>
      <c r="D17" s="112"/>
      <c r="E17" s="112"/>
      <c r="F17" s="112">
        <v>3600</v>
      </c>
      <c r="G17" s="112"/>
      <c r="H17" s="112"/>
      <c r="I17" s="112"/>
      <c r="J17" s="112">
        <f>SUM(C17:I17)</f>
        <v>3600</v>
      </c>
      <c r="K17" s="112"/>
      <c r="L17" s="1"/>
    </row>
    <row r="18" spans="2:12" ht="12">
      <c r="B18" t="s">
        <v>59</v>
      </c>
      <c r="C18" s="112"/>
      <c r="D18" s="112"/>
      <c r="E18" s="112"/>
      <c r="F18" s="2">
        <v>1742</v>
      </c>
      <c r="G18" s="112"/>
      <c r="H18" s="112"/>
      <c r="I18" s="112"/>
      <c r="J18" s="112">
        <f>SUM(C18:I18)</f>
        <v>1742</v>
      </c>
      <c r="K18" s="112"/>
      <c r="L18" s="1"/>
    </row>
    <row r="19" spans="3:12" ht="12">
      <c r="C19" s="112"/>
      <c r="D19" s="112"/>
      <c r="E19" s="112"/>
      <c r="F19" s="112"/>
      <c r="G19" s="112"/>
      <c r="H19" s="112"/>
      <c r="I19" s="112"/>
      <c r="J19" s="112">
        <f>SUM(C19:I19)</f>
        <v>0</v>
      </c>
      <c r="K19" s="112"/>
      <c r="L19" s="1"/>
    </row>
    <row r="20" spans="3:12" ht="12">
      <c r="C20" s="112"/>
      <c r="D20" s="112"/>
      <c r="E20" s="112"/>
      <c r="F20" s="112"/>
      <c r="G20" s="112"/>
      <c r="H20" s="112"/>
      <c r="I20" s="112"/>
      <c r="J20" s="112"/>
      <c r="K20" s="112"/>
      <c r="L20" s="1"/>
    </row>
    <row r="21" spans="3:12" ht="12">
      <c r="C21" s="112"/>
      <c r="D21" s="112"/>
      <c r="E21" s="112"/>
      <c r="F21" s="112"/>
      <c r="G21" s="112"/>
      <c r="H21" s="112"/>
      <c r="I21" s="112"/>
      <c r="J21" s="112"/>
      <c r="K21" s="112"/>
      <c r="L21" s="1"/>
    </row>
    <row r="22" spans="1:12" ht="15">
      <c r="A22" s="114" t="s">
        <v>57</v>
      </c>
      <c r="C22" s="112" t="s">
        <v>1</v>
      </c>
      <c r="D22" s="112" t="s">
        <v>6</v>
      </c>
      <c r="E22" s="112" t="s">
        <v>4</v>
      </c>
      <c r="F22" s="112" t="s">
        <v>5</v>
      </c>
      <c r="G22" s="112" t="s">
        <v>7</v>
      </c>
      <c r="H22" s="112" t="s">
        <v>60</v>
      </c>
      <c r="I22" s="112" t="s">
        <v>0</v>
      </c>
      <c r="J22" s="112" t="s">
        <v>8</v>
      </c>
      <c r="K22" s="112"/>
      <c r="L22" s="1"/>
    </row>
    <row r="23" spans="2:12" ht="12">
      <c r="B23" t="str">
        <f>+B15</f>
        <v>Smart Card (HSPD-12)</v>
      </c>
      <c r="C23" s="112"/>
      <c r="D23" s="112">
        <f>+D15-540</f>
        <v>2700</v>
      </c>
      <c r="E23" s="112"/>
      <c r="F23" s="112"/>
      <c r="G23" s="112">
        <v>10000</v>
      </c>
      <c r="H23" s="112"/>
      <c r="I23" s="112"/>
      <c r="J23" s="112">
        <f>SUM(C23:I23)</f>
        <v>12700</v>
      </c>
      <c r="K23" s="112"/>
      <c r="L23" s="1"/>
    </row>
    <row r="24" spans="2:12" ht="12" hidden="1">
      <c r="B24" t="s">
        <v>24</v>
      </c>
      <c r="C24" s="112"/>
      <c r="D24" s="112"/>
      <c r="E24" s="112"/>
      <c r="F24" s="112">
        <f>4600-800</f>
        <v>3800</v>
      </c>
      <c r="G24" s="112"/>
      <c r="H24" s="112"/>
      <c r="I24" s="112"/>
      <c r="J24" s="112">
        <f>SUM(C24:I24)</f>
        <v>3800</v>
      </c>
      <c r="K24" s="112"/>
      <c r="L24" s="1"/>
    </row>
    <row r="25" spans="2:12" ht="12" hidden="1">
      <c r="B25" t="s">
        <v>65</v>
      </c>
      <c r="C25" s="112"/>
      <c r="D25" s="112"/>
      <c r="E25" s="112"/>
      <c r="F25" s="112">
        <v>3600</v>
      </c>
      <c r="G25" s="112"/>
      <c r="H25" s="112"/>
      <c r="I25" s="112"/>
      <c r="J25" s="112">
        <f>SUM(C25:I25)</f>
        <v>3600</v>
      </c>
      <c r="K25" s="112"/>
      <c r="L25" s="1"/>
    </row>
    <row r="26" spans="2:12" ht="12">
      <c r="B26" t="s">
        <v>59</v>
      </c>
      <c r="C26" s="112"/>
      <c r="D26" s="112"/>
      <c r="E26" s="112"/>
      <c r="F26" s="2">
        <v>0</v>
      </c>
      <c r="G26" s="112"/>
      <c r="H26" s="112"/>
      <c r="I26" s="112"/>
      <c r="J26" s="112">
        <f>SUM(C26:I26)</f>
        <v>0</v>
      </c>
      <c r="K26" s="112"/>
      <c r="L26" s="1"/>
    </row>
    <row r="27" spans="3:12" ht="12">
      <c r="C27" s="112"/>
      <c r="D27" s="112"/>
      <c r="E27" s="112"/>
      <c r="F27" s="112"/>
      <c r="G27" s="112"/>
      <c r="H27" s="112"/>
      <c r="I27" s="112"/>
      <c r="J27" s="112">
        <f>SUM(C27:I27)</f>
        <v>0</v>
      </c>
      <c r="K27" s="112"/>
      <c r="L27" s="1"/>
    </row>
    <row r="29" ht="12">
      <c r="B29" s="126" t="s">
        <v>78</v>
      </c>
    </row>
    <row r="30" spans="2:4" ht="12.75">
      <c r="B30" s="121" t="s">
        <v>67</v>
      </c>
      <c r="C30" s="124"/>
      <c r="D30" s="125"/>
    </row>
    <row r="31" spans="1:11" s="132" customFormat="1" ht="11.25">
      <c r="A31" s="127"/>
      <c r="B31" s="128" t="s">
        <v>58</v>
      </c>
      <c r="C31" s="129"/>
      <c r="D31" s="130"/>
      <c r="E31" s="131"/>
      <c r="F31" s="131"/>
      <c r="G31" s="131"/>
      <c r="H31" s="131"/>
      <c r="I31" s="131"/>
      <c r="J31" s="131"/>
      <c r="K31" s="131"/>
    </row>
    <row r="32" spans="1:11" s="132" customFormat="1" ht="11.25">
      <c r="A32" s="127"/>
      <c r="B32" s="128" t="s">
        <v>70</v>
      </c>
      <c r="C32" s="129"/>
      <c r="D32" s="130"/>
      <c r="E32" s="131"/>
      <c r="F32" s="131"/>
      <c r="G32" s="131"/>
      <c r="H32" s="131"/>
      <c r="I32" s="131"/>
      <c r="J32" s="131"/>
      <c r="K32" s="131"/>
    </row>
    <row r="33" spans="1:11" s="132" customFormat="1" ht="11.25">
      <c r="A33" s="127"/>
      <c r="B33" s="128" t="s">
        <v>76</v>
      </c>
      <c r="C33" s="129"/>
      <c r="D33" s="130"/>
      <c r="E33" s="131"/>
      <c r="F33" s="131"/>
      <c r="G33" s="131"/>
      <c r="H33" s="131"/>
      <c r="I33" s="131"/>
      <c r="J33" s="131"/>
      <c r="K33" s="131"/>
    </row>
    <row r="34" spans="1:11" s="132" customFormat="1" ht="11.25">
      <c r="A34" s="127"/>
      <c r="B34" s="133" t="s">
        <v>71</v>
      </c>
      <c r="C34" s="134"/>
      <c r="D34" s="135"/>
      <c r="E34" s="131"/>
      <c r="F34" s="131"/>
      <c r="G34" s="131"/>
      <c r="H34" s="131"/>
      <c r="I34" s="131"/>
      <c r="J34" s="131"/>
      <c r="K34" s="131"/>
    </row>
    <row r="35" spans="2:4" ht="12">
      <c r="B35" s="123"/>
      <c r="C35" s="122"/>
      <c r="D35" s="122"/>
    </row>
  </sheetData>
  <mergeCells count="3">
    <mergeCell ref="A2:J2"/>
    <mergeCell ref="A3:J3"/>
    <mergeCell ref="A4:J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42"/>
    <pageSetUpPr fitToPage="1"/>
  </sheetPr>
  <dimension ref="A1:M33"/>
  <sheetViews>
    <sheetView showGridLines="0" zoomScale="85" zoomScaleNormal="85" zoomScaleSheetLayoutView="75" workbookViewId="0" topLeftCell="A1">
      <selection activeCell="F16" sqref="F16"/>
    </sheetView>
  </sheetViews>
  <sheetFormatPr defaultColWidth="9.140625" defaultRowHeight="12"/>
  <cols>
    <col min="1" max="1" width="34.28125" style="5" customWidth="1"/>
    <col min="2" max="2" width="15.00390625" style="6" customWidth="1"/>
    <col min="3" max="6" width="15.00390625" style="7" customWidth="1"/>
    <col min="7" max="16384" width="10.28125" style="5" customWidth="1"/>
  </cols>
  <sheetData>
    <row r="1" spans="1:5" ht="12.75">
      <c r="A1" s="3"/>
      <c r="B1" s="26"/>
      <c r="C1" s="14"/>
      <c r="D1" s="14"/>
      <c r="E1" s="15"/>
    </row>
    <row r="2" spans="1:6" s="34" customFormat="1" ht="18">
      <c r="A2" s="136" t="s">
        <v>23</v>
      </c>
      <c r="B2" s="136"/>
      <c r="C2" s="136"/>
      <c r="D2" s="136"/>
      <c r="E2" s="136"/>
      <c r="F2" s="136"/>
    </row>
    <row r="3" spans="1:6" s="34" customFormat="1" ht="18">
      <c r="A3" s="136" t="s">
        <v>16</v>
      </c>
      <c r="B3" s="136"/>
      <c r="C3" s="136"/>
      <c r="D3" s="136"/>
      <c r="E3" s="136"/>
      <c r="F3" s="136"/>
    </row>
    <row r="4" spans="1:5" ht="12.75">
      <c r="A4" s="6"/>
      <c r="B4" s="22"/>
      <c r="C4" s="14"/>
      <c r="D4" s="14"/>
      <c r="E4" s="15"/>
    </row>
    <row r="5" spans="1:6" ht="18" customHeight="1">
      <c r="A5" s="4"/>
      <c r="B5" s="27"/>
      <c r="C5" s="16"/>
      <c r="D5" s="16"/>
      <c r="E5" s="15"/>
      <c r="F5" s="69" t="s">
        <v>35</v>
      </c>
    </row>
    <row r="6" spans="1:6" s="13" customFormat="1" ht="30">
      <c r="A6" s="12" t="s">
        <v>18</v>
      </c>
      <c r="B6" s="17" t="s">
        <v>2</v>
      </c>
      <c r="C6" s="41" t="s">
        <v>27</v>
      </c>
      <c r="D6" s="40" t="s">
        <v>21</v>
      </c>
      <c r="E6" s="17" t="s">
        <v>8</v>
      </c>
      <c r="F6" s="42" t="s">
        <v>26</v>
      </c>
    </row>
    <row r="7" spans="1:6" ht="18.75" customHeight="1">
      <c r="A7" s="9" t="s">
        <v>12</v>
      </c>
      <c r="B7" s="15" t="e">
        <f>+#REF!</f>
        <v>#REF!</v>
      </c>
      <c r="C7" s="15" t="e">
        <f>+#REF!</f>
        <v>#REF!</v>
      </c>
      <c r="D7" s="7" t="e">
        <f>+#REF!</f>
        <v>#REF!</v>
      </c>
      <c r="E7" s="15" t="e">
        <f aca="true" t="shared" si="0" ref="E7:E13">SUM(B7:D7)</f>
        <v>#REF!</v>
      </c>
      <c r="F7" s="7">
        <v>0</v>
      </c>
    </row>
    <row r="8" spans="1:6" ht="12.75">
      <c r="A8" s="9" t="s">
        <v>13</v>
      </c>
      <c r="B8" s="15" t="e">
        <f>+#REF!</f>
        <v>#REF!</v>
      </c>
      <c r="C8" s="18" t="e">
        <f>+#REF!</f>
        <v>#REF!</v>
      </c>
      <c r="D8" s="7" t="e">
        <f>+#REF!</f>
        <v>#REF!</v>
      </c>
      <c r="E8" s="15" t="e">
        <f t="shared" si="0"/>
        <v>#REF!</v>
      </c>
      <c r="F8" s="7">
        <v>0</v>
      </c>
    </row>
    <row r="9" spans="1:6" ht="12.75">
      <c r="A9" s="9" t="s">
        <v>14</v>
      </c>
      <c r="B9" s="24" t="e">
        <f>+#REF!</f>
        <v>#REF!</v>
      </c>
      <c r="C9" s="19" t="e">
        <f>+#REF!</f>
        <v>#REF!</v>
      </c>
      <c r="D9" s="7" t="e">
        <f>+#REF!</f>
        <v>#REF!</v>
      </c>
      <c r="E9" s="15" t="e">
        <f t="shared" si="0"/>
        <v>#REF!</v>
      </c>
      <c r="F9" s="7">
        <v>0</v>
      </c>
    </row>
    <row r="10" spans="1:6" ht="14.25" customHeight="1">
      <c r="A10" s="9" t="s">
        <v>15</v>
      </c>
      <c r="B10" s="15" t="e">
        <f>+#REF!</f>
        <v>#REF!</v>
      </c>
      <c r="C10" s="15" t="e">
        <f>+#REF!</f>
        <v>#REF!</v>
      </c>
      <c r="D10" s="7" t="e">
        <f>+#REF!</f>
        <v>#REF!</v>
      </c>
      <c r="E10" s="15" t="e">
        <f t="shared" si="0"/>
        <v>#REF!</v>
      </c>
      <c r="F10" s="7">
        <v>0</v>
      </c>
    </row>
    <row r="11" spans="1:8" ht="12.75">
      <c r="A11" s="9" t="s">
        <v>19</v>
      </c>
      <c r="B11" s="15" t="e">
        <f>+#REF!</f>
        <v>#REF!</v>
      </c>
      <c r="C11" s="15" t="e">
        <f>+#REF!</f>
        <v>#REF!</v>
      </c>
      <c r="D11" s="44" t="e">
        <f>+#REF!</f>
        <v>#REF!</v>
      </c>
      <c r="E11" s="15" t="e">
        <f t="shared" si="0"/>
        <v>#REF!</v>
      </c>
      <c r="F11" s="7">
        <v>0</v>
      </c>
      <c r="H11" s="43"/>
    </row>
    <row r="12" spans="1:6" ht="15" customHeight="1">
      <c r="A12" s="9" t="s">
        <v>25</v>
      </c>
      <c r="B12" s="15" t="e">
        <f>+#REF!</f>
        <v>#REF!</v>
      </c>
      <c r="C12" s="15" t="e">
        <f>+#REF!</f>
        <v>#REF!</v>
      </c>
      <c r="D12" s="7" t="e">
        <f>+#REF!</f>
        <v>#REF!</v>
      </c>
      <c r="E12" s="15" t="e">
        <f t="shared" si="0"/>
        <v>#REF!</v>
      </c>
      <c r="F12" s="7">
        <v>0</v>
      </c>
    </row>
    <row r="13" spans="1:8" ht="15">
      <c r="A13" s="9" t="s">
        <v>20</v>
      </c>
      <c r="B13" s="28" t="e">
        <f>+#REF!</f>
        <v>#REF!</v>
      </c>
      <c r="C13" s="20" t="e">
        <f>+#REF!</f>
        <v>#REF!</v>
      </c>
      <c r="D13" s="39" t="e">
        <f>+#REF!</f>
        <v>#REF!</v>
      </c>
      <c r="E13" s="28" t="e">
        <f t="shared" si="0"/>
        <v>#REF!</v>
      </c>
      <c r="F13" s="39">
        <v>0</v>
      </c>
      <c r="H13" s="43"/>
    </row>
    <row r="14" spans="1:8" s="32" customFormat="1" ht="15.75" customHeight="1">
      <c r="A14" s="29" t="s">
        <v>9</v>
      </c>
      <c r="B14" s="30" t="e">
        <f>SUM(B7:B13)</f>
        <v>#REF!</v>
      </c>
      <c r="C14" s="31" t="e">
        <f>SUM(C7:C13)</f>
        <v>#REF!</v>
      </c>
      <c r="D14" s="31" t="e">
        <f>SUM(D7:D13)</f>
        <v>#REF!</v>
      </c>
      <c r="E14" s="31" t="e">
        <f>SUM(E7:E13)</f>
        <v>#REF!</v>
      </c>
      <c r="F14" s="31">
        <f>SUM(F7:F13)</f>
        <v>0</v>
      </c>
      <c r="H14" s="38"/>
    </row>
    <row r="15" spans="1:6" ht="18.75" customHeight="1">
      <c r="A15" s="9" t="s">
        <v>10</v>
      </c>
      <c r="B15" s="28">
        <v>2744</v>
      </c>
      <c r="C15" s="20" t="e">
        <f>+#REF!-B15</f>
        <v>#REF!</v>
      </c>
      <c r="D15" s="20">
        <v>0</v>
      </c>
      <c r="E15" s="28" t="e">
        <f>SUM(B15:C15)</f>
        <v>#REF!</v>
      </c>
      <c r="F15" s="20" t="e">
        <f>+#REF!</f>
        <v>#REF!</v>
      </c>
    </row>
    <row r="16" spans="1:6" s="34" customFormat="1" ht="12.75">
      <c r="A16" s="29" t="s">
        <v>17</v>
      </c>
      <c r="B16" s="33" t="e">
        <f>SUM(B14:B15)</f>
        <v>#REF!</v>
      </c>
      <c r="C16" s="33" t="e">
        <f>SUM(C14:C15)</f>
        <v>#REF!</v>
      </c>
      <c r="D16" s="33" t="e">
        <f>SUM(D14:D15)</f>
        <v>#REF!</v>
      </c>
      <c r="E16" s="33" t="e">
        <f>SUM(E14:E15)</f>
        <v>#REF!</v>
      </c>
      <c r="F16" s="33" t="e">
        <f>SUM(F14:F15)</f>
        <v>#REF!</v>
      </c>
    </row>
    <row r="17" spans="1:13" s="11" customFormat="1" ht="9" customHeight="1">
      <c r="A17" s="8"/>
      <c r="B17" s="23"/>
      <c r="C17" s="23"/>
      <c r="D17" s="23"/>
      <c r="E17" s="15"/>
      <c r="F17" s="23"/>
      <c r="G17" s="5"/>
      <c r="H17" s="5"/>
      <c r="I17" s="5"/>
      <c r="J17" s="5"/>
      <c r="K17" s="5"/>
      <c r="L17" s="5"/>
      <c r="M17" s="5"/>
    </row>
    <row r="18" spans="1:13" s="11" customFormat="1" ht="12.75">
      <c r="A18" s="25" t="s">
        <v>11</v>
      </c>
      <c r="B18" s="23"/>
      <c r="C18" s="24"/>
      <c r="D18" s="24"/>
      <c r="E18" s="15"/>
      <c r="F18" s="24"/>
      <c r="G18" s="5"/>
      <c r="H18" s="5"/>
      <c r="I18" s="5"/>
      <c r="J18" s="5"/>
      <c r="K18" s="5"/>
      <c r="L18" s="5"/>
      <c r="M18" s="5"/>
    </row>
    <row r="19" spans="1:13" s="10" customFormat="1" ht="15.75" customHeight="1">
      <c r="A19" s="9"/>
      <c r="B19" s="21">
        <v>0</v>
      </c>
      <c r="C19" s="18">
        <v>0</v>
      </c>
      <c r="D19" s="18">
        <v>0</v>
      </c>
      <c r="E19" s="15">
        <f>SUM(B19:C19)</f>
        <v>0</v>
      </c>
      <c r="F19" s="18">
        <v>0</v>
      </c>
      <c r="G19" s="5"/>
      <c r="H19" s="5"/>
      <c r="I19" s="5"/>
      <c r="J19" s="5"/>
      <c r="K19" s="5"/>
      <c r="L19" s="5"/>
      <c r="M19" s="5"/>
    </row>
    <row r="20" spans="1:13" s="10" customFormat="1" ht="15.75" customHeight="1">
      <c r="A20" s="9"/>
      <c r="B20" s="21">
        <v>0</v>
      </c>
      <c r="C20" s="18">
        <v>0</v>
      </c>
      <c r="D20" s="18">
        <v>0</v>
      </c>
      <c r="E20" s="15">
        <f>SUM(B20:C20)</f>
        <v>0</v>
      </c>
      <c r="F20" s="18">
        <v>0</v>
      </c>
      <c r="G20" s="5"/>
      <c r="H20" s="68"/>
      <c r="I20" s="5"/>
      <c r="J20" s="5"/>
      <c r="K20" s="5"/>
      <c r="L20" s="5"/>
      <c r="M20" s="5"/>
    </row>
    <row r="21" spans="1:13" s="10" customFormat="1" ht="15.75" customHeight="1">
      <c r="A21" s="9"/>
      <c r="B21" s="37">
        <v>0</v>
      </c>
      <c r="C21" s="37">
        <v>0</v>
      </c>
      <c r="D21" s="37">
        <v>0</v>
      </c>
      <c r="E21" s="28">
        <f>SUM(B21:C21)</f>
        <v>0</v>
      </c>
      <c r="F21" s="37">
        <v>0</v>
      </c>
      <c r="G21" s="5"/>
      <c r="H21" s="5"/>
      <c r="I21" s="5"/>
      <c r="J21" s="5"/>
      <c r="K21" s="5"/>
      <c r="L21" s="5"/>
      <c r="M21" s="5"/>
    </row>
    <row r="22" spans="1:7" s="34" customFormat="1" ht="19.5" customHeight="1">
      <c r="A22" s="35" t="s">
        <v>22</v>
      </c>
      <c r="B22" s="36" t="e">
        <f>SUM(B16:B21)</f>
        <v>#REF!</v>
      </c>
      <c r="C22" s="36" t="e">
        <f>SUM(C16:C21)</f>
        <v>#REF!</v>
      </c>
      <c r="D22" s="36" t="e">
        <f>SUM(D16:D21)</f>
        <v>#REF!</v>
      </c>
      <c r="E22" s="36" t="e">
        <f>SUM(E16:E21)</f>
        <v>#REF!</v>
      </c>
      <c r="F22" s="36" t="e">
        <f>SUM(F16:F21)</f>
        <v>#REF!</v>
      </c>
      <c r="G22" s="33"/>
    </row>
    <row r="23" spans="1:6" ht="12.75">
      <c r="A23" s="4"/>
      <c r="B23" s="21"/>
      <c r="C23" s="21"/>
      <c r="D23" s="21"/>
      <c r="E23" s="15"/>
      <c r="F23" s="21"/>
    </row>
    <row r="24" spans="1:6" ht="12.75">
      <c r="A24" s="4" t="s">
        <v>29</v>
      </c>
      <c r="B24" s="15">
        <f>49001</f>
        <v>49001</v>
      </c>
      <c r="C24" s="15">
        <f>20068</f>
        <v>20068</v>
      </c>
      <c r="D24" s="21"/>
      <c r="E24" s="15">
        <f>SUM(B24:D24)</f>
        <v>69069</v>
      </c>
      <c r="F24" s="21"/>
    </row>
    <row r="25" spans="1:6" ht="13.5" thickBot="1">
      <c r="A25" s="4"/>
      <c r="B25" s="21"/>
      <c r="C25" s="15"/>
      <c r="D25" s="15"/>
      <c r="E25" s="15"/>
      <c r="F25" s="15"/>
    </row>
    <row r="26" spans="1:6" ht="13.5" thickBot="1">
      <c r="A26" s="4" t="s">
        <v>28</v>
      </c>
      <c r="B26" s="21" t="e">
        <f>SUM(B22:B24)</f>
        <v>#REF!</v>
      </c>
      <c r="C26" s="21" t="e">
        <f>SUM(C22:C24)</f>
        <v>#REF!</v>
      </c>
      <c r="D26" s="21" t="e">
        <f>SUM(D22:D24)</f>
        <v>#REF!</v>
      </c>
      <c r="E26" s="70" t="e">
        <f>SUM(E22:E24)</f>
        <v>#REF!</v>
      </c>
      <c r="F26" s="71" t="s">
        <v>52</v>
      </c>
    </row>
    <row r="27" ht="12.75">
      <c r="B27" s="84"/>
    </row>
    <row r="28" spans="1:3" ht="12.75">
      <c r="A28" s="72" t="s">
        <v>66</v>
      </c>
      <c r="B28" s="73"/>
      <c r="C28" s="74"/>
    </row>
    <row r="29" spans="1:3" ht="12.75">
      <c r="A29" s="72" t="s">
        <v>40</v>
      </c>
      <c r="B29" s="73"/>
      <c r="C29" s="74"/>
    </row>
    <row r="30" spans="1:3" ht="12.75">
      <c r="A30" s="72" t="s">
        <v>64</v>
      </c>
      <c r="B30" s="73"/>
      <c r="C30" s="74"/>
    </row>
    <row r="31" spans="1:3" ht="12.75">
      <c r="A31" s="72" t="s">
        <v>37</v>
      </c>
      <c r="B31" s="73"/>
      <c r="C31" s="74"/>
    </row>
    <row r="32" spans="1:3" ht="12.75">
      <c r="A32" s="72" t="s">
        <v>36</v>
      </c>
      <c r="B32" s="73"/>
      <c r="C32" s="74"/>
    </row>
    <row r="33" spans="1:3" ht="12.75">
      <c r="A33" s="72" t="s">
        <v>41</v>
      </c>
      <c r="B33" s="73"/>
      <c r="C33" s="74"/>
    </row>
  </sheetData>
  <mergeCells count="2">
    <mergeCell ref="A2:F2"/>
    <mergeCell ref="A3:F3"/>
  </mergeCells>
  <printOptions horizontalCentered="1"/>
  <pageMargins left="0.15" right="0.15" top="0.21" bottom="0.17" header="0.35" footer="0.13"/>
  <pageSetup cellComments="asDisplayed" fitToHeight="1" fitToWidth="1" horizontalDpi="300" verticalDpi="300" orientation="landscape" scale="78" r:id="rId4"/>
  <headerFooter alignWithMargins="0">
    <oddFooter>&amp;C&amp;10&amp;D&amp;R&amp;10&amp;Z&amp;F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42"/>
    <pageSetUpPr fitToPage="1"/>
  </sheetPr>
  <dimension ref="A1:G59"/>
  <sheetViews>
    <sheetView showGridLines="0" zoomScale="85" zoomScaleNormal="85" zoomScaleSheetLayoutView="75" workbookViewId="0" topLeftCell="A1">
      <selection activeCell="F16" sqref="F16"/>
    </sheetView>
  </sheetViews>
  <sheetFormatPr defaultColWidth="9.140625" defaultRowHeight="12"/>
  <cols>
    <col min="1" max="1" width="23.00390625" style="5" customWidth="1"/>
    <col min="2" max="2" width="14.7109375" style="5" hidden="1" customWidth="1"/>
    <col min="3" max="3" width="14.8515625" style="5" customWidth="1"/>
    <col min="4" max="4" width="12.421875" style="6" customWidth="1"/>
    <col min="5" max="5" width="15.00390625" style="90" customWidth="1"/>
    <col min="6" max="6" width="12.8515625" style="5" customWidth="1"/>
    <col min="7" max="7" width="13.8515625" style="5" customWidth="1"/>
    <col min="8" max="16384" width="10.28125" style="5" customWidth="1"/>
  </cols>
  <sheetData>
    <row r="1" spans="1:4" ht="12.75">
      <c r="A1" s="3"/>
      <c r="B1" s="3"/>
      <c r="C1" s="3"/>
      <c r="D1" s="26"/>
    </row>
    <row r="2" spans="1:6" s="34" customFormat="1" ht="18">
      <c r="A2" s="136" t="s">
        <v>23</v>
      </c>
      <c r="B2" s="136"/>
      <c r="C2" s="136"/>
      <c r="D2" s="136"/>
      <c r="E2" s="136"/>
      <c r="F2" s="136"/>
    </row>
    <row r="3" spans="1:6" s="34" customFormat="1" ht="18">
      <c r="A3" s="136" t="s">
        <v>51</v>
      </c>
      <c r="B3" s="136"/>
      <c r="C3" s="136"/>
      <c r="D3" s="136"/>
      <c r="E3" s="136"/>
      <c r="F3" s="136"/>
    </row>
    <row r="4" spans="1:4" ht="12.75">
      <c r="A4" s="6"/>
      <c r="B4" s="6"/>
      <c r="C4" s="6"/>
      <c r="D4" s="22"/>
    </row>
    <row r="5" spans="1:5" ht="18" customHeight="1">
      <c r="A5" s="4"/>
      <c r="B5" s="4"/>
      <c r="C5" s="4"/>
      <c r="D5" s="27"/>
      <c r="E5" s="107" t="s">
        <v>49</v>
      </c>
    </row>
    <row r="6" spans="1:6" s="13" customFormat="1" ht="15">
      <c r="A6" s="79" t="s">
        <v>47</v>
      </c>
      <c r="B6" s="40" t="s">
        <v>56</v>
      </c>
      <c r="C6" s="40" t="s">
        <v>43</v>
      </c>
      <c r="D6" s="40" t="s">
        <v>42</v>
      </c>
      <c r="E6" s="108" t="s">
        <v>55</v>
      </c>
      <c r="F6" s="40" t="s">
        <v>57</v>
      </c>
    </row>
    <row r="7" spans="1:5" ht="18.75" customHeight="1">
      <c r="A7" s="9" t="s">
        <v>12</v>
      </c>
      <c r="B7" s="9"/>
      <c r="C7" s="24">
        <f>59453+7270</f>
        <v>66723</v>
      </c>
      <c r="D7" s="15" t="e">
        <f>+'FY06 Summary (MBWG)'!B7</f>
        <v>#REF!</v>
      </c>
      <c r="E7" s="93" t="e">
        <f aca="true" t="shared" si="0" ref="E7:E15">SUM(D7-C7)/C7</f>
        <v>#REF!</v>
      </c>
    </row>
    <row r="8" spans="1:5" ht="12.75">
      <c r="A8" s="9" t="s">
        <v>13</v>
      </c>
      <c r="B8" s="9"/>
      <c r="C8" s="24">
        <v>53832</v>
      </c>
      <c r="D8" s="15" t="e">
        <f>+'FY06 Summary (MBWG)'!B8</f>
        <v>#REF!</v>
      </c>
      <c r="E8" s="93" t="e">
        <f t="shared" si="0"/>
        <v>#REF!</v>
      </c>
    </row>
    <row r="9" spans="1:5" ht="12.75">
      <c r="A9" s="9" t="s">
        <v>14</v>
      </c>
      <c r="B9" s="9"/>
      <c r="C9" s="24">
        <f>332365+2500</f>
        <v>334865</v>
      </c>
      <c r="D9" s="15" t="e">
        <f>+'FY06 Summary (MBWG)'!B9</f>
        <v>#REF!</v>
      </c>
      <c r="E9" s="93" t="e">
        <f t="shared" si="0"/>
        <v>#REF!</v>
      </c>
    </row>
    <row r="10" spans="1:5" ht="14.25" customHeight="1">
      <c r="A10" s="9" t="s">
        <v>15</v>
      </c>
      <c r="B10" s="9"/>
      <c r="C10" s="24">
        <v>70327</v>
      </c>
      <c r="D10" s="15" t="e">
        <f>+'FY06 Summary (MBWG)'!B10</f>
        <v>#REF!</v>
      </c>
      <c r="E10" s="93" t="e">
        <f t="shared" si="0"/>
        <v>#REF!</v>
      </c>
    </row>
    <row r="11" spans="1:5" ht="12.75">
      <c r="A11" s="9" t="s">
        <v>19</v>
      </c>
      <c r="B11" s="9"/>
      <c r="C11" s="24">
        <v>11019</v>
      </c>
      <c r="D11" s="15" t="e">
        <f>+'FY06 Summary (MBWG)'!B11</f>
        <v>#REF!</v>
      </c>
      <c r="E11" s="93" t="e">
        <f t="shared" si="0"/>
        <v>#REF!</v>
      </c>
    </row>
    <row r="12" spans="1:5" ht="15" customHeight="1">
      <c r="A12" s="9" t="s">
        <v>25</v>
      </c>
      <c r="B12" s="9"/>
      <c r="C12" s="24">
        <v>33300</v>
      </c>
      <c r="D12" s="15" t="e">
        <f>+'FY06 Summary (MBWG)'!B12</f>
        <v>#REF!</v>
      </c>
      <c r="E12" s="93" t="e">
        <f t="shared" si="0"/>
        <v>#REF!</v>
      </c>
    </row>
    <row r="13" spans="1:5" ht="13.5" customHeight="1">
      <c r="A13" s="9" t="s">
        <v>48</v>
      </c>
      <c r="B13" s="9"/>
      <c r="C13" s="24">
        <f>4600+2500</f>
        <v>7100</v>
      </c>
      <c r="D13" s="15" t="e">
        <f>+'FY06 Summary (MBWG)'!B13</f>
        <v>#REF!</v>
      </c>
      <c r="E13" s="93" t="e">
        <f t="shared" si="0"/>
        <v>#REF!</v>
      </c>
    </row>
    <row r="14" spans="1:7" ht="13.5" customHeight="1">
      <c r="A14" s="9" t="s">
        <v>33</v>
      </c>
      <c r="B14" s="9"/>
      <c r="C14" s="24">
        <v>2800</v>
      </c>
      <c r="D14" s="15">
        <f>+'FY06 Summary (MBWG)'!B15</f>
        <v>2744</v>
      </c>
      <c r="E14" s="94">
        <f t="shared" si="0"/>
        <v>-0.02</v>
      </c>
      <c r="F14" s="4"/>
      <c r="G14" s="4"/>
    </row>
    <row r="15" spans="1:7" ht="12.75">
      <c r="A15" s="4"/>
      <c r="B15" s="4"/>
      <c r="C15" s="89">
        <f>SUM(C7:C14)</f>
        <v>579966</v>
      </c>
      <c r="D15" s="21" t="e">
        <f>SUM(D7:D14)</f>
        <v>#REF!</v>
      </c>
      <c r="E15" s="94" t="e">
        <f t="shared" si="0"/>
        <v>#REF!</v>
      </c>
      <c r="F15" s="4"/>
      <c r="G15" s="4"/>
    </row>
    <row r="16" ht="12.75">
      <c r="E16" s="93"/>
    </row>
    <row r="17" ht="12.75">
      <c r="E17" s="93"/>
    </row>
    <row r="18" spans="1:5" ht="15">
      <c r="A18" s="81" t="s">
        <v>27</v>
      </c>
      <c r="B18" s="81"/>
      <c r="D18" s="5"/>
      <c r="E18" s="93"/>
    </row>
    <row r="19" spans="1:5" ht="12.75">
      <c r="A19" s="9" t="s">
        <v>12</v>
      </c>
      <c r="B19" s="9"/>
      <c r="C19" s="15">
        <v>54516</v>
      </c>
      <c r="D19" s="15" t="e">
        <f>+'FY06 Summary (MBWG)'!C7</f>
        <v>#REF!</v>
      </c>
      <c r="E19" s="93" t="e">
        <f>SUM(D19-C19)/C19</f>
        <v>#REF!</v>
      </c>
    </row>
    <row r="20" spans="1:5" ht="12.75">
      <c r="A20" s="9" t="s">
        <v>13</v>
      </c>
      <c r="B20" s="9"/>
      <c r="C20" s="18">
        <v>0</v>
      </c>
      <c r="D20" s="15" t="e">
        <f>+'FY06 Summary (MBWG)'!C8</f>
        <v>#REF!</v>
      </c>
      <c r="E20" s="93">
        <v>0</v>
      </c>
    </row>
    <row r="21" spans="1:5" ht="12.75">
      <c r="A21" s="9" t="s">
        <v>14</v>
      </c>
      <c r="B21" s="9"/>
      <c r="C21" s="19">
        <v>0</v>
      </c>
      <c r="D21" s="15" t="e">
        <f>+'FY06 Summary (MBWG)'!C9</f>
        <v>#REF!</v>
      </c>
      <c r="E21" s="93">
        <v>0</v>
      </c>
    </row>
    <row r="22" spans="1:5" ht="12.75">
      <c r="A22" s="9" t="s">
        <v>15</v>
      </c>
      <c r="B22" s="9"/>
      <c r="C22" s="15">
        <v>61955</v>
      </c>
      <c r="D22" s="15" t="e">
        <f>+'FY06 Summary (MBWG)'!C10</f>
        <v>#REF!</v>
      </c>
      <c r="E22" s="93" t="e">
        <f>SUM(D22-C22)/C22</f>
        <v>#REF!</v>
      </c>
    </row>
    <row r="23" spans="1:5" ht="12.75">
      <c r="A23" s="9" t="s">
        <v>19</v>
      </c>
      <c r="B23" s="9"/>
      <c r="C23" s="15">
        <v>8176</v>
      </c>
      <c r="D23" s="15" t="e">
        <f>+'FY06 Summary (MBWG)'!C11</f>
        <v>#REF!</v>
      </c>
      <c r="E23" s="93" t="e">
        <f>SUM(D23-C23)/C23</f>
        <v>#REF!</v>
      </c>
    </row>
    <row r="24" spans="1:5" ht="12.75">
      <c r="A24" s="9" t="s">
        <v>25</v>
      </c>
      <c r="B24" s="9"/>
      <c r="C24" s="15">
        <v>62600</v>
      </c>
      <c r="D24" s="15" t="e">
        <f>+'FY06 Summary (MBWG)'!C12</f>
        <v>#REF!</v>
      </c>
      <c r="E24" s="93" t="e">
        <f>SUM(D24-C24)/C24</f>
        <v>#REF!</v>
      </c>
    </row>
    <row r="25" spans="1:5" ht="12.75">
      <c r="A25" s="9" t="s">
        <v>20</v>
      </c>
      <c r="B25" s="9"/>
      <c r="C25" s="18">
        <v>0</v>
      </c>
      <c r="D25" s="15" t="e">
        <f>+'FY06 Summary (MBWG)'!C13</f>
        <v>#REF!</v>
      </c>
      <c r="E25" s="93">
        <v>0</v>
      </c>
    </row>
    <row r="26" spans="1:6" ht="12.75">
      <c r="A26" s="85" t="s">
        <v>10</v>
      </c>
      <c r="B26" s="85"/>
      <c r="C26" s="87">
        <v>87599</v>
      </c>
      <c r="D26" s="88" t="e">
        <f>+'FY06 Summary (MBWG)'!C15</f>
        <v>#REF!</v>
      </c>
      <c r="E26" s="95" t="e">
        <f>SUM(D26-C26)/C26</f>
        <v>#REF!</v>
      </c>
      <c r="F26" s="86"/>
    </row>
    <row r="27" spans="3:5" ht="12.75">
      <c r="C27" s="82">
        <f>SUM(C19:C26)</f>
        <v>274846</v>
      </c>
      <c r="D27" s="6" t="e">
        <f>SUM(D19:D26)</f>
        <v>#REF!</v>
      </c>
      <c r="E27" s="93" t="e">
        <f>SUM(D27-C27)/C27</f>
        <v>#REF!</v>
      </c>
    </row>
    <row r="28" ht="12.75">
      <c r="E28" s="93"/>
    </row>
    <row r="29" ht="12.75">
      <c r="E29" s="93"/>
    </row>
    <row r="30" spans="1:5" ht="15">
      <c r="A30" s="80" t="s">
        <v>21</v>
      </c>
      <c r="B30" s="80"/>
      <c r="D30" s="5"/>
      <c r="E30" s="93"/>
    </row>
    <row r="31" spans="1:5" ht="12.75">
      <c r="A31" s="9" t="s">
        <v>12</v>
      </c>
      <c r="B31" s="9"/>
      <c r="C31" s="7">
        <v>85129</v>
      </c>
      <c r="D31" s="7" t="e">
        <f>+'FY06 Summary (MBWG)'!D7</f>
        <v>#REF!</v>
      </c>
      <c r="E31" s="93" t="e">
        <f>SUM(D31-C31)/C31</f>
        <v>#REF!</v>
      </c>
    </row>
    <row r="32" spans="1:5" ht="12.75">
      <c r="A32" s="9" t="s">
        <v>13</v>
      </c>
      <c r="B32" s="9"/>
      <c r="C32" s="7">
        <v>0</v>
      </c>
      <c r="D32" s="7" t="e">
        <f>+'FY06 Summary (MBWG)'!D8</f>
        <v>#REF!</v>
      </c>
      <c r="E32" s="93">
        <v>0</v>
      </c>
    </row>
    <row r="33" spans="1:5" ht="12.75">
      <c r="A33" s="9" t="s">
        <v>14</v>
      </c>
      <c r="B33" s="9"/>
      <c r="C33" s="7">
        <v>115</v>
      </c>
      <c r="D33" s="7" t="e">
        <f>+'FY06 Summary (MBWG)'!D9</f>
        <v>#REF!</v>
      </c>
      <c r="E33" s="93" t="e">
        <f>SUM(D33-C33)/C33</f>
        <v>#REF!</v>
      </c>
    </row>
    <row r="34" spans="1:5" ht="12.75">
      <c r="A34" s="9" t="s">
        <v>15</v>
      </c>
      <c r="B34" s="9"/>
      <c r="C34" s="7">
        <v>113782</v>
      </c>
      <c r="D34" s="7" t="e">
        <f>+'FY06 Summary (MBWG)'!D10</f>
        <v>#REF!</v>
      </c>
      <c r="E34" s="93" t="e">
        <f>SUM(D34-C34)/C34</f>
        <v>#REF!</v>
      </c>
    </row>
    <row r="35" spans="1:5" ht="12.75">
      <c r="A35" s="9" t="s">
        <v>19</v>
      </c>
      <c r="B35" s="9"/>
      <c r="C35" s="7">
        <v>279287</v>
      </c>
      <c r="D35" s="7" t="e">
        <f>+'FY06 Summary (MBWG)'!D11</f>
        <v>#REF!</v>
      </c>
      <c r="E35" s="93" t="e">
        <f>SUM(D35-C35)/C35</f>
        <v>#REF!</v>
      </c>
    </row>
    <row r="36" spans="1:5" ht="12.75">
      <c r="A36" s="9" t="s">
        <v>25</v>
      </c>
      <c r="B36" s="9"/>
      <c r="C36" s="7">
        <v>83500</v>
      </c>
      <c r="D36" s="7" t="e">
        <f>+'FY06 Summary (MBWG)'!D12</f>
        <v>#REF!</v>
      </c>
      <c r="E36" s="93" t="e">
        <f>SUM(D36-C36)/C36</f>
        <v>#REF!</v>
      </c>
    </row>
    <row r="37" spans="1:5" ht="12.75">
      <c r="A37" s="9" t="s">
        <v>20</v>
      </c>
      <c r="B37" s="9"/>
      <c r="C37" s="7">
        <v>0</v>
      </c>
      <c r="D37" s="7" t="e">
        <f>+'FY06 Summary (MBWG)'!D13</f>
        <v>#REF!</v>
      </c>
      <c r="E37" s="93">
        <v>0</v>
      </c>
    </row>
    <row r="38" spans="1:6" ht="12.75">
      <c r="A38" s="85" t="s">
        <v>10</v>
      </c>
      <c r="B38" s="85"/>
      <c r="C38" s="88">
        <v>0</v>
      </c>
      <c r="D38" s="88">
        <f>+'FY06 Summary (MBWG)'!D24</f>
        <v>0</v>
      </c>
      <c r="E38" s="95">
        <v>0</v>
      </c>
      <c r="F38" s="86"/>
    </row>
    <row r="39" spans="3:5" ht="12.75">
      <c r="C39" s="6">
        <f>SUM(C31:C38)</f>
        <v>561813</v>
      </c>
      <c r="D39" s="6" t="e">
        <f>SUM(D31:D38)</f>
        <v>#REF!</v>
      </c>
      <c r="E39" s="93" t="e">
        <f>SUM(D39-C39)/C39</f>
        <v>#REF!</v>
      </c>
    </row>
    <row r="40" ht="12.75">
      <c r="E40" s="93"/>
    </row>
    <row r="41" ht="13.5" thickBot="1"/>
    <row r="42" spans="1:5" s="96" customFormat="1" ht="12.75">
      <c r="A42" s="97" t="s">
        <v>8</v>
      </c>
      <c r="B42" s="109"/>
      <c r="C42" s="98">
        <f>C39+C27+C15</f>
        <v>1416625</v>
      </c>
      <c r="D42" s="98" t="e">
        <f>D39+D27+D15</f>
        <v>#REF!</v>
      </c>
      <c r="E42" s="99" t="e">
        <f>SUM(D42-C42)/C42</f>
        <v>#REF!</v>
      </c>
    </row>
    <row r="43" spans="1:5" ht="12.75">
      <c r="A43" s="100"/>
      <c r="B43" s="4"/>
      <c r="C43" s="4"/>
      <c r="D43" s="21"/>
      <c r="E43" s="101"/>
    </row>
    <row r="44" spans="1:5" ht="12.75">
      <c r="A44" s="100" t="s">
        <v>53</v>
      </c>
      <c r="B44" s="4"/>
      <c r="C44" s="21">
        <v>49581</v>
      </c>
      <c r="D44" s="21">
        <f>+'FY06 Summary (MBWG)'!E24</f>
        <v>69069</v>
      </c>
      <c r="E44" s="102">
        <f>SUM(D44-C44)/C44</f>
        <v>0.39305379076662433</v>
      </c>
    </row>
    <row r="45" spans="1:5" ht="12.75">
      <c r="A45" s="100"/>
      <c r="B45" s="4"/>
      <c r="C45" s="4"/>
      <c r="D45" s="21"/>
      <c r="E45" s="101"/>
    </row>
    <row r="46" spans="1:5" s="96" customFormat="1" ht="13.5" thickBot="1">
      <c r="A46" s="103" t="s">
        <v>54</v>
      </c>
      <c r="B46" s="110"/>
      <c r="C46" s="104">
        <f>+C44+C42</f>
        <v>1466206</v>
      </c>
      <c r="D46" s="104" t="e">
        <f>+D44+D42</f>
        <v>#REF!</v>
      </c>
      <c r="E46" s="105" t="e">
        <f>SUM(D46-C46)/C46</f>
        <v>#REF!</v>
      </c>
    </row>
    <row r="50" spans="1:2" ht="19.5" customHeight="1">
      <c r="A50" s="83" t="s">
        <v>50</v>
      </c>
      <c r="B50" s="83"/>
    </row>
    <row r="51" spans="1:5" ht="12.75">
      <c r="A51" s="9" t="s">
        <v>12</v>
      </c>
      <c r="B51" s="9"/>
      <c r="C51" s="7">
        <v>0</v>
      </c>
      <c r="D51" s="7">
        <v>0</v>
      </c>
      <c r="E51" s="91">
        <v>0</v>
      </c>
    </row>
    <row r="52" spans="1:5" ht="12.75">
      <c r="A52" s="9" t="s">
        <v>13</v>
      </c>
      <c r="B52" s="9"/>
      <c r="C52" s="7">
        <v>0</v>
      </c>
      <c r="D52" s="7">
        <v>0</v>
      </c>
      <c r="E52" s="91">
        <v>0</v>
      </c>
    </row>
    <row r="53" spans="1:5" ht="12.75">
      <c r="A53" s="9" t="s">
        <v>14</v>
      </c>
      <c r="B53" s="9"/>
      <c r="C53" s="7">
        <v>0</v>
      </c>
      <c r="D53" s="7">
        <v>0</v>
      </c>
      <c r="E53" s="91">
        <v>0</v>
      </c>
    </row>
    <row r="54" spans="1:5" ht="12.75">
      <c r="A54" s="9" t="s">
        <v>15</v>
      </c>
      <c r="B54" s="9"/>
      <c r="C54" s="7">
        <v>0</v>
      </c>
      <c r="D54" s="7">
        <v>0</v>
      </c>
      <c r="E54" s="91">
        <v>0</v>
      </c>
    </row>
    <row r="55" spans="1:5" ht="12.75">
      <c r="A55" s="9" t="s">
        <v>19</v>
      </c>
      <c r="B55" s="9"/>
      <c r="C55" s="7">
        <v>0</v>
      </c>
      <c r="D55" s="7">
        <v>0</v>
      </c>
      <c r="E55" s="91">
        <v>0</v>
      </c>
    </row>
    <row r="56" spans="1:5" ht="12.75">
      <c r="A56" s="9" t="s">
        <v>25</v>
      </c>
      <c r="B56" s="9"/>
      <c r="C56" s="7">
        <v>0</v>
      </c>
      <c r="D56" s="7">
        <v>0</v>
      </c>
      <c r="E56" s="91">
        <v>0</v>
      </c>
    </row>
    <row r="57" spans="1:5" ht="12.75">
      <c r="A57" s="9" t="s">
        <v>20</v>
      </c>
      <c r="B57" s="9"/>
      <c r="C57" s="7">
        <v>0</v>
      </c>
      <c r="D57" s="7">
        <v>0</v>
      </c>
      <c r="E57" s="91">
        <v>0</v>
      </c>
    </row>
    <row r="58" spans="1:6" ht="12.75">
      <c r="A58" s="85" t="s">
        <v>10</v>
      </c>
      <c r="B58" s="85"/>
      <c r="C58" s="87">
        <v>7271</v>
      </c>
      <c r="D58" s="87" t="e">
        <f>+'FY06 Summary (MBWG)'!F15</f>
        <v>#REF!</v>
      </c>
      <c r="E58" s="92" t="e">
        <f>SUM(D58-C58)/C58</f>
        <v>#REF!</v>
      </c>
      <c r="F58" s="86"/>
    </row>
    <row r="59" spans="3:5" ht="12.75">
      <c r="C59" s="6">
        <f>SUM(C51:C58)</f>
        <v>7271</v>
      </c>
      <c r="D59" s="6" t="e">
        <f>SUM(D51:D58)</f>
        <v>#REF!</v>
      </c>
      <c r="E59" s="91" t="e">
        <f>SUM(D59-C59)/C59</f>
        <v>#REF!</v>
      </c>
    </row>
  </sheetData>
  <mergeCells count="2">
    <mergeCell ref="A2:F2"/>
    <mergeCell ref="A3:F3"/>
  </mergeCells>
  <printOptions horizontalCentered="1"/>
  <pageMargins left="0.15" right="0.15" top="0.21" bottom="0.17" header="0.35" footer="0.13"/>
  <pageSetup cellComments="asDisplayed" fitToHeight="1" fitToWidth="1" horizontalDpi="300" verticalDpi="300" orientation="landscape" scale="88" r:id="rId4"/>
  <headerFooter alignWithMargins="0">
    <oddFooter>&amp;C&amp;10&amp;D&amp;R&amp;10&amp;Z&amp;F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NIH\OD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riccih</cp:lastModifiedBy>
  <cp:lastPrinted>2006-11-14T14:21:35Z</cp:lastPrinted>
  <dcterms:created xsi:type="dcterms:W3CDTF">2004-07-23T10:46:54Z</dcterms:created>
  <dcterms:modified xsi:type="dcterms:W3CDTF">2006-11-14T14:21:41Z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