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2615" tabRatio="589" activeTab="0"/>
  </bookViews>
  <sheets>
    <sheet name="Computation Sheet " sheetId="1" r:id="rId1"/>
  </sheets>
  <definedNames>
    <definedName name="_xlnm.Print_Area" localSheetId="0">'Computation Sheet '!$B$2:$G$58</definedName>
  </definedNames>
  <calcPr fullCalcOnLoad="1"/>
</workbook>
</file>

<file path=xl/sharedStrings.xml><?xml version="1.0" encoding="utf-8"?>
<sst xmlns="http://schemas.openxmlformats.org/spreadsheetml/2006/main" count="53" uniqueCount="49">
  <si>
    <t>U.S. Department of Transportation</t>
  </si>
  <si>
    <t>Federal Highway Administration</t>
  </si>
  <si>
    <t>PROJECT NO. AND NAME</t>
  </si>
  <si>
    <t>PROJECT MANAGER</t>
  </si>
  <si>
    <t>PROGRAM AMOUNT</t>
  </si>
  <si>
    <t>Jane Doe</t>
  </si>
  <si>
    <t>Total Escalation</t>
  </si>
  <si>
    <t>Schedule A</t>
  </si>
  <si>
    <t>Asphalt Paving project:</t>
  </si>
  <si>
    <r>
      <t>Asphalt Paving project:</t>
    </r>
    <r>
      <rPr>
        <sz val="10"/>
        <rFont val="Arial"/>
        <family val="2"/>
      </rPr>
      <t xml:space="preserve">  This type of project has paving as the major cost item.</t>
    </r>
  </si>
  <si>
    <t>General Const. project:</t>
  </si>
  <si>
    <t>General Construction</t>
  </si>
  <si>
    <t>1).</t>
  </si>
  <si>
    <t>2).</t>
  </si>
  <si>
    <t>3).</t>
  </si>
  <si>
    <t>B17</t>
  </si>
  <si>
    <t>B21</t>
  </si>
  <si>
    <t>B23</t>
  </si>
  <si>
    <t>B25</t>
  </si>
  <si>
    <t>B27</t>
  </si>
  <si>
    <t>B29</t>
  </si>
  <si>
    <t>B19</t>
  </si>
  <si>
    <t>4).</t>
  </si>
  <si>
    <t>ESCALATION</t>
  </si>
  <si>
    <t>INSTRUCTIONS</t>
  </si>
  <si>
    <t>Escalation rates are selected by the application from the values listed.</t>
  </si>
  <si>
    <t>DEFINITIONS</t>
  </si>
  <si>
    <t>ENGINEER'S ESTIMATE ESCALATION COMPUTATION</t>
  </si>
  <si>
    <t>ENGINEER'S ESTIMATE DATE</t>
  </si>
  <si>
    <t>Escalated
Engineer's Estimate
(does not include CE)</t>
  </si>
  <si>
    <t>Months between the Begin and End dates are calculated by the application.</t>
  </si>
  <si>
    <t>ESCALATED ENGINEER'S ESTIMATE DATE</t>
  </si>
  <si>
    <t xml:space="preserve">ESCALATED ENGINEER'S ESTIMATE     </t>
  </si>
  <si>
    <t>EDIT ONLY BLUE TEXT</t>
  </si>
  <si>
    <t>CALCULATIONS</t>
  </si>
  <si>
    <t>ENGINEER'S ESTIMATE</t>
  </si>
  <si>
    <t>ATTACH ORIGINAL ESTIMATE
(Use separate sheet for each schedule and option)</t>
  </si>
  <si>
    <t>PROGRAM AMOUNT DATE</t>
  </si>
  <si>
    <t>Begin and End dates must be for the same calendar year for 2008 and 2009.</t>
  </si>
  <si>
    <r>
      <t>General Construction project:</t>
    </r>
    <r>
      <rPr>
        <sz val="10"/>
        <rFont val="Arial"/>
        <family val="2"/>
      </rPr>
      <t xml:space="preserve">  This type of project does not have paving as the only major cost item.  It should have several items that make up the majority of the cost.</t>
    </r>
  </si>
  <si>
    <t>CA PFH 65-3(6) Beech Grove to Indian Creek</t>
  </si>
  <si>
    <t>Escalation
(approx., rounded up to nearest $5,000)</t>
  </si>
  <si>
    <r>
      <t>PROJECT TYPE (see definitions below)</t>
    </r>
    <r>
      <rPr>
        <b/>
        <vertAlign val="subscript"/>
        <sz val="8"/>
        <rFont val="Arial"/>
        <family val="2"/>
      </rPr>
      <t>1</t>
    </r>
  </si>
  <si>
    <r>
      <t>Begin Date</t>
    </r>
    <r>
      <rPr>
        <b/>
        <vertAlign val="subscript"/>
        <sz val="10"/>
        <rFont val="Arial"/>
        <family val="2"/>
      </rPr>
      <t xml:space="preserve"> 2</t>
    </r>
  </si>
  <si>
    <r>
      <t>End Date</t>
    </r>
    <r>
      <rPr>
        <b/>
        <vertAlign val="subscript"/>
        <sz val="10"/>
        <rFont val="Arial"/>
        <family val="2"/>
      </rPr>
      <t xml:space="preserve"> 2</t>
    </r>
  </si>
  <si>
    <r>
      <t>Escalation rate
per year</t>
    </r>
    <r>
      <rPr>
        <b/>
        <vertAlign val="subscript"/>
        <sz val="10"/>
        <rFont val="Arial"/>
        <family val="2"/>
      </rPr>
      <t xml:space="preserve"> 3</t>
    </r>
  </si>
  <si>
    <r>
      <t xml:space="preserve"># Months projecting </t>
    </r>
    <r>
      <rPr>
        <b/>
        <vertAlign val="subscript"/>
        <sz val="10"/>
        <rFont val="Arial"/>
        <family val="2"/>
      </rPr>
      <t>4</t>
    </r>
  </si>
  <si>
    <t>Select either 'General Construction' or 'Asphalt Paving' from the pulldown list.</t>
  </si>
  <si>
    <t>Form revised 2/25/08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</si>
</sst>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&quot;$&quot;#,##0.000"/>
    <numFmt numFmtId="167" formatCode="&quot;$&quot;#,##0.000_);[Red]\(&quot;$&quot;#,##0.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00000"/>
    <numFmt numFmtId="174" formatCode="0.0000"/>
    <numFmt numFmtId="175" formatCode="#,##0;[Red]#,##0"/>
    <numFmt numFmtId="176" formatCode="#,##0.0"/>
    <numFmt numFmtId="177" formatCode="#,##0.00;[Red]#,##0.00"/>
    <numFmt numFmtId="178" formatCode="#,##0.0000"/>
    <numFmt numFmtId="179" formatCode="mm/dd/yy"/>
    <numFmt numFmtId="180" formatCode="mmmm\ d\,\ yyyy"/>
    <numFmt numFmtId="181" formatCode="[$-409]dddd\,\ mmmm\ dd\,\ yyyy"/>
    <numFmt numFmtId="182" formatCode="[$-409]mmmm\ d\,\ yyyy;@"/>
    <numFmt numFmtId="183" formatCode="0.0%"/>
    <numFmt numFmtId="184" formatCode="m/d/yy;@"/>
    <numFmt numFmtId="185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 vertical="center"/>
    </xf>
    <xf numFmtId="10" fontId="1" fillId="0" borderId="5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6" xfId="0" applyFont="1" applyBorder="1" applyAlignment="1">
      <alignment horizontal="left"/>
    </xf>
    <xf numFmtId="182" fontId="15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16" fillId="0" borderId="2" xfId="0" applyFont="1" applyBorder="1" applyAlignment="1">
      <alignment horizontal="right" vertic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82" fontId="1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83" fontId="0" fillId="0" borderId="0" xfId="0" applyNumberFormat="1" applyBorder="1" applyAlignment="1">
      <alignment/>
    </xf>
    <xf numFmtId="182" fontId="15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6" fontId="11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3" borderId="8" xfId="0" applyFont="1" applyFill="1" applyBorder="1" applyAlignment="1">
      <alignment/>
    </xf>
    <xf numFmtId="0" fontId="18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82" fontId="14" fillId="0" borderId="11" xfId="0" applyNumberFormat="1" applyFont="1" applyBorder="1" applyAlignment="1">
      <alignment horizontal="center" vertical="center"/>
    </xf>
    <xf numFmtId="182" fontId="14" fillId="0" borderId="11" xfId="0" applyNumberFormat="1" applyFont="1" applyBorder="1" applyAlignment="1" applyProtection="1">
      <alignment horizontal="center" vertical="center"/>
      <protection/>
    </xf>
    <xf numFmtId="1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3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6" fontId="5" fillId="0" borderId="17" xfId="0" applyNumberFormat="1" applyFont="1" applyBorder="1" applyAlignment="1">
      <alignment horizontal="center" vertical="center"/>
    </xf>
    <xf numFmtId="6" fontId="5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4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6" fontId="11" fillId="0" borderId="17" xfId="0" applyNumberFormat="1" applyFont="1" applyBorder="1" applyAlignment="1">
      <alignment horizontal="center" vertical="center"/>
    </xf>
    <xf numFmtId="6" fontId="11" fillId="0" borderId="18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5" fontId="11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Zeros="0" tabSelected="1" workbookViewId="0" topLeftCell="A1">
      <selection activeCell="G59" sqref="G59"/>
    </sheetView>
  </sheetViews>
  <sheetFormatPr defaultColWidth="9.140625" defaultRowHeight="12.75"/>
  <cols>
    <col min="1" max="1" width="2.7109375" style="0" customWidth="1"/>
    <col min="2" max="3" width="20.00390625" style="0" customWidth="1"/>
    <col min="4" max="4" width="11.421875" style="0" customWidth="1"/>
    <col min="5" max="5" width="17.28125" style="0" customWidth="1"/>
    <col min="6" max="6" width="19.421875" style="0" customWidth="1"/>
    <col min="7" max="7" width="23.28125" style="0" customWidth="1"/>
    <col min="8" max="8" width="2.7109375" style="0" customWidth="1"/>
    <col min="12" max="18" width="9.140625" style="0" hidden="1" customWidth="1"/>
  </cols>
  <sheetData>
    <row r="1" spans="9:10" ht="12.75">
      <c r="I1" s="77"/>
      <c r="J1" s="78"/>
    </row>
    <row r="2" spans="2:10" ht="12.75">
      <c r="B2" s="40" t="s">
        <v>33</v>
      </c>
      <c r="C2" s="34"/>
      <c r="D2" s="1"/>
      <c r="E2" s="1"/>
      <c r="F2" s="2"/>
      <c r="G2" s="27" t="s">
        <v>0</v>
      </c>
      <c r="I2" s="78"/>
      <c r="J2" s="78"/>
    </row>
    <row r="3" spans="2:10" ht="12.75">
      <c r="B3" s="88"/>
      <c r="C3" s="89"/>
      <c r="D3" s="4"/>
      <c r="E3" s="4"/>
      <c r="F3" s="5"/>
      <c r="G3" s="28" t="s">
        <v>1</v>
      </c>
      <c r="I3" s="78"/>
      <c r="J3" s="78"/>
    </row>
    <row r="4" spans="2:10" ht="24" customHeight="1">
      <c r="B4" s="61" t="s">
        <v>27</v>
      </c>
      <c r="C4" s="62"/>
      <c r="D4" s="62"/>
      <c r="E4" s="62"/>
      <c r="F4" s="62"/>
      <c r="G4" s="63"/>
      <c r="I4" s="78"/>
      <c r="J4" s="78"/>
    </row>
    <row r="5" spans="2:10" ht="12.75">
      <c r="B5" s="79" t="s">
        <v>2</v>
      </c>
      <c r="C5" s="80"/>
      <c r="D5" s="80"/>
      <c r="E5" s="80"/>
      <c r="F5" s="79" t="s">
        <v>42</v>
      </c>
      <c r="G5" s="80"/>
      <c r="I5" s="78"/>
      <c r="J5" s="78"/>
    </row>
    <row r="6" spans="2:10" ht="21.75" customHeight="1">
      <c r="B6" s="64" t="s">
        <v>40</v>
      </c>
      <c r="C6" s="65"/>
      <c r="D6" s="65"/>
      <c r="E6" s="65"/>
      <c r="F6" s="66" t="s">
        <v>11</v>
      </c>
      <c r="G6" s="66"/>
      <c r="I6" s="78"/>
      <c r="J6" s="78"/>
    </row>
    <row r="7" spans="2:10" ht="15" customHeight="1">
      <c r="B7" s="74" t="s">
        <v>3</v>
      </c>
      <c r="C7" s="74"/>
      <c r="D7" s="74"/>
      <c r="E7" s="97" t="s">
        <v>36</v>
      </c>
      <c r="F7" s="74"/>
      <c r="G7" s="74"/>
      <c r="I7" s="78"/>
      <c r="J7" s="78"/>
    </row>
    <row r="8" spans="2:10" ht="12" customHeight="1">
      <c r="B8" s="75"/>
      <c r="C8" s="75"/>
      <c r="D8" s="75"/>
      <c r="E8" s="75"/>
      <c r="F8" s="75"/>
      <c r="G8" s="75"/>
      <c r="I8" s="78"/>
      <c r="J8" s="78"/>
    </row>
    <row r="9" spans="2:10" ht="15" customHeight="1">
      <c r="B9" s="90" t="s">
        <v>5</v>
      </c>
      <c r="C9" s="90"/>
      <c r="D9" s="90"/>
      <c r="E9" s="90" t="s">
        <v>7</v>
      </c>
      <c r="F9" s="90"/>
      <c r="G9" s="90"/>
      <c r="I9" s="78"/>
      <c r="J9" s="78"/>
    </row>
    <row r="10" spans="2:10" ht="12" customHeight="1" thickBot="1">
      <c r="B10" s="26"/>
      <c r="C10" s="36"/>
      <c r="D10" s="3"/>
      <c r="E10" s="3"/>
      <c r="F10" s="3"/>
      <c r="G10" s="35"/>
      <c r="I10" s="78"/>
      <c r="J10" s="78"/>
    </row>
    <row r="11" spans="2:10" ht="22.5" customHeight="1">
      <c r="B11" s="6"/>
      <c r="C11" s="85" t="s">
        <v>37</v>
      </c>
      <c r="D11" s="86"/>
      <c r="E11" s="86" t="s">
        <v>4</v>
      </c>
      <c r="F11" s="87"/>
      <c r="G11" s="43"/>
      <c r="I11" s="78"/>
      <c r="J11" s="78"/>
    </row>
    <row r="12" spans="2:10" ht="22.5" customHeight="1" thickBot="1">
      <c r="B12" s="6"/>
      <c r="C12" s="95">
        <v>41897</v>
      </c>
      <c r="D12" s="96"/>
      <c r="E12" s="93">
        <v>12000000</v>
      </c>
      <c r="F12" s="94"/>
      <c r="G12" s="42"/>
      <c r="I12" s="78"/>
      <c r="J12" s="78"/>
    </row>
    <row r="13" spans="2:10" ht="22.5" customHeight="1">
      <c r="B13" s="39"/>
      <c r="C13" s="85" t="s">
        <v>28</v>
      </c>
      <c r="D13" s="86"/>
      <c r="E13" s="68" t="s">
        <v>35</v>
      </c>
      <c r="F13" s="69"/>
      <c r="G13" s="41"/>
      <c r="I13" s="78"/>
      <c r="J13" s="78"/>
    </row>
    <row r="14" spans="2:10" ht="22.5" customHeight="1" thickBot="1">
      <c r="B14" s="26"/>
      <c r="C14" s="91">
        <v>39503</v>
      </c>
      <c r="D14" s="92"/>
      <c r="E14" s="93">
        <v>10500000</v>
      </c>
      <c r="F14" s="94"/>
      <c r="G14" s="33"/>
      <c r="I14" s="78"/>
      <c r="J14" s="78"/>
    </row>
    <row r="15" spans="2:10" ht="22.5" customHeight="1">
      <c r="B15" s="26"/>
      <c r="C15" s="85" t="s">
        <v>31</v>
      </c>
      <c r="D15" s="86"/>
      <c r="E15" s="68" t="s">
        <v>32</v>
      </c>
      <c r="F15" s="69"/>
      <c r="G15" s="33"/>
      <c r="I15" s="78"/>
      <c r="J15" s="78"/>
    </row>
    <row r="16" spans="2:19" ht="22.5" customHeight="1" thickBot="1">
      <c r="B16" s="6"/>
      <c r="C16" s="70">
        <f>C12</f>
        <v>41897</v>
      </c>
      <c r="D16" s="71"/>
      <c r="E16" s="72">
        <f>MAX(G23:G35)</f>
        <v>15720000</v>
      </c>
      <c r="F16" s="73"/>
      <c r="G16" s="7"/>
      <c r="I16" s="78"/>
      <c r="J16" s="78"/>
      <c r="L16" s="21" t="s">
        <v>15</v>
      </c>
      <c r="M16" s="20" t="s">
        <v>21</v>
      </c>
      <c r="N16" s="16" t="s">
        <v>16</v>
      </c>
      <c r="O16" s="21" t="s">
        <v>17</v>
      </c>
      <c r="P16" s="21" t="s">
        <v>18</v>
      </c>
      <c r="Q16" s="21" t="s">
        <v>19</v>
      </c>
      <c r="R16" s="21" t="s">
        <v>20</v>
      </c>
      <c r="S16" s="21"/>
    </row>
    <row r="17" spans="2:19" ht="15" customHeight="1">
      <c r="B17" s="6"/>
      <c r="C17" s="37"/>
      <c r="D17" s="37"/>
      <c r="E17" s="38"/>
      <c r="F17" s="38"/>
      <c r="G17" s="7"/>
      <c r="I17" s="78"/>
      <c r="J17" s="78"/>
      <c r="L17" s="21"/>
      <c r="M17" s="20"/>
      <c r="N17" s="16"/>
      <c r="O17" s="21"/>
      <c r="P17" s="21"/>
      <c r="Q17" s="21"/>
      <c r="R17" s="21"/>
      <c r="S17" s="21"/>
    </row>
    <row r="18" spans="2:18" ht="12.75">
      <c r="B18" s="25" t="s">
        <v>34</v>
      </c>
      <c r="C18" s="3"/>
      <c r="D18" s="3"/>
      <c r="E18" s="3"/>
      <c r="F18" s="3"/>
      <c r="G18" s="7"/>
      <c r="I18" s="78"/>
      <c r="J18" s="78"/>
      <c r="K18" s="18"/>
      <c r="L18" s="10">
        <f>IF(AND($B$23&gt;=$B$41,$C$23&lt;=$C$41,$F$6="General Construction"),$C$42)</f>
        <v>0.06</v>
      </c>
      <c r="M18" s="10" t="b">
        <f>IF(AND($B$25&gt;=$B$41,$C$25&lt;=$C$41,$F$6="General Construction"),$C$42)</f>
        <v>0</v>
      </c>
      <c r="N18" s="10" t="b">
        <f>IF(AND($B$27&gt;=$B$41,$C$27&lt;=$C$41,$F$6="General Construction"),$C$42)</f>
        <v>0</v>
      </c>
      <c r="O18" s="10" t="b">
        <f>IF(AND($B$29&gt;=$B$41,$C$29&lt;=$C$41,$F$6="General Construction"),$C$42)</f>
        <v>0</v>
      </c>
      <c r="P18" s="10" t="b">
        <f>IF(AND($B$31&gt;=$B$41,$C$31&lt;=$C$41,$F$6="General Construction"),$C$42)</f>
        <v>0</v>
      </c>
      <c r="Q18" s="10" t="b">
        <f>IF(AND($B$33&gt;=$B$41,$C$33&lt;=$C$41,$F$6="General Construction"),$C$42)</f>
        <v>0</v>
      </c>
      <c r="R18" s="10" t="b">
        <f>IF(AND($B$35&gt;=$B$41,$C$35&lt;=$C$41,$F$6="General Construction"),$C$42)</f>
        <v>0</v>
      </c>
    </row>
    <row r="19" spans="2:18" ht="12.75" customHeight="1">
      <c r="B19" s="67" t="s">
        <v>43</v>
      </c>
      <c r="C19" s="67" t="s">
        <v>44</v>
      </c>
      <c r="D19" s="67" t="s">
        <v>45</v>
      </c>
      <c r="E19" s="67" t="s">
        <v>46</v>
      </c>
      <c r="F19" s="67" t="s">
        <v>41</v>
      </c>
      <c r="G19" s="67" t="s">
        <v>29</v>
      </c>
      <c r="I19" s="78"/>
      <c r="J19" s="78"/>
      <c r="K19" s="18"/>
      <c r="L19" s="10" t="b">
        <f>IF(AND($B$23&gt;=$B$41,$C$23&lt;=$C$41,$F$6="Asphalt Paving"),$C$43)</f>
        <v>0</v>
      </c>
      <c r="M19" s="10" t="b">
        <f>IF(AND($B$25&gt;=$B$41,$C$25&lt;=$C$41,$F$6="Asphalt Paving"),$C$43)</f>
        <v>0</v>
      </c>
      <c r="N19" s="10" t="b">
        <f>IF(AND($B$27&gt;=$B$41,$C$27&lt;=$C$41,$F$6="Asphalt Paving"),$C$43)</f>
        <v>0</v>
      </c>
      <c r="O19" s="10" t="b">
        <f>IF(AND($B$29&gt;=$B$41,$C$29&lt;=$C$41,$F$6="Asphalt Paving"),$C$43)</f>
        <v>0</v>
      </c>
      <c r="P19" s="10" t="b">
        <f>IF(AND($B$31&gt;=$B$41,$C$31&lt;=$C$41,$F$6="Asphalt Paving"),$C$43)</f>
        <v>0</v>
      </c>
      <c r="Q19" s="10" t="b">
        <f>IF(AND($B$33&gt;=$B$41,$C$33&lt;=$C$41,$F$6="Asphalt Paving"),$C$43)</f>
        <v>0</v>
      </c>
      <c r="R19" s="10" t="b">
        <f>IF(AND($B$35&gt;=$B$41,$C$35&lt;=$C$41,$F$6="Asphalt Paving"),$C$43)</f>
        <v>0</v>
      </c>
    </row>
    <row r="20" spans="2:18" ht="12.75">
      <c r="B20" s="67"/>
      <c r="C20" s="67"/>
      <c r="D20" s="67"/>
      <c r="E20" s="67"/>
      <c r="F20" s="67"/>
      <c r="G20" s="67"/>
      <c r="I20" s="78"/>
      <c r="J20" s="78"/>
      <c r="K20" s="18"/>
      <c r="L20" s="10" t="b">
        <f>IF(AND($B$23&gt;=$B$44,$C$23&lt;=$C$44,$F$6="General Construction"),$C$45)</f>
        <v>0</v>
      </c>
      <c r="M20" s="10">
        <f>IF(AND($B$25&gt;=$B$44,$C$25&lt;=$C$44,$F$6="General Construction"),$C$45)</f>
        <v>0.07</v>
      </c>
      <c r="N20" s="10" t="b">
        <f>IF(AND($B$27&gt;=$B$44,$C$27&lt;=$C$44,$F$6="General Construction"),$C$45)</f>
        <v>0</v>
      </c>
      <c r="O20" s="10" t="b">
        <f>IF(AND($B$29&gt;=$B$44,$C$29&lt;=$C$44,$F$6="General Construction"),$C$45)</f>
        <v>0</v>
      </c>
      <c r="P20" s="10" t="b">
        <f>IF(AND($B$31&gt;=$B$44,$C$31&lt;=$C$44,$F$6="General Construction"),$C$45)</f>
        <v>0</v>
      </c>
      <c r="Q20" s="10" t="b">
        <f>IF(AND($B$33&gt;=$B$44,$C$33&lt;=$C$44,$F$6="General Construction"),$C$45)</f>
        <v>0</v>
      </c>
      <c r="R20" s="10" t="b">
        <f>IF(AND($B$35&gt;=$B$44,$C$35&lt;=$C$44,$F$6="General Construction"),$C$45)</f>
        <v>0</v>
      </c>
    </row>
    <row r="21" spans="2:18" ht="12.75">
      <c r="B21" s="67"/>
      <c r="C21" s="67"/>
      <c r="D21" s="67"/>
      <c r="E21" s="67"/>
      <c r="F21" s="67"/>
      <c r="G21" s="67"/>
      <c r="I21" s="78"/>
      <c r="J21" s="78"/>
      <c r="K21" s="18"/>
      <c r="L21" s="10" t="b">
        <f>IF(AND($B$23&gt;=$B$44,$C$23&lt;=$C$44,$F$6="Asphalt Paving"),$C$46)</f>
        <v>0</v>
      </c>
      <c r="M21" s="10" t="b">
        <f>IF(AND($B$25&gt;=$B$44,$C$25&lt;=$C$44,$F$6="Asphalt Paving"),$C$46)</f>
        <v>0</v>
      </c>
      <c r="N21" s="10" t="b">
        <f>IF(AND($B$27&gt;=$B$44,$C$27&lt;=$C$44,$F$6="Asphalt Paving"),$C$46)</f>
        <v>0</v>
      </c>
      <c r="O21" s="10" t="b">
        <f>IF(AND($B$29&gt;=$B$44,$C$29&lt;=$C$44,$F$6="Asphalt Paving"),$C$46)</f>
        <v>0</v>
      </c>
      <c r="P21" s="10" t="b">
        <f>IF(AND($B$31&gt;=$B$44,$C$31&lt;=$C$44,$F$6="Asphalt Paving"),$C$46)</f>
        <v>0</v>
      </c>
      <c r="Q21" s="10" t="b">
        <f>IF(AND($B$33&gt;=$B$44,$C$33&lt;=$C$44,$F$6="Asphalt Paving"),$C$46)</f>
        <v>0</v>
      </c>
      <c r="R21" s="10" t="b">
        <f>IF(AND($B$35&gt;=$B$44,$C$35&lt;=$C$44,$F$6="Asphalt Paving"),$C$46)</f>
        <v>0</v>
      </c>
    </row>
    <row r="22" spans="2:18" ht="12.75">
      <c r="B22" s="46"/>
      <c r="C22" s="46"/>
      <c r="D22" s="46"/>
      <c r="E22" s="46"/>
      <c r="F22" s="47"/>
      <c r="G22" s="47"/>
      <c r="I22" s="78"/>
      <c r="J22" s="78"/>
      <c r="K22" s="18"/>
      <c r="L22" s="10" t="b">
        <f>IF(AND($B$23&gt;=$B$47,$C$23&lt;=$C$47,$F$6="General Construction"),$C$48)</f>
        <v>0</v>
      </c>
      <c r="M22" s="10" t="b">
        <f>IF(AND($B$25&gt;=$B$47,$C$25&lt;=$C$47,$F$6="General Construction"),$C$48)</f>
        <v>0</v>
      </c>
      <c r="N22" s="10">
        <f>IF(AND($B$27&gt;=$B$47,$C$27&lt;=$C$47,$F$6="General Construction"),$C$48)</f>
        <v>0.07</v>
      </c>
      <c r="O22" s="10" t="b">
        <f>IF(AND($B$29&gt;=$B$47,$C$29&lt;=$C$47,$F$6="General Construction"),$C$48)</f>
        <v>0</v>
      </c>
      <c r="P22" s="10" t="b">
        <f>IF(AND($B$31&gt;=$B$47,$C$31&lt;=$C$47,$F$6="General Construction"),$C$48)</f>
        <v>0</v>
      </c>
      <c r="Q22" s="10" t="b">
        <f>IF(AND($B$33&gt;=$B$47,$C$33&lt;=$C$47,$F$6="General Construction"),$C$48)</f>
        <v>0</v>
      </c>
      <c r="R22" s="10" t="b">
        <f>IF(AND($B$35&gt;=$B$47,$C$35&lt;=$C$47,$F$6="General Construction"),$C$48)</f>
        <v>0</v>
      </c>
    </row>
    <row r="23" spans="2:18" ht="12.75">
      <c r="B23" s="48">
        <f>C14</f>
        <v>39503</v>
      </c>
      <c r="C23" s="49">
        <v>39813</v>
      </c>
      <c r="D23" s="50">
        <f>MIN(L$18:L$21)</f>
        <v>0.06</v>
      </c>
      <c r="E23" s="51">
        <f>ROUND((C23-B23)/30.33,2)</f>
        <v>10.22</v>
      </c>
      <c r="F23" s="52">
        <f>CEILING(E14*D23/12*E23,5000)</f>
        <v>540000</v>
      </c>
      <c r="G23" s="52">
        <f>+E14+F23</f>
        <v>11040000</v>
      </c>
      <c r="I23" s="78"/>
      <c r="J23" s="78"/>
      <c r="K23" s="18"/>
      <c r="L23" s="10" t="b">
        <f>IF(AND($B$23&gt;=$B$47,$C$23&lt;=$C$47,$F$6="Asphalt Paving"),$C$49)</f>
        <v>0</v>
      </c>
      <c r="M23" s="10" t="b">
        <f>IF(AND($B$25&gt;=$B$47,$C$25&lt;=$C$47,$F$6="Asphalt Paving"),$C$49)</f>
        <v>0</v>
      </c>
      <c r="N23" s="10" t="b">
        <f>IF(AND($B$27&gt;=$B$47,$C$27&lt;=$C$47,$F$6="Asphalt Paving"),$C$49)</f>
        <v>0</v>
      </c>
      <c r="O23" s="10" t="b">
        <f>IF(AND($B$29&gt;=$B$47,$C$29&lt;=$C$47,$F$6="Asphalt Paving"),$C$49)</f>
        <v>0</v>
      </c>
      <c r="P23" s="10" t="b">
        <f>IF(AND($B$31&gt;=$B$47,$C$31&lt;=$C$47,$F$6="Asphalt Paving"),$C$49)</f>
        <v>0</v>
      </c>
      <c r="Q23" s="10" t="b">
        <f>IF(AND($B$33&gt;=$B$47,$C$33&lt;=$C$47,$F$6="Asphalt Paving"),$C$49)</f>
        <v>0</v>
      </c>
      <c r="R23" s="10" t="b">
        <f>IF(AND($B$35&gt;=$B$47,$C$35&lt;=$C$47,$F$6="Asphalt Paving"),$C$49)</f>
        <v>0</v>
      </c>
    </row>
    <row r="24" spans="2:11" ht="12.75">
      <c r="B24" s="46"/>
      <c r="C24" s="53"/>
      <c r="D24" s="50"/>
      <c r="E24" s="54"/>
      <c r="F24" s="52"/>
      <c r="G24" s="52"/>
      <c r="I24" s="78"/>
      <c r="J24" s="78"/>
      <c r="K24" s="18"/>
    </row>
    <row r="25" spans="2:11" ht="12.75">
      <c r="B25" s="48">
        <v>39814</v>
      </c>
      <c r="C25" s="49">
        <v>40178</v>
      </c>
      <c r="D25" s="50">
        <f>MIN(M$18:M$21)</f>
        <v>0.07</v>
      </c>
      <c r="E25" s="51">
        <f>ROUND((C25-B25)/30.33,2)</f>
        <v>12</v>
      </c>
      <c r="F25" s="52">
        <f>CEILING(G23*D25/12*E25,5000)</f>
        <v>775000</v>
      </c>
      <c r="G25" s="52">
        <f>+G23+F25</f>
        <v>11815000</v>
      </c>
      <c r="I25" s="78"/>
      <c r="J25" s="78"/>
      <c r="K25" s="18"/>
    </row>
    <row r="26" spans="2:13" ht="12.75">
      <c r="B26" s="46"/>
      <c r="C26" s="53"/>
      <c r="D26" s="50"/>
      <c r="E26" s="54"/>
      <c r="F26" s="52"/>
      <c r="G26" s="52"/>
      <c r="I26" s="78"/>
      <c r="J26" s="78"/>
      <c r="L26" s="16"/>
      <c r="M26" s="16"/>
    </row>
    <row r="27" spans="2:15" ht="12.75">
      <c r="B27" s="48">
        <v>40179</v>
      </c>
      <c r="C27" s="49">
        <v>41897</v>
      </c>
      <c r="D27" s="50">
        <f>MIN(N$18:N$23)</f>
        <v>0.07</v>
      </c>
      <c r="E27" s="51">
        <f>ROUND((C27-B27)/30.33,2)</f>
        <v>56.64</v>
      </c>
      <c r="F27" s="52">
        <f>CEILING(G25*D27/12*E27,5000)</f>
        <v>3905000</v>
      </c>
      <c r="G27" s="52">
        <f>IF(B27&lt;&gt;"",(+G25+F27),0)</f>
        <v>15720000</v>
      </c>
      <c r="I27" s="78"/>
      <c r="J27" s="78"/>
      <c r="N27" s="13"/>
      <c r="O27" s="17"/>
    </row>
    <row r="28" spans="2:15" ht="12.75">
      <c r="B28" s="46"/>
      <c r="C28" s="55"/>
      <c r="D28" s="50"/>
      <c r="E28" s="54"/>
      <c r="F28" s="52"/>
      <c r="G28" s="52"/>
      <c r="I28" s="78"/>
      <c r="J28" s="78"/>
      <c r="N28" s="13"/>
      <c r="O28" s="17"/>
    </row>
    <row r="29" spans="2:13" ht="12.75">
      <c r="B29" s="48"/>
      <c r="C29" s="49"/>
      <c r="D29" s="50">
        <f>MIN(O$18:O$21)</f>
        <v>0</v>
      </c>
      <c r="E29" s="51">
        <f>ROUND((C29-B29)/30.33,2)</f>
        <v>0</v>
      </c>
      <c r="F29" s="52"/>
      <c r="G29" s="52"/>
      <c r="I29" s="78"/>
      <c r="J29" s="78"/>
      <c r="L29" s="16"/>
      <c r="M29" s="16"/>
    </row>
    <row r="30" spans="2:15" ht="12.75">
      <c r="B30" s="46"/>
      <c r="C30" s="56"/>
      <c r="D30" s="50"/>
      <c r="E30" s="54"/>
      <c r="F30" s="52"/>
      <c r="G30" s="52"/>
      <c r="I30" s="78"/>
      <c r="J30" s="78"/>
      <c r="N30" s="13"/>
      <c r="O30" s="17"/>
    </row>
    <row r="31" spans="2:15" ht="12.75">
      <c r="B31" s="48"/>
      <c r="C31" s="49"/>
      <c r="D31" s="50">
        <f>MIN(P$18:P$21)</f>
        <v>0</v>
      </c>
      <c r="E31" s="51">
        <f>ROUND((C31-B31)/30.33,2)</f>
        <v>0</v>
      </c>
      <c r="F31" s="52">
        <f>+G29*D31/12*E31</f>
        <v>0</v>
      </c>
      <c r="G31" s="52">
        <f>IF(B31&lt;&gt;"",(+G29+F31),0)</f>
        <v>0</v>
      </c>
      <c r="I31" s="78"/>
      <c r="J31" s="78"/>
      <c r="N31" s="13"/>
      <c r="O31" s="17"/>
    </row>
    <row r="32" spans="2:13" ht="12.75">
      <c r="B32" s="46"/>
      <c r="C32" s="56"/>
      <c r="D32" s="50"/>
      <c r="E32" s="54"/>
      <c r="F32" s="52"/>
      <c r="G32" s="52"/>
      <c r="I32" s="78"/>
      <c r="J32" s="78"/>
      <c r="L32" s="16"/>
      <c r="M32" s="16"/>
    </row>
    <row r="33" spans="2:15" ht="12.75">
      <c r="B33" s="48"/>
      <c r="C33" s="49"/>
      <c r="D33" s="50">
        <f>MIN(Q$18:Q$21)</f>
        <v>0</v>
      </c>
      <c r="E33" s="51">
        <f>ROUND((C33-B33)/30.33,2)</f>
        <v>0</v>
      </c>
      <c r="F33" s="52">
        <f>+G31*D33/12*E33</f>
        <v>0</v>
      </c>
      <c r="G33" s="52">
        <f>IF(B33&lt;&gt;"",(+G31+F33),0)</f>
        <v>0</v>
      </c>
      <c r="I33" s="78"/>
      <c r="J33" s="78"/>
      <c r="N33" s="13"/>
      <c r="O33" s="17"/>
    </row>
    <row r="34" spans="2:15" ht="12.75">
      <c r="B34" s="46"/>
      <c r="C34" s="56"/>
      <c r="D34" s="50"/>
      <c r="E34" s="56"/>
      <c r="F34" s="52"/>
      <c r="G34" s="52"/>
      <c r="I34" s="78"/>
      <c r="J34" s="78"/>
      <c r="N34" s="13"/>
      <c r="O34" s="17"/>
    </row>
    <row r="35" spans="2:13" ht="12.75">
      <c r="B35" s="46"/>
      <c r="C35" s="57"/>
      <c r="D35" s="50">
        <f>MIN(R$18:R$21)</f>
        <v>0</v>
      </c>
      <c r="E35" s="51">
        <f>ROUND((C35-B35)/30.33,2)</f>
        <v>0</v>
      </c>
      <c r="F35" s="52">
        <f>+G33*D35/12*E35</f>
        <v>0</v>
      </c>
      <c r="G35" s="52">
        <f>IF(B35&lt;&gt;"",(+G33+F35),0)</f>
        <v>0</v>
      </c>
      <c r="I35" s="78"/>
      <c r="J35" s="78"/>
      <c r="L35" s="16"/>
      <c r="M35" s="16"/>
    </row>
    <row r="36" spans="2:13" ht="12.75">
      <c r="B36" s="46"/>
      <c r="C36" s="54"/>
      <c r="D36" s="54"/>
      <c r="E36" s="58"/>
      <c r="F36" s="52"/>
      <c r="G36" s="52"/>
      <c r="I36" s="78"/>
      <c r="J36" s="78"/>
      <c r="L36" s="13"/>
      <c r="M36" s="17"/>
    </row>
    <row r="37" spans="2:13" ht="12.75">
      <c r="B37" s="76" t="s">
        <v>6</v>
      </c>
      <c r="C37" s="76"/>
      <c r="D37" s="44"/>
      <c r="E37" s="44"/>
      <c r="F37" s="45">
        <f>SUM(F23:F35)</f>
        <v>5220000</v>
      </c>
      <c r="G37" s="45"/>
      <c r="I37" s="78"/>
      <c r="J37" s="78"/>
      <c r="L37" s="13"/>
      <c r="M37" s="17"/>
    </row>
    <row r="38" spans="2:13" ht="12.75">
      <c r="B38" s="6"/>
      <c r="C38" s="4"/>
      <c r="D38" s="4"/>
      <c r="E38" s="4"/>
      <c r="F38" s="12"/>
      <c r="G38" s="29"/>
      <c r="I38" s="78"/>
      <c r="J38" s="78"/>
      <c r="L38" s="16"/>
      <c r="M38" s="16"/>
    </row>
    <row r="39" spans="2:13" ht="12.75">
      <c r="B39" s="6"/>
      <c r="C39" s="4"/>
      <c r="D39" s="4"/>
      <c r="E39" s="4"/>
      <c r="F39" s="4"/>
      <c r="G39" s="30"/>
      <c r="I39" s="78"/>
      <c r="J39" s="78"/>
      <c r="L39" s="13"/>
      <c r="M39" s="17"/>
    </row>
    <row r="40" spans="2:13" ht="12.75">
      <c r="B40" s="25" t="s">
        <v>23</v>
      </c>
      <c r="C40" s="4"/>
      <c r="D40" s="4"/>
      <c r="E40" s="4"/>
      <c r="F40" s="4" t="s">
        <v>26</v>
      </c>
      <c r="G40" s="30"/>
      <c r="I40" s="78"/>
      <c r="J40" s="78"/>
      <c r="L40" s="13"/>
      <c r="M40" s="17"/>
    </row>
    <row r="41" spans="2:10" ht="12.75" customHeight="1">
      <c r="B41" s="22">
        <v>39448</v>
      </c>
      <c r="C41" s="32">
        <v>39813</v>
      </c>
      <c r="D41" s="4"/>
      <c r="E41" s="4"/>
      <c r="F41" s="81" t="s">
        <v>39</v>
      </c>
      <c r="G41" s="82"/>
      <c r="I41" s="78"/>
      <c r="J41" s="78"/>
    </row>
    <row r="42" spans="2:10" ht="12.75">
      <c r="B42" s="23" t="s">
        <v>10</v>
      </c>
      <c r="C42" s="59">
        <v>0.06</v>
      </c>
      <c r="D42" s="4"/>
      <c r="E42" s="3"/>
      <c r="F42" s="81"/>
      <c r="G42" s="82"/>
      <c r="I42" s="78"/>
      <c r="J42" s="78"/>
    </row>
    <row r="43" spans="2:10" ht="12.75">
      <c r="B43" s="23" t="s">
        <v>8</v>
      </c>
      <c r="C43" s="59">
        <v>0.09</v>
      </c>
      <c r="D43" s="4"/>
      <c r="E43" s="4"/>
      <c r="F43" s="81"/>
      <c r="G43" s="82"/>
      <c r="I43" s="78"/>
      <c r="J43" s="78"/>
    </row>
    <row r="44" spans="2:10" ht="12.75">
      <c r="B44" s="22">
        <v>39814</v>
      </c>
      <c r="C44" s="32">
        <v>40178</v>
      </c>
      <c r="D44" s="4"/>
      <c r="E44" s="4"/>
      <c r="F44" s="81"/>
      <c r="G44" s="82"/>
      <c r="I44" s="78"/>
      <c r="J44" s="78"/>
    </row>
    <row r="45" spans="2:10" ht="12.75">
      <c r="B45" s="23" t="s">
        <v>10</v>
      </c>
      <c r="C45" s="59">
        <v>0.07</v>
      </c>
      <c r="D45" s="4"/>
      <c r="E45" s="4"/>
      <c r="F45" s="12"/>
      <c r="G45" s="29"/>
      <c r="I45" s="78"/>
      <c r="J45" s="78"/>
    </row>
    <row r="46" spans="2:10" ht="12.75" customHeight="1">
      <c r="B46" s="23" t="s">
        <v>8</v>
      </c>
      <c r="C46" s="59">
        <v>0.07</v>
      </c>
      <c r="D46" s="4"/>
      <c r="E46" s="4"/>
      <c r="F46" s="83" t="s">
        <v>9</v>
      </c>
      <c r="G46" s="84"/>
      <c r="I46" s="78"/>
      <c r="J46" s="78"/>
    </row>
    <row r="47" spans="2:10" ht="12.75">
      <c r="B47" s="22">
        <v>40179</v>
      </c>
      <c r="C47" s="32">
        <v>42369</v>
      </c>
      <c r="D47" s="4"/>
      <c r="E47" s="4"/>
      <c r="F47" s="83"/>
      <c r="G47" s="84"/>
      <c r="I47" s="78"/>
      <c r="J47" s="78"/>
    </row>
    <row r="48" spans="2:10" ht="12.75">
      <c r="B48" s="23" t="s">
        <v>10</v>
      </c>
      <c r="C48" s="59">
        <v>0.07</v>
      </c>
      <c r="D48" s="4"/>
      <c r="E48" s="4"/>
      <c r="F48" s="4"/>
      <c r="G48" s="30"/>
      <c r="I48" s="78"/>
      <c r="J48" s="78"/>
    </row>
    <row r="49" spans="2:10" ht="12.75">
      <c r="B49" s="23" t="s">
        <v>8</v>
      </c>
      <c r="C49" s="59">
        <v>0.07</v>
      </c>
      <c r="D49" s="4"/>
      <c r="E49" s="4"/>
      <c r="F49" s="4"/>
      <c r="G49" s="30"/>
      <c r="I49" s="78"/>
      <c r="J49" s="78"/>
    </row>
    <row r="50" spans="2:10" ht="12.75">
      <c r="B50" s="23"/>
      <c r="C50" s="31"/>
      <c r="D50" s="4"/>
      <c r="E50" s="4"/>
      <c r="F50" s="3"/>
      <c r="G50" s="7"/>
      <c r="I50" s="78"/>
      <c r="J50" s="78"/>
    </row>
    <row r="51" spans="2:10" ht="12.75">
      <c r="B51" s="23"/>
      <c r="C51" s="31"/>
      <c r="D51" s="4"/>
      <c r="E51" s="4"/>
      <c r="F51" s="3"/>
      <c r="G51" s="7"/>
      <c r="I51" s="78"/>
      <c r="J51" s="78"/>
    </row>
    <row r="52" spans="2:10" ht="12.75">
      <c r="B52" s="25" t="s">
        <v>24</v>
      </c>
      <c r="C52" s="3"/>
      <c r="D52" s="3"/>
      <c r="E52" s="3"/>
      <c r="F52" s="3"/>
      <c r="G52" s="7"/>
      <c r="I52" s="78"/>
      <c r="J52" s="78"/>
    </row>
    <row r="53" spans="2:10" ht="12.75">
      <c r="B53" s="19" t="s">
        <v>12</v>
      </c>
      <c r="C53" s="3" t="s">
        <v>47</v>
      </c>
      <c r="D53" s="3"/>
      <c r="E53" s="3"/>
      <c r="F53" s="3"/>
      <c r="G53" s="7"/>
      <c r="I53" s="78"/>
      <c r="J53" s="78"/>
    </row>
    <row r="54" spans="2:10" ht="12.75">
      <c r="B54" s="19" t="s">
        <v>13</v>
      </c>
      <c r="C54" s="3" t="s">
        <v>38</v>
      </c>
      <c r="D54" s="3"/>
      <c r="E54" s="3"/>
      <c r="F54" s="3"/>
      <c r="G54" s="7"/>
      <c r="I54" s="78"/>
      <c r="J54" s="78"/>
    </row>
    <row r="55" spans="2:10" ht="12.75">
      <c r="B55" s="8" t="s">
        <v>14</v>
      </c>
      <c r="C55" s="3" t="s">
        <v>25</v>
      </c>
      <c r="D55" s="3"/>
      <c r="E55" s="3"/>
      <c r="F55" s="3"/>
      <c r="G55" s="7"/>
      <c r="I55" s="78"/>
      <c r="J55" s="78"/>
    </row>
    <row r="56" spans="2:10" ht="12.75">
      <c r="B56" s="8" t="s">
        <v>22</v>
      </c>
      <c r="C56" s="3" t="s">
        <v>30</v>
      </c>
      <c r="D56" s="3"/>
      <c r="E56" s="3"/>
      <c r="F56" s="3"/>
      <c r="G56" s="7"/>
      <c r="I56" s="78"/>
      <c r="J56" s="78"/>
    </row>
    <row r="57" spans="2:10" ht="12.75">
      <c r="B57" s="8"/>
      <c r="C57" s="3"/>
      <c r="D57" s="3"/>
      <c r="E57" s="3"/>
      <c r="F57" s="3"/>
      <c r="G57" s="7"/>
      <c r="I57" s="78"/>
      <c r="J57" s="78"/>
    </row>
    <row r="58" spans="2:10" ht="12.75">
      <c r="B58" s="15"/>
      <c r="C58" s="11"/>
      <c r="D58" s="9"/>
      <c r="E58" s="9"/>
      <c r="F58" s="9"/>
      <c r="G58" s="60" t="s">
        <v>48</v>
      </c>
      <c r="I58" s="78"/>
      <c r="J58" s="78"/>
    </row>
    <row r="59" spans="3:10" ht="12.75">
      <c r="C59" s="14"/>
      <c r="I59" s="78"/>
      <c r="J59" s="78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78"/>
      <c r="J60" s="78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78"/>
      <c r="J61" s="78"/>
    </row>
    <row r="62" spans="1:10" ht="12.75">
      <c r="A62" s="24"/>
      <c r="B62" s="24"/>
      <c r="C62" s="24"/>
      <c r="D62" s="24"/>
      <c r="E62" s="24"/>
      <c r="F62" s="24"/>
      <c r="G62" s="24"/>
      <c r="H62" s="24"/>
      <c r="I62" s="78"/>
      <c r="J62" s="78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78"/>
      <c r="J63" s="78"/>
    </row>
    <row r="64" spans="1:10" ht="12.75">
      <c r="A64" s="24"/>
      <c r="B64" s="24"/>
      <c r="C64" s="24"/>
      <c r="D64" s="24"/>
      <c r="E64" s="24"/>
      <c r="F64" s="24"/>
      <c r="G64" s="24"/>
      <c r="H64" s="24"/>
      <c r="I64" s="78"/>
      <c r="J64" s="78"/>
    </row>
  </sheetData>
  <mergeCells count="32">
    <mergeCell ref="E7:G8"/>
    <mergeCell ref="E9:G9"/>
    <mergeCell ref="F19:F21"/>
    <mergeCell ref="G19:G21"/>
    <mergeCell ref="E19:E21"/>
    <mergeCell ref="B9:D9"/>
    <mergeCell ref="C14:D14"/>
    <mergeCell ref="E14:F14"/>
    <mergeCell ref="C15:D15"/>
    <mergeCell ref="E15:F15"/>
    <mergeCell ref="C12:D12"/>
    <mergeCell ref="E12:F12"/>
    <mergeCell ref="B37:C37"/>
    <mergeCell ref="I1:J64"/>
    <mergeCell ref="F5:G5"/>
    <mergeCell ref="F41:G44"/>
    <mergeCell ref="F46:G47"/>
    <mergeCell ref="B5:E5"/>
    <mergeCell ref="C11:D11"/>
    <mergeCell ref="E11:F11"/>
    <mergeCell ref="B3:C3"/>
    <mergeCell ref="C13:D13"/>
    <mergeCell ref="B4:G4"/>
    <mergeCell ref="B6:E6"/>
    <mergeCell ref="F6:G6"/>
    <mergeCell ref="B19:B21"/>
    <mergeCell ref="E13:F13"/>
    <mergeCell ref="D19:D21"/>
    <mergeCell ref="C19:C21"/>
    <mergeCell ref="C16:D16"/>
    <mergeCell ref="E16:F16"/>
    <mergeCell ref="B7:D8"/>
  </mergeCells>
  <conditionalFormatting sqref="G24">
    <cfRule type="expression" priority="1" dxfId="0" stopIfTrue="1">
      <formula>"ISERROR(F18:F31)"</formula>
    </cfRule>
  </conditionalFormatting>
  <conditionalFormatting sqref="F23:F36">
    <cfRule type="expression" priority="2" dxfId="0" stopIfTrue="1">
      <formula>"ISERROR($F$18:$F$31"</formula>
    </cfRule>
  </conditionalFormatting>
  <dataValidations count="1">
    <dataValidation type="list" allowBlank="1" showInputMessage="1" showErrorMessage="1" sqref="F6:G6">
      <formula1>"General Construction,Asphalt Paving"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W. Van Gilder</dc:creator>
  <cp:keywords/>
  <dc:description/>
  <cp:lastModifiedBy>Cblack</cp:lastModifiedBy>
  <cp:lastPrinted>2008-02-20T14:56:21Z</cp:lastPrinted>
  <dcterms:created xsi:type="dcterms:W3CDTF">2001-09-27T15:15:29Z</dcterms:created>
  <dcterms:modified xsi:type="dcterms:W3CDTF">2008-02-20T16:11:47Z</dcterms:modified>
  <cp:category/>
  <cp:version/>
  <cp:contentType/>
  <cp:contentStatus/>
</cp:coreProperties>
</file>