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activeTab="2"/>
  </bookViews>
  <sheets>
    <sheet name="Tower" sheetId="1" r:id="rId1"/>
    <sheet name="Creek" sheetId="2" r:id="rId2"/>
    <sheet name="Misc" sheetId="3" r:id="rId3"/>
  </sheets>
  <definedNames>
    <definedName name="_xlnm.Print_Area" localSheetId="1">'Creek'!$A$1:$M$81</definedName>
    <definedName name="_xlnm.Print_Area" localSheetId="2">'Misc'!$A$1:$M$83</definedName>
    <definedName name="_xlnm.Print_Area" localSheetId="0">'Tower'!$A$1:$M$133</definedName>
    <definedName name="_xlnm.Print_Titles" localSheetId="1">'Creek'!$A:$A,'Creek'!$1:$1</definedName>
    <definedName name="_xlnm.Print_Titles" localSheetId="2">'Misc'!$A:$A,'Misc'!$1:$1</definedName>
    <definedName name="_xlnm.Print_Titles" localSheetId="0">'Tower'!$A:$A,'Tower'!$1:$1</definedName>
  </definedNames>
  <calcPr fullCalcOnLoad="1"/>
</workbook>
</file>

<file path=xl/comments1.xml><?xml version="1.0" encoding="utf-8"?>
<comments xmlns="http://schemas.openxmlformats.org/spreadsheetml/2006/main">
  <authors>
    <author>Kristen Manies</author>
  </authors>
  <commentList>
    <comment ref="H48" authorId="0">
      <text>
        <r>
          <rPr>
            <sz val="8"/>
            <rFont val="Tahoma"/>
            <family val="2"/>
          </rPr>
          <t>Based on particle size data.  Field texture was not recorded.</t>
        </r>
      </text>
    </comment>
  </commentList>
</comments>
</file>

<file path=xl/sharedStrings.xml><?xml version="1.0" encoding="utf-8"?>
<sst xmlns="http://schemas.openxmlformats.org/spreadsheetml/2006/main" count="2702" uniqueCount="647">
  <si>
    <t>Structure</t>
  </si>
  <si>
    <t>Roots</t>
  </si>
  <si>
    <t>common very fine and fine</t>
  </si>
  <si>
    <t>common very fine, few fine</t>
  </si>
  <si>
    <t>common very fine, fine, medium, and coarse</t>
  </si>
  <si>
    <t>A</t>
  </si>
  <si>
    <t>10YR4/2</t>
  </si>
  <si>
    <t>silt loam</t>
  </si>
  <si>
    <t>slightly plastic</t>
  </si>
  <si>
    <t>slightly sticky</t>
  </si>
  <si>
    <t>very friable</t>
  </si>
  <si>
    <t>moderate coarse angular blocky</t>
  </si>
  <si>
    <t>few very fine and fine</t>
  </si>
  <si>
    <t>10YR5/3</t>
  </si>
  <si>
    <t xml:space="preserve">few very fine  </t>
  </si>
  <si>
    <t>C</t>
  </si>
  <si>
    <t>10YR5/6</t>
  </si>
  <si>
    <t>single grained</t>
  </si>
  <si>
    <t>loam</t>
  </si>
  <si>
    <t>loose</t>
  </si>
  <si>
    <t>few very fine</t>
  </si>
  <si>
    <t>many very fine and fine</t>
  </si>
  <si>
    <t>common fine, few very fine</t>
  </si>
  <si>
    <t>subangular blocky</t>
  </si>
  <si>
    <t>sandy loam</t>
  </si>
  <si>
    <t>common very fine, fine and medium</t>
  </si>
  <si>
    <t>10YR4/4</t>
  </si>
  <si>
    <t>few fine and medium, common very fine</t>
  </si>
  <si>
    <t>massive breaking to v.few subangular blocky</t>
  </si>
  <si>
    <t>2.5YR5/4, 7.5YR5/4</t>
  </si>
  <si>
    <t xml:space="preserve">massive </t>
  </si>
  <si>
    <t>10YR2/2D</t>
  </si>
  <si>
    <t>many very fine</t>
  </si>
  <si>
    <t>many very fine, few fine</t>
  </si>
  <si>
    <t>not sticky</t>
  </si>
  <si>
    <t>10YR3/3</t>
  </si>
  <si>
    <t>weak medium subangular blocky</t>
  </si>
  <si>
    <t>10YR5/4</t>
  </si>
  <si>
    <t>massive breaking to medium subangular blocky</t>
  </si>
  <si>
    <t>friable</t>
  </si>
  <si>
    <t>few-common very fine</t>
  </si>
  <si>
    <t>2.5Y7/4</t>
  </si>
  <si>
    <t>loose-very friable</t>
  </si>
  <si>
    <t>few medium&amp;coarse,many very fine</t>
  </si>
  <si>
    <t>few coarse, many very fine</t>
  </si>
  <si>
    <t>10YR2/2</t>
  </si>
  <si>
    <t>massive breaking to fine subangular blocky</t>
  </si>
  <si>
    <t>plastic</t>
  </si>
  <si>
    <t>common fine and medium, many very fine</t>
  </si>
  <si>
    <t xml:space="preserve">massive  </t>
  </si>
  <si>
    <t>few medium, common very fine</t>
  </si>
  <si>
    <t>10YR5/6,2.5Y6/4</t>
  </si>
  <si>
    <t>few fine, common very fine</t>
  </si>
  <si>
    <t xml:space="preserve">plastic </t>
  </si>
  <si>
    <t>sticky</t>
  </si>
  <si>
    <t>common fine, many very fine</t>
  </si>
  <si>
    <t>10YR6/4D,6/3D</t>
  </si>
  <si>
    <t>massive</t>
  </si>
  <si>
    <t>not plastic</t>
  </si>
  <si>
    <t>few fine, many very fine</t>
  </si>
  <si>
    <t>few fine, medium &amp; coarse, many very fine</t>
  </si>
  <si>
    <t>10YR6/2</t>
  </si>
  <si>
    <t>2.5Y6/4</t>
  </si>
  <si>
    <t>10YR5/6,2.5Y6/2</t>
  </si>
  <si>
    <t>massive breaking to weak coarse subangular</t>
  </si>
  <si>
    <t>common very fine</t>
  </si>
  <si>
    <t>10YR4/2,10YR3/2</t>
  </si>
  <si>
    <t>weak very fine subangular blocky</t>
  </si>
  <si>
    <t>common fine and very fine</t>
  </si>
  <si>
    <t>10YR4/2,10YR5/8</t>
  </si>
  <si>
    <t>weak subangular blocky</t>
  </si>
  <si>
    <t>loamy sand</t>
  </si>
  <si>
    <t>B</t>
  </si>
  <si>
    <t>10YR6/6</t>
  </si>
  <si>
    <t xml:space="preserve">loam </t>
  </si>
  <si>
    <t>few fine roots</t>
  </si>
  <si>
    <t>subangular</t>
  </si>
  <si>
    <t>10YR4/6</t>
  </si>
  <si>
    <t>massive breaking to angular blocky</t>
  </si>
  <si>
    <t xml:space="preserve">10YR4/6 </t>
  </si>
  <si>
    <t>weak granular-subangular blocky</t>
  </si>
  <si>
    <t xml:space="preserve">not plastic </t>
  </si>
  <si>
    <t>10YR6/3</t>
  </si>
  <si>
    <t>few medium, common fine, many very fine</t>
  </si>
  <si>
    <t>few medium, common fine and very fine</t>
  </si>
  <si>
    <t>5YR4/3</t>
  </si>
  <si>
    <t>weak fine subangular blocky</t>
  </si>
  <si>
    <t>loose-friable</t>
  </si>
  <si>
    <t>massive breaking to v.fine angular blocky</t>
  </si>
  <si>
    <t>common-many very fine, common fine</t>
  </si>
  <si>
    <t>10YR4/2M</t>
  </si>
  <si>
    <t>10YR3/3M</t>
  </si>
  <si>
    <t>7.5YR3/4M</t>
  </si>
  <si>
    <t>few very fine, fine and medium</t>
  </si>
  <si>
    <t>7.5YR5/4M</t>
  </si>
  <si>
    <t>massive breaking to weak fine subangular blocky</t>
  </si>
  <si>
    <t xml:space="preserve">few very fine </t>
  </si>
  <si>
    <t>10YR5/4M</t>
  </si>
  <si>
    <t>massive breaking to weak coarse angular blocky</t>
  </si>
  <si>
    <t>2.5Y7/2M</t>
  </si>
  <si>
    <t>10YR5/8,2.5Y7/4</t>
  </si>
  <si>
    <t>few medium, many very fine</t>
  </si>
  <si>
    <t>common medium, many very fine</t>
  </si>
  <si>
    <t>massive breaking to fine granular angular blocky</t>
  </si>
  <si>
    <t>single grained very fine granular</t>
  </si>
  <si>
    <t xml:space="preserve">loose </t>
  </si>
  <si>
    <t>10YR3/4</t>
  </si>
  <si>
    <t>10YR4/3</t>
  </si>
  <si>
    <t>10YR5/6, 10YR5/3</t>
  </si>
  <si>
    <t>10YR5/8, 10YR5/3</t>
  </si>
  <si>
    <t>silt clay loam</t>
  </si>
  <si>
    <t>few fine and medium, many very fine</t>
  </si>
  <si>
    <t>7YR3/4</t>
  </si>
  <si>
    <t>weak fine angular blocky</t>
  </si>
  <si>
    <t>few fine and very fine</t>
  </si>
  <si>
    <t>7.5YR4/4</t>
  </si>
  <si>
    <t>2.5YR5/2, 2.5YR5/4</t>
  </si>
  <si>
    <t>very few very fine</t>
  </si>
  <si>
    <t>weak angular blocky</t>
  </si>
  <si>
    <t>many -common fine</t>
  </si>
  <si>
    <t>massive breaking to v.fine subangular blocky</t>
  </si>
  <si>
    <t>single grained breaking to v.fine angular blocky</t>
  </si>
  <si>
    <t>few very fine and medium, common fine</t>
  </si>
  <si>
    <t>massive breaking to v.fine granular angular blocky</t>
  </si>
  <si>
    <t>10YR5/8, 10YR6/4</t>
  </si>
  <si>
    <t>few medium, many fine and very fine</t>
  </si>
  <si>
    <t>Depth</t>
  </si>
  <si>
    <t>(cm)</t>
  </si>
  <si>
    <t>L</t>
  </si>
  <si>
    <t>Dead moss and litter</t>
  </si>
  <si>
    <t>Root mat and decomposing organics with fungus</t>
  </si>
  <si>
    <t>Dead moss</t>
  </si>
  <si>
    <t>Moderately decomposed organics and roots</t>
  </si>
  <si>
    <t>Charred roots and litter</t>
  </si>
  <si>
    <t>D</t>
  </si>
  <si>
    <t>M</t>
  </si>
  <si>
    <t>H</t>
  </si>
  <si>
    <t>F</t>
  </si>
  <si>
    <t>bL</t>
  </si>
  <si>
    <t>bF</t>
  </si>
  <si>
    <t>Plasticity Category</t>
  </si>
  <si>
    <t>Stickiness Category</t>
  </si>
  <si>
    <t>Firmness Category</t>
  </si>
  <si>
    <t>Dead moss and roots</t>
  </si>
  <si>
    <t>black</t>
  </si>
  <si>
    <t>few very fine, medium fine</t>
  </si>
  <si>
    <t>Brown silt loam</t>
  </si>
  <si>
    <t>Highly decomposed organics</t>
  </si>
  <si>
    <t>Dark brown silt loam</t>
  </si>
  <si>
    <t>Silty subsoil</t>
  </si>
  <si>
    <t>Light brown silt loam</t>
  </si>
  <si>
    <t>few medium, many very fine and fine</t>
  </si>
  <si>
    <t>10YR3/2</t>
  </si>
  <si>
    <t>Charred and uncharred moss</t>
  </si>
  <si>
    <t>common medium, many very fine and fine</t>
  </si>
  <si>
    <t>few medium, fine and very fine</t>
  </si>
  <si>
    <t>few medium, common very fine and fine</t>
  </si>
  <si>
    <t>2.5Y5/4</t>
  </si>
  <si>
    <t>Moderately decomposed organics</t>
  </si>
  <si>
    <t>massive breaking to fine sbk</t>
  </si>
  <si>
    <t>weak v.fine angular blocky</t>
  </si>
  <si>
    <t>10YR5/2</t>
  </si>
  <si>
    <t>weak v.fine subangular blocky</t>
  </si>
  <si>
    <t>Charred roots and needles</t>
  </si>
  <si>
    <t>Charred roots, lichen, litter</t>
  </si>
  <si>
    <t>7.5YR2/2</t>
  </si>
  <si>
    <t>Charred moss and litter</t>
  </si>
  <si>
    <t>many very fine, fine and medium</t>
  </si>
  <si>
    <t>massive very fine angular blocky</t>
  </si>
  <si>
    <t>7.5YR5/6</t>
  </si>
  <si>
    <t>Live moss and litter</t>
  </si>
  <si>
    <t>Buried organic mat</t>
  </si>
  <si>
    <t>Brown stratified silts</t>
  </si>
  <si>
    <t>few very fine, fine, medium</t>
  </si>
  <si>
    <t>reddish</t>
  </si>
  <si>
    <t>Burned roots and decomposing organics</t>
  </si>
  <si>
    <t>Burned organics</t>
  </si>
  <si>
    <t>10YR1.7/1</t>
  </si>
  <si>
    <t>7.5YR4/6</t>
  </si>
  <si>
    <t>5Y6/3</t>
  </si>
  <si>
    <t>Slightly decomposed organics</t>
  </si>
  <si>
    <t>Frozen, mottled silts</t>
  </si>
  <si>
    <t>-</t>
  </si>
  <si>
    <t xml:space="preserve">Moderately decomposed organics </t>
  </si>
  <si>
    <t>Moderately decomposed organics with charcoal</t>
  </si>
  <si>
    <t>grey/brown</t>
  </si>
  <si>
    <t>roots present</t>
  </si>
  <si>
    <t>grey</t>
  </si>
  <si>
    <t>grey/ red</t>
  </si>
  <si>
    <t>H1</t>
  </si>
  <si>
    <t>H2</t>
  </si>
  <si>
    <t>H3</t>
  </si>
  <si>
    <t>H3-4</t>
  </si>
  <si>
    <t>common ver fine, few fine</t>
  </si>
  <si>
    <t>H8</t>
  </si>
  <si>
    <t>H5</t>
  </si>
  <si>
    <t>H6</t>
  </si>
  <si>
    <t>few medium and coarse, many very fine</t>
  </si>
  <si>
    <t>H1-3</t>
  </si>
  <si>
    <t>10YR4/6, 6/3</t>
  </si>
  <si>
    <t>H2-3</t>
  </si>
  <si>
    <t>H4</t>
  </si>
  <si>
    <t>H4-5</t>
  </si>
  <si>
    <t>Moderately decomposed organics with char</t>
  </si>
  <si>
    <t>Well decomposed organics with char</t>
  </si>
  <si>
    <t>Highly decomposed organics with char</t>
  </si>
  <si>
    <t>Brown silty mineral soil with charcoal</t>
  </si>
  <si>
    <t>common very fine and medium, many very fine and fine</t>
  </si>
  <si>
    <t>H7</t>
  </si>
  <si>
    <t>light brown</t>
  </si>
  <si>
    <t>H3+</t>
  </si>
  <si>
    <t>H7-8</t>
  </si>
  <si>
    <t xml:space="preserve">Cobbly (~20%) silt loam </t>
  </si>
  <si>
    <t>H1-2</t>
  </si>
  <si>
    <t>Highly decomposed organics and roots</t>
  </si>
  <si>
    <t>dark grey</t>
  </si>
  <si>
    <t>Sample Id</t>
  </si>
  <si>
    <t>Field horizon code</t>
  </si>
  <si>
    <t>Field Description</t>
  </si>
  <si>
    <t>DFTC 1.3</t>
  </si>
  <si>
    <t>DFTC 1.5</t>
  </si>
  <si>
    <t>Last years dead moss, roots, litter</t>
  </si>
  <si>
    <t>DFTC 1.8</t>
  </si>
  <si>
    <t>Old dead moss, roots, litter</t>
  </si>
  <si>
    <t>DFTC 1.10</t>
  </si>
  <si>
    <t>Roots and slightly decomposed organics</t>
  </si>
  <si>
    <t>DFTC 1.15</t>
  </si>
  <si>
    <t>Roots, fungi, moderately decomposed organics (and ash?)</t>
  </si>
  <si>
    <t>DFTC 1.17</t>
  </si>
  <si>
    <t>DFTC 1.22</t>
  </si>
  <si>
    <t xml:space="preserve">Darkened soil </t>
  </si>
  <si>
    <t>DFTC 1.27</t>
  </si>
  <si>
    <t>Silt with coarse gravel</t>
  </si>
  <si>
    <t>DFTC 1.32</t>
  </si>
  <si>
    <t>Cryoturbated (?) silt</t>
  </si>
  <si>
    <t>DFTC 1.37</t>
  </si>
  <si>
    <t>Oxidized, gravelly soil</t>
  </si>
  <si>
    <t>DFTC 1.44</t>
  </si>
  <si>
    <t>Gravelly soil</t>
  </si>
  <si>
    <t>DFTC 6.2</t>
  </si>
  <si>
    <t>DFTC 6.4</t>
  </si>
  <si>
    <t>DFTC 6.5</t>
  </si>
  <si>
    <t>Slightly decomposed organics and roots</t>
  </si>
  <si>
    <t>DFTC 6.10</t>
  </si>
  <si>
    <t>DFTC 6.11</t>
  </si>
  <si>
    <t>DFTC 6.15</t>
  </si>
  <si>
    <t>Darkened loam</t>
  </si>
  <si>
    <t>DFTC 6.26</t>
  </si>
  <si>
    <t>Cobbly loam</t>
  </si>
  <si>
    <t>DFTC 6.46</t>
  </si>
  <si>
    <t>Oxidized, slightly cobbly silt loam</t>
  </si>
  <si>
    <t>DFTC 6.66</t>
  </si>
  <si>
    <t>Oxidized, cobbly silt loam</t>
  </si>
  <si>
    <t>DFTC 11.2</t>
  </si>
  <si>
    <t>LN</t>
  </si>
  <si>
    <t>Live lichen and reindeer moss</t>
  </si>
  <si>
    <t>DFTC 11.3</t>
  </si>
  <si>
    <t>LT</t>
  </si>
  <si>
    <t>Litter of leaves, needles, and lichen</t>
  </si>
  <si>
    <t>DFTC 11.4</t>
  </si>
  <si>
    <t>DFTC 11.5</t>
  </si>
  <si>
    <t>Root mat and decomposing organics</t>
  </si>
  <si>
    <t>DFTC 11.6</t>
  </si>
  <si>
    <t>Darkened silt loam with charcoal</t>
  </si>
  <si>
    <t>DFTC 11.10</t>
  </si>
  <si>
    <t>Darkened silt loam with cobbles and charcoal</t>
  </si>
  <si>
    <t>DFTC 11.20</t>
  </si>
  <si>
    <t>Reddish silt loam</t>
  </si>
  <si>
    <t>DFTC 11.34</t>
  </si>
  <si>
    <t xml:space="preserve">Slightly gravelly loam </t>
  </si>
  <si>
    <t>DFTC 11.55</t>
  </si>
  <si>
    <t>DFTC 16.1</t>
  </si>
  <si>
    <t>Pleurozium sp.</t>
  </si>
  <si>
    <t>DFTC 16.3</t>
  </si>
  <si>
    <t>DFTC 16.6</t>
  </si>
  <si>
    <t>DFTC 16.8</t>
  </si>
  <si>
    <t>DFTC 16.10</t>
  </si>
  <si>
    <t xml:space="preserve">Dark brown, silt </t>
  </si>
  <si>
    <t>DFTC 16.31</t>
  </si>
  <si>
    <t>Mixed gray/red/brown silty loam with cobbles</t>
  </si>
  <si>
    <t>DFTC 16.39</t>
  </si>
  <si>
    <t>Mixed brown/red/brown silty loam with cobbles</t>
  </si>
  <si>
    <t>DFTC 16.90</t>
  </si>
  <si>
    <t>Oxidized clay loam</t>
  </si>
  <si>
    <t>DFTC 20.1</t>
  </si>
  <si>
    <t>Lichen and litter</t>
  </si>
  <si>
    <t>DFTC 20.4</t>
  </si>
  <si>
    <t>Root mass with highly decomposed organics</t>
  </si>
  <si>
    <t>DFTC 20.7</t>
  </si>
  <si>
    <t>Ashy soil</t>
  </si>
  <si>
    <t>DFTC 20.17</t>
  </si>
  <si>
    <t>Silt loam</t>
  </si>
  <si>
    <t>DFTC 21.3</t>
  </si>
  <si>
    <t>DFTC 21.5</t>
  </si>
  <si>
    <t>Dead moss and slightly decomposed litter</t>
  </si>
  <si>
    <t>DFTC 21.8</t>
  </si>
  <si>
    <t>DFTC 21.15</t>
  </si>
  <si>
    <t>Roots, fungus, and slightly decomposed organics</t>
  </si>
  <si>
    <t>DFTC 21.20</t>
  </si>
  <si>
    <t>Root mat with slightly decomposed organics and charcoal</t>
  </si>
  <si>
    <t>DFTC 21.22</t>
  </si>
  <si>
    <t>E</t>
  </si>
  <si>
    <t>DFTC 21.40</t>
  </si>
  <si>
    <t>Yellow sandy loam</t>
  </si>
  <si>
    <t>DFTC 21.60</t>
  </si>
  <si>
    <t>Mottled gray and yellow, loam with gravel</t>
  </si>
  <si>
    <t>DFTC 21.65</t>
  </si>
  <si>
    <t>Mottled gray and yellow loam with gravel</t>
  </si>
  <si>
    <t>DFTC 22.3</t>
  </si>
  <si>
    <t>Hylocomium sp. and Peltigera sp.</t>
  </si>
  <si>
    <t>DFTC 22.5</t>
  </si>
  <si>
    <t>Live and dead lichen, dead moss, and litter</t>
  </si>
  <si>
    <t>DFTC 22.7</t>
  </si>
  <si>
    <t>Slightly decomposed organics (including lichen and moss)</t>
  </si>
  <si>
    <t>DFTC 22.10</t>
  </si>
  <si>
    <t>Slightly decomposed organics, some fungus</t>
  </si>
  <si>
    <t>DFTC 22.12</t>
  </si>
  <si>
    <t>Root mat with slightly decomposed organics</t>
  </si>
  <si>
    <t>DFTC 22.14</t>
  </si>
  <si>
    <t>Roots with highly decomposed organics.</t>
  </si>
  <si>
    <t>DFTC 22.19</t>
  </si>
  <si>
    <t>Darkened, silt loam</t>
  </si>
  <si>
    <t>DFTC 22.29</t>
  </si>
  <si>
    <t>Oxidized, loamy sand with cobbles</t>
  </si>
  <si>
    <t>DFTC 22.49</t>
  </si>
  <si>
    <t>Cobbly, loamy soil</t>
  </si>
  <si>
    <t>DFTC 23.1</t>
  </si>
  <si>
    <t>Lichen and firemoss</t>
  </si>
  <si>
    <t xml:space="preserve">DFTC 23.2 </t>
  </si>
  <si>
    <t>Slightly decomposed organics with roots</t>
  </si>
  <si>
    <t>DFTC 23.4</t>
  </si>
  <si>
    <t>Moderately decomposed organics in root matrix</t>
  </si>
  <si>
    <t>DFTC 23.8</t>
  </si>
  <si>
    <t>Darkened, sandy loam with ash (?)</t>
  </si>
  <si>
    <t>DFTC 23.20</t>
  </si>
  <si>
    <t>Mottled with red and gray, silt loam with some rocks</t>
  </si>
  <si>
    <t>DFTC 23.30</t>
  </si>
  <si>
    <t>Cobbly, loamy sand</t>
  </si>
  <si>
    <t>DFTC 23.46</t>
  </si>
  <si>
    <t>Grey, silty/sand</t>
  </si>
  <si>
    <t>bLT</t>
  </si>
  <si>
    <t>Charred, loose litter</t>
  </si>
  <si>
    <t>DFTB 1.1</t>
  </si>
  <si>
    <t xml:space="preserve">Charred plant pieces and fine roots  </t>
  </si>
  <si>
    <t>DFTB 1.3</t>
  </si>
  <si>
    <t>Unburned root mat, very sandy</t>
  </si>
  <si>
    <t>DFTB 1.5</t>
  </si>
  <si>
    <t>Dark brown, silt</t>
  </si>
  <si>
    <t>DFTB 1.22</t>
  </si>
  <si>
    <t>Cobbly , reddish, silt</t>
  </si>
  <si>
    <t>DFTB 1.44</t>
  </si>
  <si>
    <t>Grey, silty loam with cobbles</t>
  </si>
  <si>
    <t>DFTB 1.60</t>
  </si>
  <si>
    <t>Sandy loam with areas of gray silt</t>
  </si>
  <si>
    <t>DFTB 1.70</t>
  </si>
  <si>
    <t>Grey silty loam with small cobbles</t>
  </si>
  <si>
    <t>DFTB 4.1</t>
  </si>
  <si>
    <t>Charred mat of roots and organics</t>
  </si>
  <si>
    <t>DFTB 4.3</t>
  </si>
  <si>
    <t>Ashy 'dust' mixed with moderately decomposed organics</t>
  </si>
  <si>
    <t>DFTB 4.5</t>
  </si>
  <si>
    <t>Roots and moderately decomposed organics</t>
  </si>
  <si>
    <t>DFTB 4.10</t>
  </si>
  <si>
    <t>Moderately decomposed organics with ash mixed in</t>
  </si>
  <si>
    <t>DFTB 4.15</t>
  </si>
  <si>
    <t>Red-brown, silt loam with some gravel (&lt;10%)</t>
  </si>
  <si>
    <t>DFTB 4.20</t>
  </si>
  <si>
    <t>Light brown, silt loam with some cobbles (~10%)</t>
  </si>
  <si>
    <t>DFTB 4.32</t>
  </si>
  <si>
    <t>Brown, silt loam with many cobbles (~80% by volume)</t>
  </si>
  <si>
    <t>DFTB 4.38</t>
  </si>
  <si>
    <t>Grey silt loam with cobbles</t>
  </si>
  <si>
    <t>DFTB 4.58</t>
  </si>
  <si>
    <t>Oxidized sandy loam with some yellow/yellow silt and gravel</t>
  </si>
  <si>
    <t>DFTB 5.1</t>
  </si>
  <si>
    <t>Charred roots and plant pieces</t>
  </si>
  <si>
    <t>DFTB 5.3</t>
  </si>
  <si>
    <t>Root mat with ash and mineral mixed in</t>
  </si>
  <si>
    <t>DFTB 5.5</t>
  </si>
  <si>
    <t>Dark brown, cobbly, silt</t>
  </si>
  <si>
    <t>DFTB 5.25</t>
  </si>
  <si>
    <t>Very cobbly (~50%) sandy loam</t>
  </si>
  <si>
    <t>DFTB 5.45</t>
  </si>
  <si>
    <t xml:space="preserve">Gravelly sandy loam </t>
  </si>
  <si>
    <t>DFTB 5.60</t>
  </si>
  <si>
    <t xml:space="preserve">Sandy loam with gravel (~45%) </t>
  </si>
  <si>
    <t>DFTB 5.65</t>
  </si>
  <si>
    <t>Grey silt loam with cobbles (~55%)</t>
  </si>
  <si>
    <t>DFTB 7.01</t>
  </si>
  <si>
    <t>Charred litter</t>
  </si>
  <si>
    <t>DFTB 7.1</t>
  </si>
  <si>
    <t>Charred roots and organics</t>
  </si>
  <si>
    <t>DFTB 7.3</t>
  </si>
  <si>
    <t>Unburned root mat with slightly decomposed organics</t>
  </si>
  <si>
    <t>DFTB 7.8</t>
  </si>
  <si>
    <t>Pockets of char in silt loam with cobbles (~10%)</t>
  </si>
  <si>
    <t>DFTB 7.28</t>
  </si>
  <si>
    <t>Cobbly (~55%), light brown silt loam</t>
  </si>
  <si>
    <t>DFTB 7.33</t>
  </si>
  <si>
    <t>DFTB 7.53</t>
  </si>
  <si>
    <t>Pockets of gray silt in gravelly sandy loam</t>
  </si>
  <si>
    <t>DFTB 7.58</t>
  </si>
  <si>
    <t>DFTB 7.78</t>
  </si>
  <si>
    <t xml:space="preserve">Grey and brown, cobbly, silt loam </t>
  </si>
  <si>
    <t>DFTB 7.88</t>
  </si>
  <si>
    <t>Grey and brown soil with cobbles (~80%)</t>
  </si>
  <si>
    <t>Charred twigs</t>
  </si>
  <si>
    <t>DFTB 18.1</t>
  </si>
  <si>
    <t>Charred root mat</t>
  </si>
  <si>
    <t>DFTB 18.2</t>
  </si>
  <si>
    <t xml:space="preserve">Unburned root mat </t>
  </si>
  <si>
    <t>DFTB 18.5</t>
  </si>
  <si>
    <t>Reddish brown silt loam with gravel (~30%). Some ash?</t>
  </si>
  <si>
    <t>DFTB 18.11</t>
  </si>
  <si>
    <t>Grayish silt loam with pockets of gravel (~20%)</t>
  </si>
  <si>
    <t>DFTB 18.31</t>
  </si>
  <si>
    <t xml:space="preserve">Mottled yellow and gray, gravelly (~60%) silt loam </t>
  </si>
  <si>
    <t>DFTB 18.47</t>
  </si>
  <si>
    <t>DFTB 18.67</t>
  </si>
  <si>
    <t>Gravelly sandy loam</t>
  </si>
  <si>
    <t>DFTB DB 1.01</t>
  </si>
  <si>
    <t>Charred plant parts and roots</t>
  </si>
  <si>
    <t>DFTB DB 1.3</t>
  </si>
  <si>
    <t>Unburned roots and slightly decomposed organics</t>
  </si>
  <si>
    <t>DFTB DB 1.5</t>
  </si>
  <si>
    <t>DFTB DB 1.15</t>
  </si>
  <si>
    <t>Reddish silt loam with gravel (~60%)</t>
  </si>
  <si>
    <t>DFTB DB 1.30</t>
  </si>
  <si>
    <t>Yellowish sandy loam</t>
  </si>
  <si>
    <t xml:space="preserve">DFTB DB 1.50 </t>
  </si>
  <si>
    <t>Gravelly sandy loam with a few pockets of silty clay</t>
  </si>
  <si>
    <r>
      <t>Hylocomium sp.</t>
    </r>
    <r>
      <rPr>
        <sz val="10"/>
        <rFont val="Arial"/>
        <family val="2"/>
      </rPr>
      <t xml:space="preserve"> </t>
    </r>
  </si>
  <si>
    <r>
      <t xml:space="preserve">Pleurozium sp. </t>
    </r>
    <r>
      <rPr>
        <sz val="10"/>
        <rFont val="Arial"/>
        <family val="2"/>
      </rPr>
      <t xml:space="preserve">and litter </t>
    </r>
  </si>
  <si>
    <r>
      <t xml:space="preserve">Hylocomium sp. </t>
    </r>
    <r>
      <rPr>
        <sz val="10"/>
        <rFont val="Arial"/>
        <family val="2"/>
      </rPr>
      <t>and</t>
    </r>
    <r>
      <rPr>
        <i/>
        <sz val="10"/>
        <rFont val="Arial"/>
        <family val="2"/>
      </rPr>
      <t xml:space="preserve"> Cladina sp.</t>
    </r>
  </si>
  <si>
    <t>DFCC 12.1</t>
  </si>
  <si>
    <r>
      <t>Live moss (</t>
    </r>
    <r>
      <rPr>
        <i/>
        <sz val="10"/>
        <rFont val="Arial"/>
        <family val="2"/>
      </rPr>
      <t>Aulacomnium</t>
    </r>
    <r>
      <rPr>
        <sz val="10"/>
        <rFont val="Arial"/>
        <family val="2"/>
      </rPr>
      <t xml:space="preserve"> sp.?), litter</t>
    </r>
  </si>
  <si>
    <t>DFCC 12.5</t>
  </si>
  <si>
    <t>DFCC 12.10</t>
  </si>
  <si>
    <t>Root and moss remnants</t>
  </si>
  <si>
    <t>DFCC 12.14</t>
  </si>
  <si>
    <t>DFCC 12.18</t>
  </si>
  <si>
    <t>DFCC 12.26</t>
  </si>
  <si>
    <t>DFCC 12.40</t>
  </si>
  <si>
    <t>DFCC 13.3</t>
  </si>
  <si>
    <r>
      <t>Live moss (</t>
    </r>
    <r>
      <rPr>
        <i/>
        <sz val="10"/>
        <rFont val="Arial"/>
        <family val="2"/>
      </rPr>
      <t>Aulacomnium</t>
    </r>
    <r>
      <rPr>
        <sz val="10"/>
        <rFont val="Arial"/>
        <family val="2"/>
      </rPr>
      <t xml:space="preserve"> sp.?), lichen, litter</t>
    </r>
  </si>
  <si>
    <t>DFCC 13.6</t>
  </si>
  <si>
    <t>DFCC 13.13</t>
  </si>
  <si>
    <t>Moderately decomposed organics with roots and fungus</t>
  </si>
  <si>
    <t>DFCC 13.17</t>
  </si>
  <si>
    <t>DFCC 13.24</t>
  </si>
  <si>
    <t>Highly decomposed organics (including char?) plus mineral soil</t>
  </si>
  <si>
    <t>DFCC 13.28</t>
  </si>
  <si>
    <t>DFCC 13.36</t>
  </si>
  <si>
    <t>DFCC 14.3</t>
  </si>
  <si>
    <r>
      <t>Aulocomium sp</t>
    </r>
    <r>
      <rPr>
        <sz val="10"/>
        <rFont val="Arial"/>
        <family val="2"/>
      </rPr>
      <t>., lichen, and litter</t>
    </r>
  </si>
  <si>
    <t>DFCC 14.6</t>
  </si>
  <si>
    <t>Dead moss, roots, leaves, and fungus</t>
  </si>
  <si>
    <t>DFCC 14.11</t>
  </si>
  <si>
    <t>DFCC 14.13</t>
  </si>
  <si>
    <t>DFCC 14.16</t>
  </si>
  <si>
    <t>DFCC 14.20</t>
  </si>
  <si>
    <t>DFCC 14.30</t>
  </si>
  <si>
    <t>DFCC 15.1</t>
  </si>
  <si>
    <t>Live moss, litter, and lichen</t>
  </si>
  <si>
    <t>DFCC 15.3</t>
  </si>
  <si>
    <t>DFCC 15.14</t>
  </si>
  <si>
    <t>DFCC 15.15</t>
  </si>
  <si>
    <t>DFCC 15.19</t>
  </si>
  <si>
    <t>DFCC 15.23</t>
  </si>
  <si>
    <t>DFCC 15.44</t>
  </si>
  <si>
    <t>DFCC 16.4</t>
  </si>
  <si>
    <t>DFCC 16.7</t>
  </si>
  <si>
    <t>DFCC 16.18</t>
  </si>
  <si>
    <t xml:space="preserve">Moderately decomposed organics with fungus in top of layer </t>
  </si>
  <si>
    <t>DFCC 16.20</t>
  </si>
  <si>
    <t>DFCC 16.25</t>
  </si>
  <si>
    <t>DFCB 5.01</t>
  </si>
  <si>
    <r>
      <t xml:space="preserve">Charred tops of </t>
    </r>
    <r>
      <rPr>
        <i/>
        <sz val="10"/>
        <rFont val="Arial"/>
        <family val="2"/>
      </rPr>
      <t>Polytrichum sp</t>
    </r>
    <r>
      <rPr>
        <sz val="10"/>
        <rFont val="Arial"/>
        <family val="2"/>
      </rPr>
      <t>. and lichen</t>
    </r>
  </si>
  <si>
    <t>DFCB 5.3</t>
  </si>
  <si>
    <t>DFCB 5.5</t>
  </si>
  <si>
    <t>DFCB 5.10</t>
  </si>
  <si>
    <t>DFCB 5.14</t>
  </si>
  <si>
    <t xml:space="preserve">Moderately decomposed organics in root mat and fungus </t>
  </si>
  <si>
    <t>DFCB 5.15</t>
  </si>
  <si>
    <t>DFCB 5.17</t>
  </si>
  <si>
    <t>Well decomposed organics with ash or silt</t>
  </si>
  <si>
    <t>DFCB 5.21</t>
  </si>
  <si>
    <t>Slightly dark silt loam</t>
  </si>
  <si>
    <t>DFCB 5.25</t>
  </si>
  <si>
    <t>DFCB 5.70</t>
  </si>
  <si>
    <t>Silt loam to sandy loam with gravel (60-80%)</t>
  </si>
  <si>
    <t>DFCB 10.01</t>
  </si>
  <si>
    <t>Burned moss, litter, and lichen</t>
  </si>
  <si>
    <t>DFCB 10.1</t>
  </si>
  <si>
    <t>DFCB 10.3</t>
  </si>
  <si>
    <t>Dead moss and lichen</t>
  </si>
  <si>
    <t>DFCB 10.5</t>
  </si>
  <si>
    <t>DFCB 10.8</t>
  </si>
  <si>
    <t>DFCB 10.10</t>
  </si>
  <si>
    <t>Dark brown/gray, loam with cobbles (~10%)</t>
  </si>
  <si>
    <t>DFCB 10.27</t>
  </si>
  <si>
    <t>Light brown sandy loam with cobbles (~10%)</t>
  </si>
  <si>
    <t>DFCB 10.36</t>
  </si>
  <si>
    <t>Cobbly (~50%) sandy loam</t>
  </si>
  <si>
    <t>DFCB 10.48</t>
  </si>
  <si>
    <t xml:space="preserve">Grey, cobbly (~60%) sandy loam </t>
  </si>
  <si>
    <t>DFCB 10.53</t>
  </si>
  <si>
    <t>Gravelly (~85%) sandy loam</t>
  </si>
  <si>
    <t>DFCB 11.01</t>
  </si>
  <si>
    <t>DFCB 11.1</t>
  </si>
  <si>
    <t>DFCB 11.5</t>
  </si>
  <si>
    <t>DFCB 11.9</t>
  </si>
  <si>
    <t>DFCB 11.11</t>
  </si>
  <si>
    <t>DFCB 11.14</t>
  </si>
  <si>
    <t>DFCB 11.15</t>
  </si>
  <si>
    <t>DFCB 12.01</t>
  </si>
  <si>
    <t>Charred moss, roots, and litter</t>
  </si>
  <si>
    <t>DFCB 12.1</t>
  </si>
  <si>
    <t>DFCB 12.5</t>
  </si>
  <si>
    <t>Root mat with slightly decomposed organics and ash or silt</t>
  </si>
  <si>
    <t>DFCB 12.8</t>
  </si>
  <si>
    <t>DFCB 12.13</t>
  </si>
  <si>
    <t>Slightly darkened silt loam</t>
  </si>
  <si>
    <t>DFCB 12.33</t>
  </si>
  <si>
    <t>Cobbly (~15%) silt loam</t>
  </si>
  <si>
    <t>DFCB 12.43</t>
  </si>
  <si>
    <t>DFCB 12.53</t>
  </si>
  <si>
    <t>Gravelly, sandy loam with cobbles (30-50%)</t>
  </si>
  <si>
    <t>DFCB 12.73</t>
  </si>
  <si>
    <t>Grayish, silt loam with gravel and cobbles</t>
  </si>
  <si>
    <t>DFCB 12.93</t>
  </si>
  <si>
    <t>Grey, silt loam with gravel and cobbles</t>
  </si>
  <si>
    <t>DF56 1.1</t>
  </si>
  <si>
    <t>DF56 1.7</t>
  </si>
  <si>
    <t>Decomposed organics with roots</t>
  </si>
  <si>
    <t>DF56 1.13</t>
  </si>
  <si>
    <t>DF56 1.20</t>
  </si>
  <si>
    <t>DF56 1.25</t>
  </si>
  <si>
    <t>Buried silts and organics</t>
  </si>
  <si>
    <t>DF56 1.35</t>
  </si>
  <si>
    <t>DF56 2.1</t>
  </si>
  <si>
    <t>Live moss</t>
  </si>
  <si>
    <t>DF56 2.4</t>
  </si>
  <si>
    <t>DF56 2.7</t>
  </si>
  <si>
    <t>DF56 2.10</t>
  </si>
  <si>
    <t>Silty mineral soil, may also be burned organics/ash</t>
  </si>
  <si>
    <t>DF56 2.20</t>
  </si>
  <si>
    <t>Dark gray and brown silt loam</t>
  </si>
  <si>
    <t>DF56 2.47</t>
  </si>
  <si>
    <t>Red silt loam with gray, overlying permafrost</t>
  </si>
  <si>
    <t>DF87 1.2</t>
  </si>
  <si>
    <t>DF87 1.5</t>
  </si>
  <si>
    <t>DF87 1.10</t>
  </si>
  <si>
    <t>Gravelly (~60%), red/brown, loamy sand</t>
  </si>
  <si>
    <t>DF87 1.20</t>
  </si>
  <si>
    <t>Gravelly (~70%), oxidized, sandy loam to loamy sand</t>
  </si>
  <si>
    <t>DF87 1.40</t>
  </si>
  <si>
    <t>Gravelly (~60%), gray loam</t>
  </si>
  <si>
    <t>DF87 2.1</t>
  </si>
  <si>
    <t>Firemoss with litter, char, and ash mixed in</t>
  </si>
  <si>
    <t>DF87 2.6</t>
  </si>
  <si>
    <t>Ash, char, and roots</t>
  </si>
  <si>
    <t>DF87 2.12</t>
  </si>
  <si>
    <t xml:space="preserve">Gravelly (~20%), silt loam with char and ash </t>
  </si>
  <si>
    <t>DF87 2.18</t>
  </si>
  <si>
    <t>DF87 2.35</t>
  </si>
  <si>
    <t>Gravelly (~40%) silt loam or sandy loam</t>
  </si>
  <si>
    <t>DF87 2.50</t>
  </si>
  <si>
    <t>Gravelly (~80%) loamy sand</t>
  </si>
  <si>
    <t>DFDC D1-9 CORE 1.3</t>
  </si>
  <si>
    <t>DFDC D1-9 CORE 1.5</t>
  </si>
  <si>
    <t>DFDC D1-9 CORE 1.7</t>
  </si>
  <si>
    <t>DFDC D1-9 CORE 1.12</t>
  </si>
  <si>
    <t>DFDC D1-9 CORE 1.17</t>
  </si>
  <si>
    <t>DFDC D1-9 CORE 1.22</t>
  </si>
  <si>
    <t>DFDC D1-9 CORE 1.54</t>
  </si>
  <si>
    <t>fA</t>
  </si>
  <si>
    <t>Frozen, gray, silt loam</t>
  </si>
  <si>
    <t>DFDC D1-9 CORE 1.58</t>
  </si>
  <si>
    <t>DFDC D1-9 CORE 1.60</t>
  </si>
  <si>
    <t>DFDC D1-9 CORE 2.2</t>
  </si>
  <si>
    <t>DFDC D1-9 CORE 2.7</t>
  </si>
  <si>
    <t>DFDC D1-9 CORE 2.11</t>
  </si>
  <si>
    <t>DFDC D1-9 CORE 2.16</t>
  </si>
  <si>
    <t>DFDC D1-9 CORE 2.21</t>
  </si>
  <si>
    <t>DFDC D1-9 CORE 2.26</t>
  </si>
  <si>
    <t>DFDC D1-9 CORE 2.31</t>
  </si>
  <si>
    <t>DFDC D1-9 CORE 2.35</t>
  </si>
  <si>
    <t>DFDC D1-9 CORE 2.38</t>
  </si>
  <si>
    <t>Frozen, brown-brown, silt loam</t>
  </si>
  <si>
    <t>DFDC D1-9 CORE 2.40</t>
  </si>
  <si>
    <t>DFDC D1-9 CORE 3.2</t>
  </si>
  <si>
    <t>DFDC D1-9 CORE 3.6</t>
  </si>
  <si>
    <t>DFDC D1-9 CORE 3.8</t>
  </si>
  <si>
    <t>DFDC D1-9 CORE 3.12</t>
  </si>
  <si>
    <t>DFDC D1-9 CORE 3.17</t>
  </si>
  <si>
    <t>DFDC D1-9 CORE 3.22</t>
  </si>
  <si>
    <t>DFDC D1-9 CORE 3.27</t>
  </si>
  <si>
    <t>DFDC D1-9 CORE 3.32</t>
  </si>
  <si>
    <t>DFDC D1-9 CORE 3.37</t>
  </si>
  <si>
    <t>DFDC D1-9 CORE 3.43</t>
  </si>
  <si>
    <t>Frozen, gray and dark brown silt loam</t>
  </si>
  <si>
    <t>DFDC D1-9 CORE 5.3</t>
  </si>
  <si>
    <t>DFDC D1-9 CORE 5.7</t>
  </si>
  <si>
    <t>DFDC D1-9 CORE 5.9</t>
  </si>
  <si>
    <t>DFDC D1-9 CORE 5.14</t>
  </si>
  <si>
    <t>DFDC D1-9 CORE 5.19</t>
  </si>
  <si>
    <t>DFDC D1-9 CORE 5.24</t>
  </si>
  <si>
    <t>DFDC D1-9 CORE 5.29</t>
  </si>
  <si>
    <t>DFDC D1-9 CORE 5.34</t>
  </si>
  <si>
    <t>DFDC D1-9 CORE 5.38</t>
  </si>
  <si>
    <t>DFDC D1-9 CORE 5.41</t>
  </si>
  <si>
    <t>DFDC D1-9 CORE 5.46</t>
  </si>
  <si>
    <t>DFDC D1-9 CORE 5.47</t>
  </si>
  <si>
    <t>DFDC D1-9 CORE 5.50</t>
  </si>
  <si>
    <t>DFDC D1-9 CORE 5.54</t>
  </si>
  <si>
    <t>n/a</t>
  </si>
  <si>
    <t>DFTB 1.01</t>
  </si>
  <si>
    <t>DFTB 4.01</t>
  </si>
  <si>
    <t>DFTB 5.01</t>
  </si>
  <si>
    <t>DFTB 18.01</t>
  </si>
  <si>
    <t>Moist Munsell Color</t>
  </si>
  <si>
    <t>bD</t>
  </si>
  <si>
    <t>Von Post or Texture Class</t>
  </si>
  <si>
    <t>Height above mineral</t>
  </si>
  <si>
    <t>Height abvoe mineral</t>
  </si>
  <si>
    <t>Silt and peat, with charcoal (?)</t>
  </si>
  <si>
    <t>Silt and peat</t>
  </si>
  <si>
    <t>Grades to highly decomposed organics</t>
  </si>
  <si>
    <t>Slightly decomposed organics, roots, leaves</t>
  </si>
  <si>
    <t>Some amorphous material</t>
  </si>
  <si>
    <t>DFDC D1-9 CORE 1.49</t>
  </si>
  <si>
    <t>DFDC D1-9 CORE 1.26</t>
  </si>
  <si>
    <t>DFDC D1-9 CORE 1.30</t>
  </si>
  <si>
    <t>DFDC D1-9 CORE 1.34</t>
  </si>
  <si>
    <t>DFDC D1-9 CORE 1.38</t>
  </si>
  <si>
    <t>DFDC D1-9 CORE 1.41</t>
  </si>
  <si>
    <t>DFDC D1-9 CORE 1.45</t>
  </si>
  <si>
    <t>silt</t>
  </si>
  <si>
    <t>clay loam</t>
  </si>
  <si>
    <t>gA</t>
  </si>
  <si>
    <t>gC</t>
  </si>
  <si>
    <t>gB</t>
  </si>
  <si>
    <t>Grey sandy loam</t>
  </si>
  <si>
    <t>massive breaking to weak coarse subangular blocky</t>
  </si>
  <si>
    <t>massive breaking to coarse subangular blocky</t>
  </si>
  <si>
    <t>pH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</si>
</sst>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"/>
    <numFmt numFmtId="170" formatCode="0.000000"/>
    <numFmt numFmtId="171" formatCode="0.0000"/>
    <numFmt numFmtId="172" formatCode="0.0000000"/>
    <numFmt numFmtId="173" formatCode="0.00000000"/>
    <numFmt numFmtId="174" formatCode="mm/dd/yy"/>
    <numFmt numFmtId="175" formatCode="0.0000000000"/>
    <numFmt numFmtId="176" formatCode="0.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Geneva"/>
      <family val="0"/>
    </font>
    <font>
      <b/>
      <sz val="10"/>
      <name val="Genev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22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 applyAlignment="1">
      <alignment horizontal="center"/>
      <protection/>
    </xf>
    <xf numFmtId="165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0" fillId="0" borderId="0" xfId="21" applyFont="1" applyAlignment="1">
      <alignment horizontal="left"/>
      <protection/>
    </xf>
    <xf numFmtId="165" fontId="0" fillId="0" borderId="0" xfId="21" applyNumberFormat="1" applyFont="1" applyFill="1" applyAlignment="1">
      <alignment horizontal="center"/>
      <protection/>
    </xf>
    <xf numFmtId="0" fontId="9" fillId="0" borderId="0" xfId="21" applyFont="1" applyFill="1">
      <alignment/>
      <protection/>
    </xf>
    <xf numFmtId="165" fontId="9" fillId="0" borderId="0" xfId="21" applyNumberFormat="1" applyFont="1" applyFill="1" applyAlignment="1">
      <alignment horizontal="center"/>
      <protection/>
    </xf>
    <xf numFmtId="0" fontId="0" fillId="0" borderId="0" xfId="22" applyFont="1" applyFill="1" applyBorder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 applyAlignment="1">
      <alignment horizontal="left"/>
      <protection/>
    </xf>
    <xf numFmtId="0" fontId="0" fillId="0" borderId="0" xfId="22" applyFont="1" applyBorder="1" applyAlignment="1">
      <alignment horizontal="center"/>
      <protection/>
    </xf>
    <xf numFmtId="165" fontId="0" fillId="0" borderId="0" xfId="22" applyNumberFormat="1" applyFont="1" applyFill="1" applyBorder="1" applyAlignment="1">
      <alignment horizontal="center"/>
      <protection/>
    </xf>
    <xf numFmtId="165" fontId="0" fillId="0" borderId="0" xfId="22" applyNumberFormat="1" applyFont="1" applyFill="1" applyAlignment="1">
      <alignment horizontal="center"/>
      <protection/>
    </xf>
    <xf numFmtId="0" fontId="0" fillId="0" borderId="0" xfId="22" applyFont="1" applyFill="1" applyBorder="1">
      <alignment/>
      <protection/>
    </xf>
    <xf numFmtId="165" fontId="9" fillId="0" borderId="0" xfId="22" applyNumberFormat="1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9" fillId="0" borderId="0" xfId="22" applyFont="1" applyFill="1" applyAlignment="1">
      <alignment horizontal="center"/>
      <protection/>
    </xf>
    <xf numFmtId="165" fontId="5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 horizontal="center" wrapText="1"/>
    </xf>
    <xf numFmtId="0" fontId="9" fillId="0" borderId="0" xfId="2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6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>
      <alignment/>
      <protection/>
    </xf>
    <xf numFmtId="0" fontId="10" fillId="0" borderId="0" xfId="21" applyFont="1" applyFill="1" applyBorder="1" applyAlignment="1">
      <alignment horizontal="center" wrapText="1"/>
      <protection/>
    </xf>
    <xf numFmtId="0" fontId="10" fillId="0" borderId="0" xfId="22" applyFont="1" applyBorder="1" applyAlignment="1">
      <alignment horizontal="center" wrapText="1"/>
      <protection/>
    </xf>
    <xf numFmtId="0" fontId="5" fillId="0" borderId="0" xfId="22" applyFont="1" applyBorder="1" applyAlignment="1">
      <alignment wrapText="1"/>
      <protection/>
    </xf>
    <xf numFmtId="0" fontId="5" fillId="0" borderId="0" xfId="22" applyFont="1" applyFill="1" applyBorder="1" applyAlignment="1">
      <alignment horizontal="center"/>
      <protection/>
    </xf>
    <xf numFmtId="0" fontId="10" fillId="0" borderId="0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/>
      <protection/>
    </xf>
    <xf numFmtId="0" fontId="5" fillId="0" borderId="0" xfId="22" applyFont="1" applyBorder="1" applyAlignment="1">
      <alignment/>
      <protection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21" applyFont="1" applyFill="1" applyBorder="1" applyAlignment="1">
      <alignment horizontal="center"/>
      <protection/>
    </xf>
    <xf numFmtId="0" fontId="5" fillId="0" borderId="0" xfId="22" applyFont="1" applyBorder="1" applyAlignment="1">
      <alignment horizontal="center" wrapText="1"/>
      <protection/>
    </xf>
    <xf numFmtId="0" fontId="5" fillId="0" borderId="0" xfId="2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lta_Creek_Field#2" xfId="21"/>
    <cellStyle name="Normal_Delta_Misc_Field#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41"/>
  <sheetViews>
    <sheetView zoomScaleSheetLayoutView="100" workbookViewId="0" topLeftCell="A1">
      <pane xSplit="3" ySplit="2" topLeftCell="D8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93" sqref="F93"/>
    </sheetView>
  </sheetViews>
  <sheetFormatPr defaultColWidth="9.140625" defaultRowHeight="12.75"/>
  <cols>
    <col min="1" max="1" width="15.421875" style="6" bestFit="1" customWidth="1"/>
    <col min="2" max="2" width="6.7109375" style="7" customWidth="1"/>
    <col min="3" max="3" width="7.8515625" style="7" bestFit="1" customWidth="1"/>
    <col min="4" max="4" width="57.00390625" style="5" bestFit="1" customWidth="1"/>
    <col min="5" max="5" width="38.421875" style="7" bestFit="1" customWidth="1"/>
    <col min="6" max="6" width="8.7109375" style="39" customWidth="1"/>
    <col min="7" max="7" width="18.8515625" style="7" customWidth="1"/>
    <col min="8" max="8" width="14.28125" style="7" bestFit="1" customWidth="1"/>
    <col min="9" max="9" width="14.00390625" style="7" bestFit="1" customWidth="1"/>
    <col min="10" max="10" width="13.28125" style="7" bestFit="1" customWidth="1"/>
    <col min="11" max="11" width="16.8515625" style="7" bestFit="1" customWidth="1"/>
    <col min="12" max="12" width="39.140625" style="7" customWidth="1"/>
    <col min="13" max="16384" width="9.140625" style="9" customWidth="1"/>
  </cols>
  <sheetData>
    <row r="1" spans="1:13" s="2" customFormat="1" ht="39" customHeight="1">
      <c r="A1" s="1" t="s">
        <v>216</v>
      </c>
      <c r="B1" s="2" t="s">
        <v>126</v>
      </c>
      <c r="C1" s="55" t="s">
        <v>217</v>
      </c>
      <c r="D1" s="60" t="s">
        <v>218</v>
      </c>
      <c r="E1" s="2" t="s">
        <v>1</v>
      </c>
      <c r="F1" s="42" t="s">
        <v>646</v>
      </c>
      <c r="G1" s="2" t="s">
        <v>621</v>
      </c>
      <c r="H1" s="2" t="s">
        <v>623</v>
      </c>
      <c r="I1" s="2" t="s">
        <v>140</v>
      </c>
      <c r="J1" s="2" t="s">
        <v>141</v>
      </c>
      <c r="K1" s="2" t="s">
        <v>142</v>
      </c>
      <c r="L1" s="2" t="s">
        <v>0</v>
      </c>
      <c r="M1" s="2" t="s">
        <v>624</v>
      </c>
    </row>
    <row r="2" spans="2:13" s="3" customFormat="1" ht="12.75">
      <c r="B2" s="3" t="s">
        <v>127</v>
      </c>
      <c r="D2" s="61"/>
      <c r="F2" s="37"/>
      <c r="M2" s="3" t="s">
        <v>127</v>
      </c>
    </row>
    <row r="3" spans="4:6" s="4" customFormat="1" ht="12.75">
      <c r="D3" s="5"/>
      <c r="F3" s="38"/>
    </row>
    <row r="4" spans="1:13" ht="12.75">
      <c r="A4" s="6" t="s">
        <v>219</v>
      </c>
      <c r="B4" s="7">
        <v>3</v>
      </c>
      <c r="C4" s="7" t="s">
        <v>128</v>
      </c>
      <c r="D4" s="8" t="s">
        <v>431</v>
      </c>
      <c r="E4" s="7" t="s">
        <v>182</v>
      </c>
      <c r="F4" s="39">
        <v>5</v>
      </c>
      <c r="G4" s="7" t="s">
        <v>182</v>
      </c>
      <c r="H4" s="7" t="s">
        <v>189</v>
      </c>
      <c r="I4" s="7" t="s">
        <v>182</v>
      </c>
      <c r="J4" s="7" t="s">
        <v>182</v>
      </c>
      <c r="K4" s="7" t="s">
        <v>182</v>
      </c>
      <c r="L4" s="7" t="s">
        <v>616</v>
      </c>
      <c r="M4" s="9">
        <f aca="true" t="shared" si="0" ref="M4:M14">17-B4</f>
        <v>14</v>
      </c>
    </row>
    <row r="5" spans="1:13" ht="12.75">
      <c r="A5" s="6" t="s">
        <v>220</v>
      </c>
      <c r="B5" s="7">
        <v>5</v>
      </c>
      <c r="C5" s="7" t="s">
        <v>134</v>
      </c>
      <c r="D5" s="6" t="s">
        <v>221</v>
      </c>
      <c r="E5" s="7" t="s">
        <v>2</v>
      </c>
      <c r="F5" s="39" t="s">
        <v>182</v>
      </c>
      <c r="G5" s="7" t="s">
        <v>182</v>
      </c>
      <c r="H5" s="7" t="s">
        <v>190</v>
      </c>
      <c r="I5" s="7" t="s">
        <v>182</v>
      </c>
      <c r="J5" s="7" t="s">
        <v>182</v>
      </c>
      <c r="K5" s="7" t="s">
        <v>182</v>
      </c>
      <c r="L5" s="7" t="s">
        <v>616</v>
      </c>
      <c r="M5" s="9">
        <f t="shared" si="0"/>
        <v>12</v>
      </c>
    </row>
    <row r="6" spans="1:13" ht="12.75">
      <c r="A6" s="6" t="s">
        <v>222</v>
      </c>
      <c r="B6" s="7">
        <v>8</v>
      </c>
      <c r="C6" s="7" t="s">
        <v>134</v>
      </c>
      <c r="D6" s="6" t="s">
        <v>223</v>
      </c>
      <c r="E6" s="7" t="s">
        <v>3</v>
      </c>
      <c r="F6" s="39">
        <v>4.6</v>
      </c>
      <c r="G6" s="7" t="s">
        <v>182</v>
      </c>
      <c r="H6" s="7" t="s">
        <v>190</v>
      </c>
      <c r="I6" s="7" t="s">
        <v>182</v>
      </c>
      <c r="J6" s="7" t="s">
        <v>182</v>
      </c>
      <c r="K6" s="7" t="s">
        <v>182</v>
      </c>
      <c r="L6" s="7" t="s">
        <v>616</v>
      </c>
      <c r="M6" s="9">
        <f t="shared" si="0"/>
        <v>9</v>
      </c>
    </row>
    <row r="7" spans="1:13" ht="12.75">
      <c r="A7" s="6" t="s">
        <v>224</v>
      </c>
      <c r="B7" s="7">
        <v>10</v>
      </c>
      <c r="C7" s="7" t="s">
        <v>137</v>
      </c>
      <c r="D7" s="6" t="s">
        <v>225</v>
      </c>
      <c r="E7" s="7" t="s">
        <v>4</v>
      </c>
      <c r="F7" s="39">
        <v>4.6</v>
      </c>
      <c r="G7" s="7" t="s">
        <v>182</v>
      </c>
      <c r="H7" s="7" t="s">
        <v>191</v>
      </c>
      <c r="I7" s="7" t="s">
        <v>182</v>
      </c>
      <c r="J7" s="7" t="s">
        <v>182</v>
      </c>
      <c r="K7" s="7" t="s">
        <v>182</v>
      </c>
      <c r="L7" s="7" t="s">
        <v>616</v>
      </c>
      <c r="M7" s="9">
        <f t="shared" si="0"/>
        <v>7</v>
      </c>
    </row>
    <row r="8" spans="1:13" ht="12.75">
      <c r="A8" s="6" t="s">
        <v>226</v>
      </c>
      <c r="B8" s="7">
        <v>15</v>
      </c>
      <c r="C8" s="7" t="s">
        <v>135</v>
      </c>
      <c r="D8" s="6" t="s">
        <v>227</v>
      </c>
      <c r="E8" s="7" t="s">
        <v>3</v>
      </c>
      <c r="F8" s="39">
        <v>4.8</v>
      </c>
      <c r="G8" s="7" t="s">
        <v>182</v>
      </c>
      <c r="H8" s="7" t="s">
        <v>192</v>
      </c>
      <c r="I8" s="7" t="s">
        <v>182</v>
      </c>
      <c r="J8" s="7" t="s">
        <v>182</v>
      </c>
      <c r="K8" s="7" t="s">
        <v>182</v>
      </c>
      <c r="L8" s="7" t="s">
        <v>616</v>
      </c>
      <c r="M8" s="9">
        <f t="shared" si="0"/>
        <v>2</v>
      </c>
    </row>
    <row r="9" spans="1:13" ht="12.75">
      <c r="A9" s="6" t="s">
        <v>228</v>
      </c>
      <c r="B9" s="7">
        <v>17</v>
      </c>
      <c r="C9" s="7" t="s">
        <v>136</v>
      </c>
      <c r="D9" s="6" t="s">
        <v>147</v>
      </c>
      <c r="E9" s="7" t="s">
        <v>193</v>
      </c>
      <c r="F9" s="39">
        <v>5</v>
      </c>
      <c r="G9" s="7" t="s">
        <v>182</v>
      </c>
      <c r="H9" s="7" t="s">
        <v>194</v>
      </c>
      <c r="I9" s="7" t="s">
        <v>182</v>
      </c>
      <c r="J9" s="7" t="s">
        <v>182</v>
      </c>
      <c r="K9" s="7" t="s">
        <v>182</v>
      </c>
      <c r="L9" s="7" t="s">
        <v>616</v>
      </c>
      <c r="M9" s="9">
        <f t="shared" si="0"/>
        <v>0</v>
      </c>
    </row>
    <row r="10" spans="1:13" ht="12.75">
      <c r="A10" s="6" t="s">
        <v>229</v>
      </c>
      <c r="B10" s="7">
        <v>22</v>
      </c>
      <c r="C10" s="7" t="s">
        <v>5</v>
      </c>
      <c r="D10" s="6" t="s">
        <v>230</v>
      </c>
      <c r="E10" s="7" t="s">
        <v>193</v>
      </c>
      <c r="F10" s="39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9">
        <f t="shared" si="0"/>
        <v>-5</v>
      </c>
    </row>
    <row r="11" spans="1:13" ht="12.75">
      <c r="A11" s="6" t="s">
        <v>231</v>
      </c>
      <c r="B11" s="7">
        <v>27</v>
      </c>
      <c r="C11" s="7" t="s">
        <v>642</v>
      </c>
      <c r="D11" s="6" t="s">
        <v>232</v>
      </c>
      <c r="E11" s="7" t="s">
        <v>12</v>
      </c>
      <c r="F11" s="39">
        <v>6</v>
      </c>
      <c r="G11" s="7" t="s">
        <v>107</v>
      </c>
      <c r="H11" s="7" t="s">
        <v>7</v>
      </c>
      <c r="I11" s="7" t="s">
        <v>8</v>
      </c>
      <c r="J11" s="7" t="s">
        <v>9</v>
      </c>
      <c r="K11" s="7" t="s">
        <v>10</v>
      </c>
      <c r="L11" s="7" t="s">
        <v>11</v>
      </c>
      <c r="M11" s="9">
        <f t="shared" si="0"/>
        <v>-10</v>
      </c>
    </row>
    <row r="12" spans="1:13" ht="12.75">
      <c r="A12" s="6" t="s">
        <v>233</v>
      </c>
      <c r="B12" s="7">
        <v>32</v>
      </c>
      <c r="C12" s="7" t="s">
        <v>72</v>
      </c>
      <c r="D12" s="6" t="s">
        <v>234</v>
      </c>
      <c r="E12" s="7" t="s">
        <v>12</v>
      </c>
      <c r="F12" s="39">
        <v>6</v>
      </c>
      <c r="G12" s="7" t="s">
        <v>13</v>
      </c>
      <c r="H12" s="7" t="s">
        <v>18</v>
      </c>
      <c r="I12" s="7" t="s">
        <v>8</v>
      </c>
      <c r="J12" s="7" t="s">
        <v>9</v>
      </c>
      <c r="K12" s="7" t="s">
        <v>10</v>
      </c>
      <c r="L12" s="7" t="s">
        <v>17</v>
      </c>
      <c r="M12" s="9">
        <f t="shared" si="0"/>
        <v>-15</v>
      </c>
    </row>
    <row r="13" spans="1:13" ht="12.75">
      <c r="A13" s="6" t="s">
        <v>235</v>
      </c>
      <c r="B13" s="7">
        <v>37</v>
      </c>
      <c r="C13" s="7" t="s">
        <v>642</v>
      </c>
      <c r="D13" s="6" t="s">
        <v>236</v>
      </c>
      <c r="E13" s="7" t="s">
        <v>20</v>
      </c>
      <c r="F13" s="39">
        <v>6</v>
      </c>
      <c r="G13" s="7" t="s">
        <v>16</v>
      </c>
      <c r="H13" s="7" t="s">
        <v>18</v>
      </c>
      <c r="I13" s="7" t="s">
        <v>8</v>
      </c>
      <c r="J13" s="7" t="s">
        <v>9</v>
      </c>
      <c r="K13" s="7" t="s">
        <v>19</v>
      </c>
      <c r="L13" s="7" t="s">
        <v>17</v>
      </c>
      <c r="M13" s="9">
        <f t="shared" si="0"/>
        <v>-20</v>
      </c>
    </row>
    <row r="14" spans="1:13" ht="12.75">
      <c r="A14" s="6" t="s">
        <v>237</v>
      </c>
      <c r="B14" s="7">
        <v>44</v>
      </c>
      <c r="C14" s="7" t="s">
        <v>641</v>
      </c>
      <c r="D14" s="6" t="s">
        <v>238</v>
      </c>
      <c r="E14" s="7" t="s">
        <v>20</v>
      </c>
      <c r="F14" s="39" t="s">
        <v>182</v>
      </c>
      <c r="G14" s="7" t="s">
        <v>16</v>
      </c>
      <c r="H14" s="7" t="s">
        <v>18</v>
      </c>
      <c r="I14" s="7" t="s">
        <v>8</v>
      </c>
      <c r="J14" s="7" t="s">
        <v>9</v>
      </c>
      <c r="K14" s="7" t="s">
        <v>19</v>
      </c>
      <c r="L14" s="7" t="s">
        <v>17</v>
      </c>
      <c r="M14" s="9">
        <f t="shared" si="0"/>
        <v>-27</v>
      </c>
    </row>
    <row r="15" ht="12.75">
      <c r="D15" s="6"/>
    </row>
    <row r="16" spans="1:13" ht="12.75">
      <c r="A16" s="6" t="s">
        <v>239</v>
      </c>
      <c r="B16" s="7">
        <v>2</v>
      </c>
      <c r="C16" s="7" t="s">
        <v>128</v>
      </c>
      <c r="D16" s="8" t="s">
        <v>432</v>
      </c>
      <c r="E16" s="7" t="s">
        <v>182</v>
      </c>
      <c r="F16" s="39">
        <v>4.6</v>
      </c>
      <c r="G16" s="7" t="s">
        <v>182</v>
      </c>
      <c r="H16" s="7" t="s">
        <v>182</v>
      </c>
      <c r="I16" s="7" t="s">
        <v>182</v>
      </c>
      <c r="J16" s="7" t="s">
        <v>182</v>
      </c>
      <c r="K16" s="7" t="s">
        <v>182</v>
      </c>
      <c r="L16" s="7" t="s">
        <v>616</v>
      </c>
      <c r="M16" s="9">
        <f>11-B16</f>
        <v>9</v>
      </c>
    </row>
    <row r="17" spans="1:13" ht="12.75">
      <c r="A17" s="6" t="s">
        <v>240</v>
      </c>
      <c r="B17" s="7">
        <v>4</v>
      </c>
      <c r="C17" s="7" t="s">
        <v>134</v>
      </c>
      <c r="D17" s="6" t="s">
        <v>129</v>
      </c>
      <c r="E17" s="7" t="s">
        <v>182</v>
      </c>
      <c r="F17" s="39">
        <v>5.2</v>
      </c>
      <c r="G17" s="7" t="s">
        <v>182</v>
      </c>
      <c r="H17" s="7" t="s">
        <v>182</v>
      </c>
      <c r="I17" s="7" t="s">
        <v>182</v>
      </c>
      <c r="J17" s="7" t="s">
        <v>182</v>
      </c>
      <c r="K17" s="7" t="s">
        <v>182</v>
      </c>
      <c r="L17" s="7" t="s">
        <v>616</v>
      </c>
      <c r="M17" s="9">
        <f aca="true" t="shared" si="1" ref="M17:M24">11-B17</f>
        <v>7</v>
      </c>
    </row>
    <row r="18" spans="1:13" ht="12.75">
      <c r="A18" s="6" t="s">
        <v>241</v>
      </c>
      <c r="B18" s="7">
        <v>5</v>
      </c>
      <c r="C18" s="7" t="s">
        <v>134</v>
      </c>
      <c r="D18" s="6" t="s">
        <v>242</v>
      </c>
      <c r="E18" s="7" t="s">
        <v>12</v>
      </c>
      <c r="F18" s="39">
        <v>5</v>
      </c>
      <c r="G18" s="7" t="s">
        <v>182</v>
      </c>
      <c r="H18" s="7" t="s">
        <v>190</v>
      </c>
      <c r="I18" s="7" t="s">
        <v>182</v>
      </c>
      <c r="J18" s="7" t="s">
        <v>182</v>
      </c>
      <c r="K18" s="7" t="s">
        <v>182</v>
      </c>
      <c r="L18" s="7" t="s">
        <v>616</v>
      </c>
      <c r="M18" s="9">
        <f t="shared" si="1"/>
        <v>6</v>
      </c>
    </row>
    <row r="19" spans="1:13" ht="12.75">
      <c r="A19" s="6" t="s">
        <v>243</v>
      </c>
      <c r="B19" s="7">
        <v>10</v>
      </c>
      <c r="C19" s="7" t="s">
        <v>135</v>
      </c>
      <c r="D19" s="6" t="s">
        <v>183</v>
      </c>
      <c r="E19" s="7" t="s">
        <v>21</v>
      </c>
      <c r="F19" s="39">
        <v>4.6</v>
      </c>
      <c r="G19" s="7" t="s">
        <v>182</v>
      </c>
      <c r="H19" s="7" t="s">
        <v>195</v>
      </c>
      <c r="I19" s="7" t="s">
        <v>182</v>
      </c>
      <c r="J19" s="7" t="s">
        <v>182</v>
      </c>
      <c r="K19" s="7" t="s">
        <v>182</v>
      </c>
      <c r="L19" s="7" t="s">
        <v>616</v>
      </c>
      <c r="M19" s="9">
        <f t="shared" si="1"/>
        <v>1</v>
      </c>
    </row>
    <row r="20" spans="1:13" ht="12.75">
      <c r="A20" s="6" t="s">
        <v>244</v>
      </c>
      <c r="B20" s="7">
        <v>11</v>
      </c>
      <c r="C20" s="7" t="s">
        <v>135</v>
      </c>
      <c r="D20" s="6" t="s">
        <v>184</v>
      </c>
      <c r="E20" s="7" t="s">
        <v>22</v>
      </c>
      <c r="F20" s="39" t="s">
        <v>182</v>
      </c>
      <c r="G20" s="7" t="s">
        <v>182</v>
      </c>
      <c r="H20" s="7" t="s">
        <v>196</v>
      </c>
      <c r="I20" s="7" t="s">
        <v>182</v>
      </c>
      <c r="J20" s="7" t="s">
        <v>182</v>
      </c>
      <c r="K20" s="7" t="s">
        <v>182</v>
      </c>
      <c r="L20" s="7" t="s">
        <v>616</v>
      </c>
      <c r="M20" s="9">
        <f t="shared" si="1"/>
        <v>0</v>
      </c>
    </row>
    <row r="21" spans="1:13" ht="12.75">
      <c r="A21" s="6" t="s">
        <v>245</v>
      </c>
      <c r="B21" s="7">
        <v>15</v>
      </c>
      <c r="C21" s="7" t="s">
        <v>5</v>
      </c>
      <c r="D21" s="6" t="s">
        <v>246</v>
      </c>
      <c r="E21" s="7" t="s">
        <v>25</v>
      </c>
      <c r="F21" s="39">
        <v>5</v>
      </c>
      <c r="G21" s="7" t="s">
        <v>182</v>
      </c>
      <c r="H21" s="7" t="s">
        <v>18</v>
      </c>
      <c r="I21" s="7" t="s">
        <v>8</v>
      </c>
      <c r="J21" s="7" t="s">
        <v>9</v>
      </c>
      <c r="K21" s="7" t="s">
        <v>10</v>
      </c>
      <c r="L21" s="7" t="s">
        <v>23</v>
      </c>
      <c r="M21" s="9">
        <f t="shared" si="1"/>
        <v>-4</v>
      </c>
    </row>
    <row r="22" spans="1:13" ht="12.75">
      <c r="A22" s="6" t="s">
        <v>247</v>
      </c>
      <c r="B22" s="7">
        <v>26</v>
      </c>
      <c r="C22" s="7" t="s">
        <v>642</v>
      </c>
      <c r="D22" s="6" t="s">
        <v>248</v>
      </c>
      <c r="E22" s="7" t="s">
        <v>27</v>
      </c>
      <c r="F22" s="39">
        <v>6</v>
      </c>
      <c r="G22" s="7" t="s">
        <v>26</v>
      </c>
      <c r="H22" s="7" t="s">
        <v>18</v>
      </c>
      <c r="I22" s="7" t="s">
        <v>8</v>
      </c>
      <c r="J22" s="7" t="s">
        <v>9</v>
      </c>
      <c r="K22" s="7" t="s">
        <v>10</v>
      </c>
      <c r="L22" s="7" t="s">
        <v>46</v>
      </c>
      <c r="M22" s="9">
        <f t="shared" si="1"/>
        <v>-15</v>
      </c>
    </row>
    <row r="23" spans="1:13" ht="12.75">
      <c r="A23" s="6" t="s">
        <v>249</v>
      </c>
      <c r="B23" s="7">
        <v>46</v>
      </c>
      <c r="C23" s="7" t="s">
        <v>642</v>
      </c>
      <c r="D23" s="6" t="s">
        <v>250</v>
      </c>
      <c r="E23" s="7" t="s">
        <v>14</v>
      </c>
      <c r="F23" s="39">
        <v>6</v>
      </c>
      <c r="G23" s="7" t="s">
        <v>26</v>
      </c>
      <c r="H23" s="7" t="s">
        <v>7</v>
      </c>
      <c r="I23" s="7" t="s">
        <v>8</v>
      </c>
      <c r="J23" s="7" t="s">
        <v>9</v>
      </c>
      <c r="K23" s="7" t="s">
        <v>10</v>
      </c>
      <c r="L23" s="7" t="s">
        <v>28</v>
      </c>
      <c r="M23" s="9">
        <f t="shared" si="1"/>
        <v>-35</v>
      </c>
    </row>
    <row r="24" spans="1:13" ht="12.75">
      <c r="A24" s="6" t="s">
        <v>251</v>
      </c>
      <c r="B24" s="7">
        <v>66</v>
      </c>
      <c r="C24" s="7" t="s">
        <v>642</v>
      </c>
      <c r="D24" s="6" t="s">
        <v>252</v>
      </c>
      <c r="E24" s="7" t="s">
        <v>182</v>
      </c>
      <c r="F24" s="39">
        <v>6</v>
      </c>
      <c r="G24" s="7" t="s">
        <v>29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30</v>
      </c>
      <c r="M24" s="9">
        <f t="shared" si="1"/>
        <v>-55</v>
      </c>
    </row>
    <row r="25" ht="12.75">
      <c r="D25" s="6"/>
    </row>
    <row r="26" spans="1:13" ht="12.75">
      <c r="A26" s="6" t="s">
        <v>253</v>
      </c>
      <c r="B26" s="7">
        <v>2</v>
      </c>
      <c r="C26" s="7" t="s">
        <v>254</v>
      </c>
      <c r="D26" s="6" t="s">
        <v>255</v>
      </c>
      <c r="E26" s="7" t="s">
        <v>182</v>
      </c>
      <c r="F26" s="39">
        <v>5.2</v>
      </c>
      <c r="G26" s="7" t="s">
        <v>182</v>
      </c>
      <c r="H26" s="7" t="s">
        <v>182</v>
      </c>
      <c r="I26" s="7" t="s">
        <v>182</v>
      </c>
      <c r="J26" s="7" t="s">
        <v>182</v>
      </c>
      <c r="K26" s="7" t="s">
        <v>182</v>
      </c>
      <c r="L26" s="7" t="s">
        <v>616</v>
      </c>
      <c r="M26" s="9">
        <f>5-B26</f>
        <v>3</v>
      </c>
    </row>
    <row r="27" spans="1:13" ht="12.75">
      <c r="A27" s="6" t="s">
        <v>256</v>
      </c>
      <c r="B27" s="7">
        <v>3</v>
      </c>
      <c r="C27" s="7" t="s">
        <v>257</v>
      </c>
      <c r="D27" s="6" t="s">
        <v>258</v>
      </c>
      <c r="E27" s="7" t="s">
        <v>182</v>
      </c>
      <c r="F27" s="39" t="s">
        <v>182</v>
      </c>
      <c r="G27" s="7" t="s">
        <v>182</v>
      </c>
      <c r="H27" s="7" t="s">
        <v>182</v>
      </c>
      <c r="I27" s="7" t="s">
        <v>182</v>
      </c>
      <c r="J27" s="7" t="s">
        <v>182</v>
      </c>
      <c r="K27" s="7" t="s">
        <v>182</v>
      </c>
      <c r="L27" s="7" t="s">
        <v>616</v>
      </c>
      <c r="M27" s="9">
        <f aca="true" t="shared" si="2" ref="M27:M34">5-B27</f>
        <v>2</v>
      </c>
    </row>
    <row r="28" spans="1:13" ht="12.75">
      <c r="A28" s="6" t="s">
        <v>259</v>
      </c>
      <c r="B28" s="7">
        <v>4</v>
      </c>
      <c r="C28" s="7" t="s">
        <v>137</v>
      </c>
      <c r="D28" s="6" t="s">
        <v>130</v>
      </c>
      <c r="E28" s="7" t="s">
        <v>32</v>
      </c>
      <c r="F28" s="39">
        <v>5.2</v>
      </c>
      <c r="G28" s="7" t="s">
        <v>45</v>
      </c>
      <c r="H28" s="7" t="s">
        <v>191</v>
      </c>
      <c r="I28" s="7" t="s">
        <v>182</v>
      </c>
      <c r="J28" s="7" t="s">
        <v>182</v>
      </c>
      <c r="K28" s="7" t="s">
        <v>182</v>
      </c>
      <c r="L28" s="7" t="s">
        <v>616</v>
      </c>
      <c r="M28" s="9">
        <f t="shared" si="2"/>
        <v>1</v>
      </c>
    </row>
    <row r="29" spans="1:13" ht="12.75">
      <c r="A29" s="6" t="s">
        <v>260</v>
      </c>
      <c r="B29" s="7">
        <v>5</v>
      </c>
      <c r="C29" s="7" t="s">
        <v>137</v>
      </c>
      <c r="D29" s="6" t="s">
        <v>261</v>
      </c>
      <c r="E29" s="7" t="s">
        <v>33</v>
      </c>
      <c r="F29" s="39">
        <v>5.2</v>
      </c>
      <c r="G29" s="7" t="s">
        <v>6</v>
      </c>
      <c r="H29" s="7" t="s">
        <v>182</v>
      </c>
      <c r="I29" s="7" t="s">
        <v>182</v>
      </c>
      <c r="J29" s="7" t="s">
        <v>182</v>
      </c>
      <c r="K29" s="7" t="s">
        <v>182</v>
      </c>
      <c r="L29" s="7" t="s">
        <v>616</v>
      </c>
      <c r="M29" s="9">
        <f t="shared" si="2"/>
        <v>0</v>
      </c>
    </row>
    <row r="30" spans="1:13" ht="12.75">
      <c r="A30" s="6" t="s">
        <v>262</v>
      </c>
      <c r="B30" s="7">
        <v>6</v>
      </c>
      <c r="C30" s="7" t="s">
        <v>5</v>
      </c>
      <c r="D30" s="6" t="s">
        <v>263</v>
      </c>
      <c r="E30" s="7" t="s">
        <v>52</v>
      </c>
      <c r="F30" s="39">
        <v>5.4</v>
      </c>
      <c r="G30" s="7" t="s">
        <v>6</v>
      </c>
      <c r="H30" s="7" t="s">
        <v>7</v>
      </c>
      <c r="I30" s="7" t="s">
        <v>182</v>
      </c>
      <c r="J30" s="7" t="s">
        <v>182</v>
      </c>
      <c r="K30" s="7" t="s">
        <v>182</v>
      </c>
      <c r="L30" s="7" t="s">
        <v>86</v>
      </c>
      <c r="M30" s="9">
        <f t="shared" si="2"/>
        <v>-1</v>
      </c>
    </row>
    <row r="31" spans="1:13" ht="12.75">
      <c r="A31" s="6" t="s">
        <v>264</v>
      </c>
      <c r="B31" s="7">
        <v>10</v>
      </c>
      <c r="C31" s="7" t="s">
        <v>640</v>
      </c>
      <c r="D31" s="6" t="s">
        <v>265</v>
      </c>
      <c r="E31" s="7" t="s">
        <v>33</v>
      </c>
      <c r="F31" s="39">
        <v>5.4</v>
      </c>
      <c r="G31" s="7" t="s">
        <v>35</v>
      </c>
      <c r="H31" s="7" t="s">
        <v>7</v>
      </c>
      <c r="I31" s="7" t="s">
        <v>8</v>
      </c>
      <c r="J31" s="7" t="s">
        <v>34</v>
      </c>
      <c r="K31" s="7" t="s">
        <v>10</v>
      </c>
      <c r="L31" s="7" t="s">
        <v>36</v>
      </c>
      <c r="M31" s="9">
        <f t="shared" si="2"/>
        <v>-5</v>
      </c>
    </row>
    <row r="32" spans="1:13" ht="12.75">
      <c r="A32" s="6" t="s">
        <v>266</v>
      </c>
      <c r="B32" s="7">
        <v>20</v>
      </c>
      <c r="C32" s="7" t="s">
        <v>72</v>
      </c>
      <c r="D32" s="6" t="s">
        <v>267</v>
      </c>
      <c r="E32" s="7" t="s">
        <v>40</v>
      </c>
      <c r="F32" s="39">
        <v>5.6</v>
      </c>
      <c r="G32" s="7" t="s">
        <v>37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38</v>
      </c>
      <c r="M32" s="9">
        <f t="shared" si="2"/>
        <v>-15</v>
      </c>
    </row>
    <row r="33" spans="1:13" ht="12.75">
      <c r="A33" s="6" t="s">
        <v>268</v>
      </c>
      <c r="B33" s="7">
        <v>34</v>
      </c>
      <c r="C33" s="7" t="s">
        <v>642</v>
      </c>
      <c r="D33" s="6" t="s">
        <v>269</v>
      </c>
      <c r="E33" s="7" t="s">
        <v>20</v>
      </c>
      <c r="F33" s="39" t="s">
        <v>182</v>
      </c>
      <c r="G33" s="7" t="s">
        <v>37</v>
      </c>
      <c r="H33" s="7" t="s">
        <v>18</v>
      </c>
      <c r="I33" s="7" t="s">
        <v>8</v>
      </c>
      <c r="J33" s="7" t="s">
        <v>9</v>
      </c>
      <c r="K33" s="7" t="s">
        <v>39</v>
      </c>
      <c r="L33" s="7" t="s">
        <v>182</v>
      </c>
      <c r="M33" s="9">
        <f t="shared" si="2"/>
        <v>-29</v>
      </c>
    </row>
    <row r="34" spans="1:13" ht="12.75">
      <c r="A34" s="6" t="s">
        <v>270</v>
      </c>
      <c r="B34" s="7">
        <v>55</v>
      </c>
      <c r="C34" s="7" t="s">
        <v>641</v>
      </c>
      <c r="D34" s="6" t="s">
        <v>269</v>
      </c>
      <c r="E34" s="7" t="s">
        <v>20</v>
      </c>
      <c r="F34" s="39">
        <v>5</v>
      </c>
      <c r="G34" s="7" t="s">
        <v>41</v>
      </c>
      <c r="H34" s="7" t="s">
        <v>18</v>
      </c>
      <c r="I34" s="7" t="s">
        <v>8</v>
      </c>
      <c r="J34" s="7" t="s">
        <v>9</v>
      </c>
      <c r="K34" s="7" t="s">
        <v>42</v>
      </c>
      <c r="L34" s="7" t="s">
        <v>182</v>
      </c>
      <c r="M34" s="9">
        <f t="shared" si="2"/>
        <v>-50</v>
      </c>
    </row>
    <row r="35" ht="12.75">
      <c r="D35" s="6"/>
    </row>
    <row r="36" spans="1:13" ht="12.75">
      <c r="A36" s="6" t="s">
        <v>271</v>
      </c>
      <c r="B36" s="7">
        <v>1</v>
      </c>
      <c r="C36" s="7" t="s">
        <v>128</v>
      </c>
      <c r="D36" s="8" t="s">
        <v>272</v>
      </c>
      <c r="E36" s="7" t="s">
        <v>182</v>
      </c>
      <c r="F36" s="39">
        <v>5.2</v>
      </c>
      <c r="G36" s="7" t="s">
        <v>182</v>
      </c>
      <c r="H36" s="7" t="s">
        <v>182</v>
      </c>
      <c r="I36" s="7" t="s">
        <v>182</v>
      </c>
      <c r="J36" s="7" t="s">
        <v>182</v>
      </c>
      <c r="K36" s="7" t="s">
        <v>182</v>
      </c>
      <c r="L36" s="7" t="s">
        <v>616</v>
      </c>
      <c r="M36" s="9">
        <f>8-B36</f>
        <v>7</v>
      </c>
    </row>
    <row r="37" spans="1:13" ht="12.75">
      <c r="A37" s="6" t="s">
        <v>273</v>
      </c>
      <c r="B37" s="7">
        <v>3</v>
      </c>
      <c r="C37" s="7" t="s">
        <v>134</v>
      </c>
      <c r="D37" s="6" t="s">
        <v>131</v>
      </c>
      <c r="E37" s="7" t="s">
        <v>182</v>
      </c>
      <c r="F37" s="39">
        <v>5</v>
      </c>
      <c r="G37" s="7" t="s">
        <v>182</v>
      </c>
      <c r="H37" s="7" t="s">
        <v>182</v>
      </c>
      <c r="I37" s="7" t="s">
        <v>182</v>
      </c>
      <c r="J37" s="7" t="s">
        <v>182</v>
      </c>
      <c r="K37" s="7" t="s">
        <v>182</v>
      </c>
      <c r="L37" s="7" t="s">
        <v>616</v>
      </c>
      <c r="M37" s="9">
        <f aca="true" t="shared" si="3" ref="M37:M43">8-B37</f>
        <v>5</v>
      </c>
    </row>
    <row r="38" spans="1:13" ht="12.75">
      <c r="A38" s="6" t="s">
        <v>274</v>
      </c>
      <c r="B38" s="7">
        <v>6</v>
      </c>
      <c r="C38" s="7" t="s">
        <v>137</v>
      </c>
      <c r="D38" s="6" t="s">
        <v>242</v>
      </c>
      <c r="E38" s="7" t="s">
        <v>197</v>
      </c>
      <c r="F38" s="39">
        <v>5</v>
      </c>
      <c r="G38" s="7" t="s">
        <v>182</v>
      </c>
      <c r="H38" s="7" t="s">
        <v>198</v>
      </c>
      <c r="I38" s="7" t="s">
        <v>182</v>
      </c>
      <c r="J38" s="7" t="s">
        <v>182</v>
      </c>
      <c r="K38" s="7" t="s">
        <v>182</v>
      </c>
      <c r="L38" s="7" t="s">
        <v>616</v>
      </c>
      <c r="M38" s="9">
        <f t="shared" si="3"/>
        <v>2</v>
      </c>
    </row>
    <row r="39" spans="1:13" ht="12.75">
      <c r="A39" s="6" t="s">
        <v>275</v>
      </c>
      <c r="B39" s="7">
        <v>8</v>
      </c>
      <c r="C39" s="7" t="s">
        <v>135</v>
      </c>
      <c r="D39" s="6" t="s">
        <v>158</v>
      </c>
      <c r="E39" s="7" t="s">
        <v>44</v>
      </c>
      <c r="F39" s="39">
        <v>5</v>
      </c>
      <c r="G39" s="7" t="s">
        <v>182</v>
      </c>
      <c r="H39" s="7" t="s">
        <v>182</v>
      </c>
      <c r="I39" s="7" t="s">
        <v>182</v>
      </c>
      <c r="J39" s="7" t="s">
        <v>182</v>
      </c>
      <c r="K39" s="7" t="s">
        <v>182</v>
      </c>
      <c r="L39" s="7" t="s">
        <v>616</v>
      </c>
      <c r="M39" s="9">
        <f t="shared" si="3"/>
        <v>0</v>
      </c>
    </row>
    <row r="40" spans="1:13" ht="12.75">
      <c r="A40" s="6" t="s">
        <v>276</v>
      </c>
      <c r="B40" s="7">
        <v>10</v>
      </c>
      <c r="C40" s="7" t="s">
        <v>5</v>
      </c>
      <c r="D40" s="6" t="s">
        <v>277</v>
      </c>
      <c r="E40" s="7" t="s">
        <v>48</v>
      </c>
      <c r="F40" s="39">
        <v>5</v>
      </c>
      <c r="G40" s="7" t="s">
        <v>45</v>
      </c>
      <c r="H40" s="7" t="s">
        <v>638</v>
      </c>
      <c r="I40" s="7" t="s">
        <v>47</v>
      </c>
      <c r="J40" s="7" t="s">
        <v>9</v>
      </c>
      <c r="K40" s="7" t="s">
        <v>39</v>
      </c>
      <c r="L40" s="7" t="s">
        <v>46</v>
      </c>
      <c r="M40" s="9">
        <f t="shared" si="3"/>
        <v>-2</v>
      </c>
    </row>
    <row r="41" spans="1:13" ht="12.75">
      <c r="A41" s="6" t="s">
        <v>278</v>
      </c>
      <c r="B41" s="7">
        <v>31</v>
      </c>
      <c r="C41" s="7" t="s">
        <v>642</v>
      </c>
      <c r="D41" s="6" t="s">
        <v>279</v>
      </c>
      <c r="E41" s="7" t="s">
        <v>50</v>
      </c>
      <c r="F41" s="39">
        <v>6</v>
      </c>
      <c r="G41" s="7" t="s">
        <v>51</v>
      </c>
      <c r="H41" s="7" t="s">
        <v>7</v>
      </c>
      <c r="I41" s="7" t="s">
        <v>47</v>
      </c>
      <c r="J41" s="7" t="s">
        <v>9</v>
      </c>
      <c r="K41" s="7" t="s">
        <v>10</v>
      </c>
      <c r="L41" s="7" t="s">
        <v>49</v>
      </c>
      <c r="M41" s="9">
        <f t="shared" si="3"/>
        <v>-23</v>
      </c>
    </row>
    <row r="42" spans="1:13" ht="12.75">
      <c r="A42" s="6" t="s">
        <v>280</v>
      </c>
      <c r="B42" s="7">
        <v>39</v>
      </c>
      <c r="C42" s="7" t="s">
        <v>642</v>
      </c>
      <c r="D42" s="6" t="s">
        <v>281</v>
      </c>
      <c r="E42" s="7" t="s">
        <v>52</v>
      </c>
      <c r="F42" s="39">
        <v>6</v>
      </c>
      <c r="G42" s="7" t="s">
        <v>51</v>
      </c>
      <c r="H42" s="7" t="s">
        <v>7</v>
      </c>
      <c r="I42" s="7" t="s">
        <v>47</v>
      </c>
      <c r="J42" s="7" t="s">
        <v>9</v>
      </c>
      <c r="K42" s="7" t="s">
        <v>10</v>
      </c>
      <c r="L42" s="7" t="s">
        <v>49</v>
      </c>
      <c r="M42" s="9">
        <f t="shared" si="3"/>
        <v>-31</v>
      </c>
    </row>
    <row r="43" spans="1:13" ht="12.75">
      <c r="A43" s="6" t="s">
        <v>282</v>
      </c>
      <c r="B43" s="7">
        <v>90</v>
      </c>
      <c r="C43" s="7" t="s">
        <v>15</v>
      </c>
      <c r="D43" s="6" t="s">
        <v>283</v>
      </c>
      <c r="E43" s="7" t="s">
        <v>182</v>
      </c>
      <c r="F43" s="39">
        <v>6</v>
      </c>
      <c r="G43" s="7" t="s">
        <v>16</v>
      </c>
      <c r="H43" s="7" t="s">
        <v>639</v>
      </c>
      <c r="I43" s="7" t="s">
        <v>53</v>
      </c>
      <c r="J43" s="7" t="s">
        <v>54</v>
      </c>
      <c r="K43" s="7" t="s">
        <v>10</v>
      </c>
      <c r="L43" s="7" t="s">
        <v>17</v>
      </c>
      <c r="M43" s="9">
        <f t="shared" si="3"/>
        <v>-82</v>
      </c>
    </row>
    <row r="44" ht="12.75">
      <c r="D44" s="6"/>
    </row>
    <row r="45" spans="1:13" ht="12.75">
      <c r="A45" s="6" t="s">
        <v>284</v>
      </c>
      <c r="B45" s="7">
        <v>1</v>
      </c>
      <c r="C45" s="7" t="s">
        <v>254</v>
      </c>
      <c r="D45" s="6" t="s">
        <v>285</v>
      </c>
      <c r="E45" s="7" t="s">
        <v>182</v>
      </c>
      <c r="F45" s="39">
        <v>4.8</v>
      </c>
      <c r="G45" s="7" t="s">
        <v>182</v>
      </c>
      <c r="H45" s="7" t="s">
        <v>182</v>
      </c>
      <c r="I45" s="7" t="s">
        <v>182</v>
      </c>
      <c r="J45" s="7" t="s">
        <v>182</v>
      </c>
      <c r="K45" s="7" t="s">
        <v>182</v>
      </c>
      <c r="L45" s="7" t="s">
        <v>616</v>
      </c>
      <c r="M45" s="9">
        <f>4-B45</f>
        <v>3</v>
      </c>
    </row>
    <row r="46" spans="1:13" ht="12.75">
      <c r="A46" s="6" t="s">
        <v>286</v>
      </c>
      <c r="B46" s="7">
        <v>4</v>
      </c>
      <c r="C46" s="7" t="s">
        <v>135</v>
      </c>
      <c r="D46" s="6" t="s">
        <v>287</v>
      </c>
      <c r="E46" s="7" t="s">
        <v>55</v>
      </c>
      <c r="F46" s="39">
        <v>4.6</v>
      </c>
      <c r="G46" s="7" t="s">
        <v>31</v>
      </c>
      <c r="H46" s="7" t="s">
        <v>195</v>
      </c>
      <c r="I46" s="7" t="s">
        <v>182</v>
      </c>
      <c r="J46" s="7" t="s">
        <v>182</v>
      </c>
      <c r="K46" s="7" t="s">
        <v>182</v>
      </c>
      <c r="L46" s="7" t="s">
        <v>616</v>
      </c>
      <c r="M46" s="9">
        <f>4-B46</f>
        <v>0</v>
      </c>
    </row>
    <row r="47" spans="1:13" ht="12.75">
      <c r="A47" s="6" t="s">
        <v>288</v>
      </c>
      <c r="B47" s="7">
        <v>7</v>
      </c>
      <c r="C47" s="7" t="s">
        <v>5</v>
      </c>
      <c r="D47" s="6" t="s">
        <v>289</v>
      </c>
      <c r="E47" s="7" t="s">
        <v>43</v>
      </c>
      <c r="F47" s="39">
        <v>5</v>
      </c>
      <c r="G47" s="7" t="s">
        <v>56</v>
      </c>
      <c r="H47" s="7" t="s">
        <v>182</v>
      </c>
      <c r="I47" s="7" t="s">
        <v>58</v>
      </c>
      <c r="J47" s="7" t="s">
        <v>9</v>
      </c>
      <c r="K47" s="7" t="s">
        <v>19</v>
      </c>
      <c r="L47" s="7" t="s">
        <v>57</v>
      </c>
      <c r="M47" s="9">
        <f>4-B47</f>
        <v>-3</v>
      </c>
    </row>
    <row r="48" spans="1:13" ht="12.75">
      <c r="A48" s="6" t="s">
        <v>290</v>
      </c>
      <c r="B48" s="7">
        <v>17</v>
      </c>
      <c r="C48" s="7" t="s">
        <v>15</v>
      </c>
      <c r="D48" s="6" t="s">
        <v>291</v>
      </c>
      <c r="E48" s="7" t="s">
        <v>43</v>
      </c>
      <c r="F48" s="39" t="s">
        <v>182</v>
      </c>
      <c r="G48" s="7" t="s">
        <v>56</v>
      </c>
      <c r="H48" s="7" t="s">
        <v>7</v>
      </c>
      <c r="I48" s="7" t="s">
        <v>58</v>
      </c>
      <c r="J48" s="7" t="s">
        <v>9</v>
      </c>
      <c r="K48" s="7" t="s">
        <v>19</v>
      </c>
      <c r="L48" s="7" t="s">
        <v>57</v>
      </c>
      <c r="M48" s="9">
        <f>4-B48</f>
        <v>-13</v>
      </c>
    </row>
    <row r="49" ht="12.75">
      <c r="D49" s="6"/>
    </row>
    <row r="50" spans="1:13" ht="12.75">
      <c r="A50" s="6" t="s">
        <v>292</v>
      </c>
      <c r="B50" s="7">
        <v>3</v>
      </c>
      <c r="C50" s="7" t="s">
        <v>128</v>
      </c>
      <c r="D50" s="8" t="s">
        <v>433</v>
      </c>
      <c r="E50" s="7" t="s">
        <v>182</v>
      </c>
      <c r="F50" s="39">
        <v>5</v>
      </c>
      <c r="G50" s="7" t="s">
        <v>182</v>
      </c>
      <c r="H50" s="7" t="s">
        <v>189</v>
      </c>
      <c r="I50" s="7" t="s">
        <v>182</v>
      </c>
      <c r="J50" s="7" t="s">
        <v>182</v>
      </c>
      <c r="K50" s="7" t="s">
        <v>182</v>
      </c>
      <c r="L50" s="7" t="s">
        <v>616</v>
      </c>
      <c r="M50" s="9">
        <f>20-B50</f>
        <v>17</v>
      </c>
    </row>
    <row r="51" spans="1:13" ht="12.75">
      <c r="A51" s="6" t="s">
        <v>293</v>
      </c>
      <c r="B51" s="7">
        <v>5</v>
      </c>
      <c r="C51" s="7" t="s">
        <v>134</v>
      </c>
      <c r="D51" s="6" t="s">
        <v>294</v>
      </c>
      <c r="E51" s="7" t="s">
        <v>20</v>
      </c>
      <c r="F51" s="39" t="s">
        <v>182</v>
      </c>
      <c r="G51" s="7" t="s">
        <v>182</v>
      </c>
      <c r="H51" s="7" t="s">
        <v>190</v>
      </c>
      <c r="I51" s="7" t="s">
        <v>182</v>
      </c>
      <c r="J51" s="7" t="s">
        <v>182</v>
      </c>
      <c r="K51" s="7" t="s">
        <v>182</v>
      </c>
      <c r="L51" s="7" t="s">
        <v>616</v>
      </c>
      <c r="M51" s="9">
        <f aca="true" t="shared" si="4" ref="M51:M58">20-B51</f>
        <v>15</v>
      </c>
    </row>
    <row r="52" spans="1:13" ht="12.75">
      <c r="A52" s="6" t="s">
        <v>295</v>
      </c>
      <c r="B52" s="7">
        <v>8</v>
      </c>
      <c r="C52" s="7" t="s">
        <v>134</v>
      </c>
      <c r="D52" s="6" t="s">
        <v>294</v>
      </c>
      <c r="E52" s="7" t="s">
        <v>59</v>
      </c>
      <c r="F52" s="39">
        <v>5</v>
      </c>
      <c r="G52" s="7" t="s">
        <v>182</v>
      </c>
      <c r="H52" s="7" t="s">
        <v>190</v>
      </c>
      <c r="I52" s="7" t="s">
        <v>182</v>
      </c>
      <c r="J52" s="7" t="s">
        <v>182</v>
      </c>
      <c r="K52" s="7" t="s">
        <v>182</v>
      </c>
      <c r="L52" s="7" t="s">
        <v>616</v>
      </c>
      <c r="M52" s="9">
        <f t="shared" si="4"/>
        <v>12</v>
      </c>
    </row>
    <row r="53" spans="1:13" ht="12.75">
      <c r="A53" s="6" t="s">
        <v>296</v>
      </c>
      <c r="B53" s="7">
        <v>15</v>
      </c>
      <c r="C53" s="7" t="s">
        <v>137</v>
      </c>
      <c r="D53" s="6" t="s">
        <v>297</v>
      </c>
      <c r="E53" s="7" t="s">
        <v>59</v>
      </c>
      <c r="F53" s="39">
        <v>5.2</v>
      </c>
      <c r="G53" s="7" t="s">
        <v>182</v>
      </c>
      <c r="H53" s="7" t="s">
        <v>191</v>
      </c>
      <c r="I53" s="7" t="s">
        <v>182</v>
      </c>
      <c r="J53" s="7" t="s">
        <v>182</v>
      </c>
      <c r="K53" s="7" t="s">
        <v>182</v>
      </c>
      <c r="L53" s="7" t="s">
        <v>616</v>
      </c>
      <c r="M53" s="9">
        <f t="shared" si="4"/>
        <v>5</v>
      </c>
    </row>
    <row r="54" spans="1:13" ht="12.75">
      <c r="A54" s="6" t="s">
        <v>298</v>
      </c>
      <c r="B54" s="7">
        <v>20</v>
      </c>
      <c r="C54" s="7" t="s">
        <v>137</v>
      </c>
      <c r="D54" s="6" t="s">
        <v>299</v>
      </c>
      <c r="E54" s="7" t="s">
        <v>60</v>
      </c>
      <c r="F54" s="39" t="s">
        <v>182</v>
      </c>
      <c r="G54" s="7" t="s">
        <v>182</v>
      </c>
      <c r="H54" s="7" t="s">
        <v>191</v>
      </c>
      <c r="I54" s="7" t="s">
        <v>182</v>
      </c>
      <c r="J54" s="7" t="s">
        <v>182</v>
      </c>
      <c r="K54" s="7" t="s">
        <v>182</v>
      </c>
      <c r="L54" s="7" t="s">
        <v>616</v>
      </c>
      <c r="M54" s="9">
        <f t="shared" si="4"/>
        <v>0</v>
      </c>
    </row>
    <row r="55" spans="1:13" ht="12.75">
      <c r="A55" s="6" t="s">
        <v>300</v>
      </c>
      <c r="B55" s="7">
        <v>22</v>
      </c>
      <c r="C55" s="7" t="s">
        <v>301</v>
      </c>
      <c r="D55" s="6" t="s">
        <v>643</v>
      </c>
      <c r="E55" s="7" t="s">
        <v>117</v>
      </c>
      <c r="F55" s="39">
        <v>5.8</v>
      </c>
      <c r="G55" s="7" t="s">
        <v>61</v>
      </c>
      <c r="H55" s="7" t="s">
        <v>24</v>
      </c>
      <c r="I55" s="7" t="s">
        <v>182</v>
      </c>
      <c r="J55" s="7" t="s">
        <v>182</v>
      </c>
      <c r="K55" s="7" t="s">
        <v>19</v>
      </c>
      <c r="L55" s="7" t="s">
        <v>17</v>
      </c>
      <c r="M55" s="9">
        <f t="shared" si="4"/>
        <v>-2</v>
      </c>
    </row>
    <row r="56" spans="1:13" ht="12.75">
      <c r="A56" s="6" t="s">
        <v>302</v>
      </c>
      <c r="B56" s="7">
        <v>40</v>
      </c>
      <c r="C56" s="7" t="s">
        <v>72</v>
      </c>
      <c r="D56" s="6" t="s">
        <v>303</v>
      </c>
      <c r="E56" s="7" t="s">
        <v>20</v>
      </c>
      <c r="F56" s="39">
        <v>5.8</v>
      </c>
      <c r="G56" s="7" t="s">
        <v>62</v>
      </c>
      <c r="H56" s="7" t="s">
        <v>24</v>
      </c>
      <c r="I56" s="7" t="s">
        <v>182</v>
      </c>
      <c r="J56" s="7" t="s">
        <v>182</v>
      </c>
      <c r="K56" s="7" t="s">
        <v>19</v>
      </c>
      <c r="L56" s="7" t="s">
        <v>17</v>
      </c>
      <c r="M56" s="9">
        <f t="shared" si="4"/>
        <v>-20</v>
      </c>
    </row>
    <row r="57" spans="1:13" ht="12.75">
      <c r="A57" s="6" t="s">
        <v>304</v>
      </c>
      <c r="B57" s="7">
        <v>60</v>
      </c>
      <c r="C57" s="7" t="s">
        <v>642</v>
      </c>
      <c r="D57" s="6" t="s">
        <v>305</v>
      </c>
      <c r="E57" s="7" t="s">
        <v>182</v>
      </c>
      <c r="F57" s="39" t="s">
        <v>182</v>
      </c>
      <c r="G57" s="7" t="s">
        <v>63</v>
      </c>
      <c r="H57" s="7" t="s">
        <v>18</v>
      </c>
      <c r="I57" s="7" t="s">
        <v>182</v>
      </c>
      <c r="J57" s="7" t="s">
        <v>182</v>
      </c>
      <c r="K57" s="7" t="s">
        <v>10</v>
      </c>
      <c r="L57" s="7" t="s">
        <v>64</v>
      </c>
      <c r="M57" s="9">
        <f t="shared" si="4"/>
        <v>-40</v>
      </c>
    </row>
    <row r="58" spans="1:13" ht="12.75">
      <c r="A58" s="6" t="s">
        <v>306</v>
      </c>
      <c r="B58" s="7">
        <v>65</v>
      </c>
      <c r="C58" s="7" t="s">
        <v>642</v>
      </c>
      <c r="D58" s="6" t="s">
        <v>307</v>
      </c>
      <c r="E58" s="7" t="s">
        <v>182</v>
      </c>
      <c r="F58" s="39">
        <v>5.8</v>
      </c>
      <c r="G58" s="7" t="s">
        <v>63</v>
      </c>
      <c r="H58" s="7" t="s">
        <v>18</v>
      </c>
      <c r="I58" s="7" t="s">
        <v>182</v>
      </c>
      <c r="J58" s="7" t="s">
        <v>182</v>
      </c>
      <c r="K58" s="7" t="s">
        <v>10</v>
      </c>
      <c r="L58" s="7" t="s">
        <v>64</v>
      </c>
      <c r="M58" s="9">
        <f t="shared" si="4"/>
        <v>-45</v>
      </c>
    </row>
    <row r="59" ht="12.75">
      <c r="D59" s="6"/>
    </row>
    <row r="60" spans="1:13" ht="12.75">
      <c r="A60" s="6" t="s">
        <v>308</v>
      </c>
      <c r="B60" s="7">
        <v>3</v>
      </c>
      <c r="C60" s="7" t="s">
        <v>128</v>
      </c>
      <c r="D60" s="8" t="s">
        <v>309</v>
      </c>
      <c r="E60" s="7" t="s">
        <v>182</v>
      </c>
      <c r="F60" s="39" t="s">
        <v>182</v>
      </c>
      <c r="G60" s="7" t="s">
        <v>182</v>
      </c>
      <c r="H60" s="7" t="s">
        <v>182</v>
      </c>
      <c r="I60" s="7" t="s">
        <v>182</v>
      </c>
      <c r="J60" s="7" t="s">
        <v>182</v>
      </c>
      <c r="K60" s="7" t="s">
        <v>182</v>
      </c>
      <c r="L60" s="7" t="s">
        <v>616</v>
      </c>
      <c r="M60" s="9">
        <f>14-B60</f>
        <v>11</v>
      </c>
    </row>
    <row r="61" spans="1:13" ht="12.75">
      <c r="A61" s="6" t="s">
        <v>310</v>
      </c>
      <c r="B61" s="7">
        <v>5</v>
      </c>
      <c r="C61" s="7" t="s">
        <v>134</v>
      </c>
      <c r="D61" s="6" t="s">
        <v>311</v>
      </c>
      <c r="E61" s="7" t="s">
        <v>182</v>
      </c>
      <c r="F61" s="39" t="s">
        <v>182</v>
      </c>
      <c r="G61" s="7" t="s">
        <v>182</v>
      </c>
      <c r="H61" s="7" t="s">
        <v>182</v>
      </c>
      <c r="I61" s="7" t="s">
        <v>182</v>
      </c>
      <c r="J61" s="7" t="s">
        <v>182</v>
      </c>
      <c r="K61" s="7" t="s">
        <v>182</v>
      </c>
      <c r="L61" s="7" t="s">
        <v>616</v>
      </c>
      <c r="M61" s="9">
        <f aca="true" t="shared" si="5" ref="M61:M68">14-B61</f>
        <v>9</v>
      </c>
    </row>
    <row r="62" spans="1:13" ht="12.75">
      <c r="A62" s="6" t="s">
        <v>312</v>
      </c>
      <c r="B62" s="7">
        <v>7</v>
      </c>
      <c r="C62" s="7" t="s">
        <v>134</v>
      </c>
      <c r="D62" s="6" t="s">
        <v>313</v>
      </c>
      <c r="E62" s="7" t="s">
        <v>182</v>
      </c>
      <c r="F62" s="39">
        <v>4.8</v>
      </c>
      <c r="G62" s="7" t="s">
        <v>182</v>
      </c>
      <c r="H62" s="7" t="s">
        <v>189</v>
      </c>
      <c r="I62" s="7" t="s">
        <v>182</v>
      </c>
      <c r="J62" s="7" t="s">
        <v>182</v>
      </c>
      <c r="K62" s="7" t="s">
        <v>182</v>
      </c>
      <c r="L62" s="7" t="s">
        <v>616</v>
      </c>
      <c r="M62" s="9">
        <f t="shared" si="5"/>
        <v>7</v>
      </c>
    </row>
    <row r="63" spans="1:13" ht="12.75">
      <c r="A63" s="6" t="s">
        <v>314</v>
      </c>
      <c r="B63" s="7">
        <v>10</v>
      </c>
      <c r="C63" s="7" t="s">
        <v>137</v>
      </c>
      <c r="D63" s="6" t="s">
        <v>315</v>
      </c>
      <c r="E63" s="7" t="s">
        <v>182</v>
      </c>
      <c r="F63" s="39" t="s">
        <v>182</v>
      </c>
      <c r="G63" s="7" t="s">
        <v>182</v>
      </c>
      <c r="H63" s="7" t="s">
        <v>182</v>
      </c>
      <c r="I63" s="7" t="s">
        <v>182</v>
      </c>
      <c r="J63" s="7" t="s">
        <v>182</v>
      </c>
      <c r="K63" s="7" t="s">
        <v>182</v>
      </c>
      <c r="L63" s="7" t="s">
        <v>616</v>
      </c>
      <c r="M63" s="9">
        <f t="shared" si="5"/>
        <v>4</v>
      </c>
    </row>
    <row r="64" spans="1:13" ht="12.75">
      <c r="A64" s="6" t="s">
        <v>316</v>
      </c>
      <c r="B64" s="7">
        <v>12</v>
      </c>
      <c r="C64" s="7" t="s">
        <v>135</v>
      </c>
      <c r="D64" s="6" t="s">
        <v>317</v>
      </c>
      <c r="E64" s="7" t="s">
        <v>59</v>
      </c>
      <c r="F64" s="39" t="s">
        <v>182</v>
      </c>
      <c r="G64" s="7" t="s">
        <v>182</v>
      </c>
      <c r="H64" s="7" t="s">
        <v>191</v>
      </c>
      <c r="I64" s="7" t="s">
        <v>182</v>
      </c>
      <c r="J64" s="7" t="s">
        <v>182</v>
      </c>
      <c r="K64" s="7" t="s">
        <v>182</v>
      </c>
      <c r="L64" s="7" t="s">
        <v>616</v>
      </c>
      <c r="M64" s="9">
        <f t="shared" si="5"/>
        <v>2</v>
      </c>
    </row>
    <row r="65" spans="1:13" ht="12.75">
      <c r="A65" s="6" t="s">
        <v>318</v>
      </c>
      <c r="B65" s="7">
        <v>14</v>
      </c>
      <c r="C65" s="7" t="s">
        <v>136</v>
      </c>
      <c r="D65" s="6" t="s">
        <v>319</v>
      </c>
      <c r="E65" s="7" t="s">
        <v>119</v>
      </c>
      <c r="F65" s="39">
        <v>5.2</v>
      </c>
      <c r="G65" s="7" t="s">
        <v>182</v>
      </c>
      <c r="H65" s="7" t="s">
        <v>196</v>
      </c>
      <c r="I65" s="7" t="s">
        <v>182</v>
      </c>
      <c r="J65" s="7" t="s">
        <v>182</v>
      </c>
      <c r="K65" s="7" t="s">
        <v>182</v>
      </c>
      <c r="L65" s="7" t="s">
        <v>616</v>
      </c>
      <c r="M65" s="9">
        <f t="shared" si="5"/>
        <v>0</v>
      </c>
    </row>
    <row r="66" spans="1:13" ht="12.75">
      <c r="A66" s="6" t="s">
        <v>320</v>
      </c>
      <c r="B66" s="7">
        <v>19</v>
      </c>
      <c r="C66" s="7" t="s">
        <v>5</v>
      </c>
      <c r="D66" s="6" t="s">
        <v>321</v>
      </c>
      <c r="E66" s="7" t="s">
        <v>68</v>
      </c>
      <c r="F66" s="39">
        <v>5.2</v>
      </c>
      <c r="G66" s="7" t="s">
        <v>66</v>
      </c>
      <c r="H66" s="7" t="s">
        <v>7</v>
      </c>
      <c r="I66" s="7" t="s">
        <v>8</v>
      </c>
      <c r="J66" s="7" t="s">
        <v>34</v>
      </c>
      <c r="K66" s="7" t="s">
        <v>10</v>
      </c>
      <c r="L66" s="7" t="s">
        <v>67</v>
      </c>
      <c r="M66" s="9">
        <f t="shared" si="5"/>
        <v>-5</v>
      </c>
    </row>
    <row r="67" spans="1:13" ht="12.75">
      <c r="A67" s="6" t="s">
        <v>322</v>
      </c>
      <c r="B67" s="7">
        <v>29</v>
      </c>
      <c r="C67" s="7" t="s">
        <v>640</v>
      </c>
      <c r="D67" s="6" t="s">
        <v>323</v>
      </c>
      <c r="E67" s="7" t="s">
        <v>52</v>
      </c>
      <c r="F67" s="39">
        <v>5.2</v>
      </c>
      <c r="G67" s="7" t="s">
        <v>69</v>
      </c>
      <c r="H67" s="7" t="s">
        <v>71</v>
      </c>
      <c r="I67" s="7" t="s">
        <v>58</v>
      </c>
      <c r="J67" s="7" t="s">
        <v>34</v>
      </c>
      <c r="K67" s="7" t="s">
        <v>10</v>
      </c>
      <c r="L67" s="7" t="s">
        <v>70</v>
      </c>
      <c r="M67" s="9">
        <f t="shared" si="5"/>
        <v>-15</v>
      </c>
    </row>
    <row r="68" spans="1:13" ht="12.75">
      <c r="A68" s="6" t="s">
        <v>324</v>
      </c>
      <c r="B68" s="7">
        <v>49</v>
      </c>
      <c r="C68" s="7" t="s">
        <v>642</v>
      </c>
      <c r="D68" s="6" t="s">
        <v>325</v>
      </c>
      <c r="E68" s="7" t="s">
        <v>75</v>
      </c>
      <c r="F68" s="39">
        <v>5.8</v>
      </c>
      <c r="G68" s="7" t="s">
        <v>73</v>
      </c>
      <c r="H68" s="7" t="s">
        <v>18</v>
      </c>
      <c r="I68" s="7" t="s">
        <v>8</v>
      </c>
      <c r="J68" s="7" t="s">
        <v>54</v>
      </c>
      <c r="K68" s="7" t="s">
        <v>39</v>
      </c>
      <c r="L68" s="7" t="s">
        <v>118</v>
      </c>
      <c r="M68" s="9">
        <f t="shared" si="5"/>
        <v>-35</v>
      </c>
    </row>
    <row r="69" ht="12.75">
      <c r="D69" s="6"/>
    </row>
    <row r="70" spans="1:13" ht="12.75">
      <c r="A70" s="6" t="s">
        <v>326</v>
      </c>
      <c r="B70" s="7">
        <v>1</v>
      </c>
      <c r="C70" s="7" t="s">
        <v>254</v>
      </c>
      <c r="D70" s="6" t="s">
        <v>327</v>
      </c>
      <c r="E70" s="7" t="s">
        <v>182</v>
      </c>
      <c r="F70" s="39" t="s">
        <v>182</v>
      </c>
      <c r="G70" s="7" t="s">
        <v>182</v>
      </c>
      <c r="H70" s="7" t="s">
        <v>182</v>
      </c>
      <c r="I70" s="7" t="s">
        <v>182</v>
      </c>
      <c r="J70" s="7" t="s">
        <v>182</v>
      </c>
      <c r="K70" s="7" t="s">
        <v>182</v>
      </c>
      <c r="L70" s="7" t="s">
        <v>616</v>
      </c>
      <c r="M70" s="9">
        <f>4-B70</f>
        <v>3</v>
      </c>
    </row>
    <row r="71" spans="1:13" ht="12.75">
      <c r="A71" s="6" t="s">
        <v>328</v>
      </c>
      <c r="B71" s="7">
        <v>2</v>
      </c>
      <c r="C71" s="7" t="s">
        <v>134</v>
      </c>
      <c r="D71" s="6" t="s">
        <v>329</v>
      </c>
      <c r="E71" s="7" t="s">
        <v>182</v>
      </c>
      <c r="F71" s="39">
        <v>5</v>
      </c>
      <c r="G71" s="7" t="s">
        <v>182</v>
      </c>
      <c r="H71" s="7" t="s">
        <v>182</v>
      </c>
      <c r="I71" s="7" t="s">
        <v>182</v>
      </c>
      <c r="J71" s="7" t="s">
        <v>182</v>
      </c>
      <c r="K71" s="7" t="s">
        <v>182</v>
      </c>
      <c r="L71" s="7" t="s">
        <v>616</v>
      </c>
      <c r="M71" s="9">
        <f aca="true" t="shared" si="6" ref="M71:M76">4-B71</f>
        <v>2</v>
      </c>
    </row>
    <row r="72" spans="1:13" ht="12.75">
      <c r="A72" s="6" t="s">
        <v>330</v>
      </c>
      <c r="B72" s="7">
        <v>4</v>
      </c>
      <c r="C72" s="7" t="s">
        <v>137</v>
      </c>
      <c r="D72" s="6" t="s">
        <v>331</v>
      </c>
      <c r="E72" s="7" t="s">
        <v>182</v>
      </c>
      <c r="F72" s="39">
        <v>4.8</v>
      </c>
      <c r="G72" s="7" t="s">
        <v>182</v>
      </c>
      <c r="H72" s="7" t="s">
        <v>195</v>
      </c>
      <c r="I72" s="7" t="s">
        <v>182</v>
      </c>
      <c r="J72" s="7" t="s">
        <v>182</v>
      </c>
      <c r="K72" s="7" t="s">
        <v>182</v>
      </c>
      <c r="L72" s="7" t="s">
        <v>616</v>
      </c>
      <c r="M72" s="9">
        <f t="shared" si="6"/>
        <v>0</v>
      </c>
    </row>
    <row r="73" spans="1:13" ht="12.75">
      <c r="A73" s="6" t="s">
        <v>332</v>
      </c>
      <c r="B73" s="7">
        <v>8</v>
      </c>
      <c r="C73" s="7" t="s">
        <v>5</v>
      </c>
      <c r="D73" s="6" t="s">
        <v>333</v>
      </c>
      <c r="E73" s="7" t="s">
        <v>2</v>
      </c>
      <c r="F73" s="39">
        <v>4.8</v>
      </c>
      <c r="G73" s="7" t="s">
        <v>182</v>
      </c>
      <c r="H73" s="7" t="s">
        <v>24</v>
      </c>
      <c r="I73" s="7" t="s">
        <v>8</v>
      </c>
      <c r="J73" s="7" t="s">
        <v>9</v>
      </c>
      <c r="K73" s="7" t="s">
        <v>10</v>
      </c>
      <c r="L73" s="7" t="s">
        <v>76</v>
      </c>
      <c r="M73" s="9">
        <f t="shared" si="6"/>
        <v>-4</v>
      </c>
    </row>
    <row r="74" spans="1:13" ht="12.75">
      <c r="A74" s="6" t="s">
        <v>334</v>
      </c>
      <c r="B74" s="7">
        <v>20</v>
      </c>
      <c r="C74" s="7" t="s">
        <v>642</v>
      </c>
      <c r="D74" s="6" t="s">
        <v>335</v>
      </c>
      <c r="E74" s="7" t="s">
        <v>52</v>
      </c>
      <c r="F74" s="39">
        <v>5.8</v>
      </c>
      <c r="G74" s="7" t="s">
        <v>199</v>
      </c>
      <c r="H74" s="7" t="s">
        <v>7</v>
      </c>
      <c r="I74" s="7" t="s">
        <v>8</v>
      </c>
      <c r="J74" s="7" t="s">
        <v>34</v>
      </c>
      <c r="K74" s="7" t="s">
        <v>10</v>
      </c>
      <c r="L74" s="7" t="s">
        <v>78</v>
      </c>
      <c r="M74" s="9">
        <f t="shared" si="6"/>
        <v>-16</v>
      </c>
    </row>
    <row r="75" spans="1:13" ht="12.75">
      <c r="A75" s="6" t="s">
        <v>336</v>
      </c>
      <c r="B75" s="7">
        <v>30</v>
      </c>
      <c r="C75" s="7" t="s">
        <v>641</v>
      </c>
      <c r="D75" s="6" t="s">
        <v>337</v>
      </c>
      <c r="E75" s="7" t="s">
        <v>65</v>
      </c>
      <c r="F75" s="39">
        <v>5.8</v>
      </c>
      <c r="G75" s="7" t="s">
        <v>79</v>
      </c>
      <c r="H75" s="7" t="s">
        <v>71</v>
      </c>
      <c r="I75" s="7" t="s">
        <v>81</v>
      </c>
      <c r="J75" s="7" t="s">
        <v>34</v>
      </c>
      <c r="K75" s="7" t="s">
        <v>10</v>
      </c>
      <c r="L75" s="7" t="s">
        <v>80</v>
      </c>
      <c r="M75" s="9">
        <f t="shared" si="6"/>
        <v>-26</v>
      </c>
    </row>
    <row r="76" spans="1:13" ht="12.75">
      <c r="A76" s="6" t="s">
        <v>338</v>
      </c>
      <c r="B76" s="7">
        <v>46</v>
      </c>
      <c r="C76" s="7" t="s">
        <v>15</v>
      </c>
      <c r="D76" s="6" t="s">
        <v>339</v>
      </c>
      <c r="E76" s="7" t="s">
        <v>65</v>
      </c>
      <c r="F76" s="39">
        <v>6</v>
      </c>
      <c r="G76" s="7" t="s">
        <v>82</v>
      </c>
      <c r="H76" s="7" t="s">
        <v>71</v>
      </c>
      <c r="I76" s="7" t="s">
        <v>81</v>
      </c>
      <c r="J76" s="7" t="s">
        <v>34</v>
      </c>
      <c r="K76" s="7" t="s">
        <v>10</v>
      </c>
      <c r="L76" s="7" t="s">
        <v>80</v>
      </c>
      <c r="M76" s="9">
        <f t="shared" si="6"/>
        <v>-42</v>
      </c>
    </row>
    <row r="77" ht="12.75">
      <c r="D77" s="6"/>
    </row>
    <row r="78" spans="1:13" ht="12.75">
      <c r="A78" s="6" t="s">
        <v>617</v>
      </c>
      <c r="B78" s="7">
        <v>0.1</v>
      </c>
      <c r="C78" s="7" t="s">
        <v>340</v>
      </c>
      <c r="D78" s="6" t="s">
        <v>341</v>
      </c>
      <c r="E78" s="7" t="s">
        <v>182</v>
      </c>
      <c r="F78" s="39">
        <v>6.6</v>
      </c>
      <c r="G78" s="7" t="s">
        <v>182</v>
      </c>
      <c r="H78" s="7" t="s">
        <v>182</v>
      </c>
      <c r="I78" s="7" t="s">
        <v>182</v>
      </c>
      <c r="J78" s="7" t="s">
        <v>182</v>
      </c>
      <c r="K78" s="7" t="s">
        <v>182</v>
      </c>
      <c r="L78" s="7" t="s">
        <v>616</v>
      </c>
      <c r="M78" s="9">
        <f>3-B78</f>
        <v>2.9</v>
      </c>
    </row>
    <row r="79" spans="1:13" ht="12.75">
      <c r="A79" s="6" t="s">
        <v>342</v>
      </c>
      <c r="B79" s="7">
        <v>1</v>
      </c>
      <c r="C79" s="7" t="s">
        <v>139</v>
      </c>
      <c r="D79" s="6" t="s">
        <v>343</v>
      </c>
      <c r="E79" s="7" t="s">
        <v>59</v>
      </c>
      <c r="F79" s="39">
        <v>7.6</v>
      </c>
      <c r="G79" s="7" t="s">
        <v>182</v>
      </c>
      <c r="H79" s="7" t="s">
        <v>182</v>
      </c>
      <c r="I79" s="7" t="s">
        <v>182</v>
      </c>
      <c r="J79" s="7" t="s">
        <v>182</v>
      </c>
      <c r="K79" s="7" t="s">
        <v>182</v>
      </c>
      <c r="L79" s="7" t="s">
        <v>616</v>
      </c>
      <c r="M79" s="9">
        <f aca="true" t="shared" si="7" ref="M79:M85">3-B79</f>
        <v>2</v>
      </c>
    </row>
    <row r="80" spans="1:13" ht="12.75">
      <c r="A80" s="6" t="s">
        <v>344</v>
      </c>
      <c r="B80" s="7">
        <v>3</v>
      </c>
      <c r="C80" s="7" t="s">
        <v>137</v>
      </c>
      <c r="D80" s="6" t="s">
        <v>345</v>
      </c>
      <c r="E80" s="7" t="s">
        <v>83</v>
      </c>
      <c r="F80" s="39">
        <v>5.6</v>
      </c>
      <c r="G80" s="7" t="s">
        <v>182</v>
      </c>
      <c r="H80" s="7" t="s">
        <v>182</v>
      </c>
      <c r="I80" s="7" t="s">
        <v>182</v>
      </c>
      <c r="J80" s="7" t="s">
        <v>182</v>
      </c>
      <c r="K80" s="7" t="s">
        <v>182</v>
      </c>
      <c r="L80" s="7" t="s">
        <v>616</v>
      </c>
      <c r="M80" s="9">
        <f t="shared" si="7"/>
        <v>0</v>
      </c>
    </row>
    <row r="81" spans="1:13" ht="12.75">
      <c r="A81" s="6" t="s">
        <v>346</v>
      </c>
      <c r="B81" s="7">
        <v>5</v>
      </c>
      <c r="C81" s="7" t="s">
        <v>5</v>
      </c>
      <c r="D81" s="6" t="s">
        <v>347</v>
      </c>
      <c r="E81" s="7" t="s">
        <v>84</v>
      </c>
      <c r="F81" s="39">
        <v>5.6</v>
      </c>
      <c r="G81" s="7" t="s">
        <v>26</v>
      </c>
      <c r="H81" s="7" t="s">
        <v>7</v>
      </c>
      <c r="I81" s="7" t="s">
        <v>58</v>
      </c>
      <c r="J81" s="7" t="s">
        <v>9</v>
      </c>
      <c r="K81" s="7" t="s">
        <v>10</v>
      </c>
      <c r="L81" s="7" t="s">
        <v>120</v>
      </c>
      <c r="M81" s="9">
        <f t="shared" si="7"/>
        <v>-2</v>
      </c>
    </row>
    <row r="82" spans="1:13" ht="12.75">
      <c r="A82" s="6" t="s">
        <v>348</v>
      </c>
      <c r="B82" s="7">
        <v>22</v>
      </c>
      <c r="C82" s="7" t="s">
        <v>642</v>
      </c>
      <c r="D82" s="6" t="s">
        <v>349</v>
      </c>
      <c r="E82" s="7" t="s">
        <v>84</v>
      </c>
      <c r="F82" s="39">
        <v>5.8</v>
      </c>
      <c r="G82" s="7" t="s">
        <v>85</v>
      </c>
      <c r="H82" s="7" t="s">
        <v>7</v>
      </c>
      <c r="I82" s="7" t="s">
        <v>8</v>
      </c>
      <c r="J82" s="7" t="s">
        <v>9</v>
      </c>
      <c r="K82" s="7" t="s">
        <v>19</v>
      </c>
      <c r="L82" s="7" t="s">
        <v>88</v>
      </c>
      <c r="M82" s="9">
        <f t="shared" si="7"/>
        <v>-19</v>
      </c>
    </row>
    <row r="83" spans="1:13" ht="12.75">
      <c r="A83" s="6" t="s">
        <v>350</v>
      </c>
      <c r="B83" s="7">
        <v>44</v>
      </c>
      <c r="C83" s="7" t="s">
        <v>642</v>
      </c>
      <c r="D83" s="6" t="s">
        <v>351</v>
      </c>
      <c r="E83" s="7" t="s">
        <v>65</v>
      </c>
      <c r="F83" s="39">
        <v>6.2</v>
      </c>
      <c r="G83" s="7" t="s">
        <v>6</v>
      </c>
      <c r="H83" s="7" t="s">
        <v>7</v>
      </c>
      <c r="I83" s="7" t="s">
        <v>8</v>
      </c>
      <c r="J83" s="7" t="s">
        <v>9</v>
      </c>
      <c r="K83" s="7" t="s">
        <v>19</v>
      </c>
      <c r="L83" s="7" t="s">
        <v>86</v>
      </c>
      <c r="M83" s="9">
        <f t="shared" si="7"/>
        <v>-41</v>
      </c>
    </row>
    <row r="84" spans="1:13" ht="12.75">
      <c r="A84" s="6" t="s">
        <v>352</v>
      </c>
      <c r="B84" s="7">
        <v>60</v>
      </c>
      <c r="C84" s="7" t="s">
        <v>72</v>
      </c>
      <c r="D84" s="6" t="s">
        <v>353</v>
      </c>
      <c r="E84" s="7" t="s">
        <v>20</v>
      </c>
      <c r="F84" s="39">
        <v>6.8</v>
      </c>
      <c r="G84" s="7" t="s">
        <v>16</v>
      </c>
      <c r="H84" s="7" t="s">
        <v>24</v>
      </c>
      <c r="I84" s="7" t="s">
        <v>58</v>
      </c>
      <c r="J84" s="7" t="s">
        <v>34</v>
      </c>
      <c r="K84" s="7" t="s">
        <v>87</v>
      </c>
      <c r="L84" s="7" t="s">
        <v>121</v>
      </c>
      <c r="M84" s="9">
        <f t="shared" si="7"/>
        <v>-57</v>
      </c>
    </row>
    <row r="85" spans="1:13" ht="12.75">
      <c r="A85" s="6" t="s">
        <v>354</v>
      </c>
      <c r="B85" s="7">
        <v>70</v>
      </c>
      <c r="C85" s="7" t="s">
        <v>641</v>
      </c>
      <c r="D85" s="6" t="s">
        <v>355</v>
      </c>
      <c r="E85" s="7" t="s">
        <v>20</v>
      </c>
      <c r="F85" s="39">
        <v>7</v>
      </c>
      <c r="G85" s="7" t="s">
        <v>6</v>
      </c>
      <c r="H85" s="7" t="s">
        <v>7</v>
      </c>
      <c r="I85" s="7" t="s">
        <v>58</v>
      </c>
      <c r="J85" s="7" t="s">
        <v>9</v>
      </c>
      <c r="K85" s="7" t="s">
        <v>87</v>
      </c>
      <c r="L85" s="7" t="s">
        <v>88</v>
      </c>
      <c r="M85" s="9">
        <f t="shared" si="7"/>
        <v>-67</v>
      </c>
    </row>
    <row r="86" ht="12.75">
      <c r="D86" s="6"/>
    </row>
    <row r="87" spans="1:13" ht="12.75">
      <c r="A87" s="6" t="s">
        <v>618</v>
      </c>
      <c r="B87" s="7">
        <v>0.01</v>
      </c>
      <c r="C87" s="7" t="s">
        <v>139</v>
      </c>
      <c r="D87" s="6" t="s">
        <v>133</v>
      </c>
      <c r="E87" s="7" t="s">
        <v>89</v>
      </c>
      <c r="F87" s="40" t="s">
        <v>182</v>
      </c>
      <c r="G87" s="7" t="s">
        <v>182</v>
      </c>
      <c r="H87" s="7" t="s">
        <v>182</v>
      </c>
      <c r="I87" s="7" t="s">
        <v>182</v>
      </c>
      <c r="J87" s="7" t="s">
        <v>182</v>
      </c>
      <c r="K87" s="7" t="s">
        <v>182</v>
      </c>
      <c r="L87" s="7" t="s">
        <v>616</v>
      </c>
      <c r="M87" s="9">
        <f>10-B87</f>
        <v>9.99</v>
      </c>
    </row>
    <row r="88" spans="1:13" ht="12.75">
      <c r="A88" s="6" t="s">
        <v>356</v>
      </c>
      <c r="B88" s="7">
        <v>1</v>
      </c>
      <c r="C88" s="7" t="s">
        <v>139</v>
      </c>
      <c r="D88" s="6" t="s">
        <v>357</v>
      </c>
      <c r="E88" s="7" t="s">
        <v>55</v>
      </c>
      <c r="F88" s="40">
        <v>6.8</v>
      </c>
      <c r="G88" s="7" t="s">
        <v>182</v>
      </c>
      <c r="H88" s="7" t="s">
        <v>200</v>
      </c>
      <c r="I88" s="7" t="s">
        <v>182</v>
      </c>
      <c r="J88" s="7" t="s">
        <v>182</v>
      </c>
      <c r="K88" s="7" t="s">
        <v>182</v>
      </c>
      <c r="L88" s="7" t="s">
        <v>616</v>
      </c>
      <c r="M88" s="9">
        <f aca="true" t="shared" si="8" ref="M88:M96">10-B88</f>
        <v>9</v>
      </c>
    </row>
    <row r="89" spans="1:13" ht="12.75">
      <c r="A89" s="6" t="s">
        <v>358</v>
      </c>
      <c r="B89" s="7">
        <v>3</v>
      </c>
      <c r="C89" s="7" t="s">
        <v>137</v>
      </c>
      <c r="D89" s="6" t="s">
        <v>359</v>
      </c>
      <c r="E89" s="7" t="s">
        <v>55</v>
      </c>
      <c r="F89" s="40" t="s">
        <v>182</v>
      </c>
      <c r="G89" s="7" t="s">
        <v>90</v>
      </c>
      <c r="H89" s="7" t="s">
        <v>200</v>
      </c>
      <c r="I89" s="7" t="s">
        <v>182</v>
      </c>
      <c r="J89" s="7" t="s">
        <v>182</v>
      </c>
      <c r="K89" s="7" t="s">
        <v>182</v>
      </c>
      <c r="L89" s="7" t="s">
        <v>616</v>
      </c>
      <c r="M89" s="9">
        <f t="shared" si="8"/>
        <v>7</v>
      </c>
    </row>
    <row r="90" spans="1:13" ht="12.75">
      <c r="A90" s="6" t="s">
        <v>360</v>
      </c>
      <c r="B90" s="7">
        <v>5</v>
      </c>
      <c r="C90" s="7" t="s">
        <v>135</v>
      </c>
      <c r="D90" s="6" t="s">
        <v>361</v>
      </c>
      <c r="E90" s="7" t="s">
        <v>122</v>
      </c>
      <c r="F90" s="40">
        <v>5</v>
      </c>
      <c r="G90" s="7" t="s">
        <v>91</v>
      </c>
      <c r="H90" s="7" t="s">
        <v>201</v>
      </c>
      <c r="I90" s="7" t="s">
        <v>182</v>
      </c>
      <c r="J90" s="7" t="s">
        <v>182</v>
      </c>
      <c r="K90" s="7" t="s">
        <v>182</v>
      </c>
      <c r="L90" s="7" t="s">
        <v>616</v>
      </c>
      <c r="M90" s="9">
        <f t="shared" si="8"/>
        <v>5</v>
      </c>
    </row>
    <row r="91" spans="1:13" ht="12.75">
      <c r="A91" s="6" t="s">
        <v>362</v>
      </c>
      <c r="B91" s="7">
        <v>10</v>
      </c>
      <c r="C91" s="7" t="s">
        <v>135</v>
      </c>
      <c r="D91" s="6" t="s">
        <v>363</v>
      </c>
      <c r="E91" s="7" t="s">
        <v>122</v>
      </c>
      <c r="F91" s="40">
        <v>5.4</v>
      </c>
      <c r="G91" s="7" t="s">
        <v>91</v>
      </c>
      <c r="H91" s="7" t="s">
        <v>202</v>
      </c>
      <c r="I91" s="7" t="s">
        <v>182</v>
      </c>
      <c r="J91" s="7" t="s">
        <v>182</v>
      </c>
      <c r="K91" s="7" t="s">
        <v>182</v>
      </c>
      <c r="L91" s="7" t="s">
        <v>616</v>
      </c>
      <c r="M91" s="9">
        <f t="shared" si="8"/>
        <v>0</v>
      </c>
    </row>
    <row r="92" spans="1:13" ht="12.75">
      <c r="A92" s="6" t="s">
        <v>364</v>
      </c>
      <c r="B92" s="7">
        <v>15</v>
      </c>
      <c r="C92" s="7" t="s">
        <v>640</v>
      </c>
      <c r="D92" s="6" t="s">
        <v>365</v>
      </c>
      <c r="E92" s="7" t="s">
        <v>93</v>
      </c>
      <c r="F92" s="40">
        <v>5.5</v>
      </c>
      <c r="G92" s="7" t="s">
        <v>92</v>
      </c>
      <c r="H92" s="7" t="s">
        <v>7</v>
      </c>
      <c r="I92" s="7" t="s">
        <v>8</v>
      </c>
      <c r="J92" s="7" t="s">
        <v>9</v>
      </c>
      <c r="K92" s="7" t="s">
        <v>10</v>
      </c>
      <c r="L92" s="7" t="s">
        <v>36</v>
      </c>
      <c r="M92" s="9">
        <f t="shared" si="8"/>
        <v>-5</v>
      </c>
    </row>
    <row r="93" spans="1:13" ht="12.75">
      <c r="A93" s="6" t="s">
        <v>366</v>
      </c>
      <c r="B93" s="7">
        <v>20</v>
      </c>
      <c r="C93" s="7" t="s">
        <v>642</v>
      </c>
      <c r="D93" s="6" t="s">
        <v>367</v>
      </c>
      <c r="E93" s="7" t="s">
        <v>96</v>
      </c>
      <c r="F93" s="40">
        <v>6.2</v>
      </c>
      <c r="G93" s="7" t="s">
        <v>94</v>
      </c>
      <c r="H93" s="7" t="s">
        <v>7</v>
      </c>
      <c r="I93" s="7" t="s">
        <v>8</v>
      </c>
      <c r="J93" s="7" t="s">
        <v>9</v>
      </c>
      <c r="K93" s="7" t="s">
        <v>10</v>
      </c>
      <c r="L93" s="7" t="s">
        <v>95</v>
      </c>
      <c r="M93" s="9">
        <f t="shared" si="8"/>
        <v>-10</v>
      </c>
    </row>
    <row r="94" spans="1:13" ht="12.75">
      <c r="A94" s="6" t="s">
        <v>368</v>
      </c>
      <c r="B94" s="7">
        <v>32</v>
      </c>
      <c r="C94" s="7" t="s">
        <v>642</v>
      </c>
      <c r="D94" s="6" t="s">
        <v>369</v>
      </c>
      <c r="E94" s="7" t="s">
        <v>20</v>
      </c>
      <c r="F94" s="40" t="s">
        <v>182</v>
      </c>
      <c r="G94" s="7" t="s">
        <v>97</v>
      </c>
      <c r="H94" s="7" t="s">
        <v>7</v>
      </c>
      <c r="I94" s="7" t="s">
        <v>8</v>
      </c>
      <c r="J94" s="7" t="s">
        <v>9</v>
      </c>
      <c r="K94" s="7" t="s">
        <v>10</v>
      </c>
      <c r="L94" s="7" t="s">
        <v>98</v>
      </c>
      <c r="M94" s="9">
        <f t="shared" si="8"/>
        <v>-22</v>
      </c>
    </row>
    <row r="95" spans="1:13" ht="12.75">
      <c r="A95" s="6" t="s">
        <v>370</v>
      </c>
      <c r="B95" s="7">
        <v>38</v>
      </c>
      <c r="C95" s="7" t="s">
        <v>641</v>
      </c>
      <c r="D95" s="6" t="s">
        <v>371</v>
      </c>
      <c r="E95" s="7" t="s">
        <v>12</v>
      </c>
      <c r="F95" s="40">
        <v>6.2</v>
      </c>
      <c r="G95" s="7" t="s">
        <v>99</v>
      </c>
      <c r="H95" s="7" t="s">
        <v>7</v>
      </c>
      <c r="I95" s="7" t="s">
        <v>8</v>
      </c>
      <c r="J95" s="7" t="s">
        <v>54</v>
      </c>
      <c r="K95" s="7" t="s">
        <v>10</v>
      </c>
      <c r="L95" s="7" t="s">
        <v>182</v>
      </c>
      <c r="M95" s="9">
        <f t="shared" si="8"/>
        <v>-28</v>
      </c>
    </row>
    <row r="96" spans="1:13" ht="12.75">
      <c r="A96" s="6" t="s">
        <v>372</v>
      </c>
      <c r="B96" s="7">
        <v>58</v>
      </c>
      <c r="C96" s="7" t="s">
        <v>641</v>
      </c>
      <c r="D96" s="6" t="s">
        <v>373</v>
      </c>
      <c r="E96" s="7" t="s">
        <v>20</v>
      </c>
      <c r="F96" s="40">
        <v>6.2</v>
      </c>
      <c r="G96" s="7" t="s">
        <v>100</v>
      </c>
      <c r="H96" s="7" t="s">
        <v>24</v>
      </c>
      <c r="I96" s="7" t="s">
        <v>8</v>
      </c>
      <c r="J96" s="7" t="s">
        <v>9</v>
      </c>
      <c r="K96" s="7" t="s">
        <v>19</v>
      </c>
      <c r="L96" s="7" t="s">
        <v>17</v>
      </c>
      <c r="M96" s="9">
        <f t="shared" si="8"/>
        <v>-48</v>
      </c>
    </row>
    <row r="97" spans="4:6" ht="12.75">
      <c r="D97" s="6"/>
      <c r="F97" s="41"/>
    </row>
    <row r="98" spans="1:13" ht="12.75">
      <c r="A98" s="6" t="s">
        <v>619</v>
      </c>
      <c r="B98" s="7">
        <v>0.1</v>
      </c>
      <c r="C98" s="7" t="s">
        <v>340</v>
      </c>
      <c r="D98" s="6" t="s">
        <v>341</v>
      </c>
      <c r="E98" s="7" t="s">
        <v>182</v>
      </c>
      <c r="F98" s="39">
        <v>6.8</v>
      </c>
      <c r="G98" s="7" t="s">
        <v>182</v>
      </c>
      <c r="H98" s="7" t="s">
        <v>182</v>
      </c>
      <c r="I98" s="7" t="s">
        <v>182</v>
      </c>
      <c r="J98" s="7" t="s">
        <v>182</v>
      </c>
      <c r="K98" s="7" t="s">
        <v>182</v>
      </c>
      <c r="L98" s="7" t="s">
        <v>616</v>
      </c>
      <c r="M98" s="9">
        <f>3-B98</f>
        <v>2.9</v>
      </c>
    </row>
    <row r="99" spans="1:13" ht="12.75">
      <c r="A99" s="6" t="s">
        <v>374</v>
      </c>
      <c r="B99" s="7">
        <v>1</v>
      </c>
      <c r="C99" s="7" t="s">
        <v>139</v>
      </c>
      <c r="D99" s="6" t="s">
        <v>375</v>
      </c>
      <c r="E99" s="7" t="s">
        <v>101</v>
      </c>
      <c r="F99" s="39">
        <v>6.8</v>
      </c>
      <c r="G99" s="7" t="s">
        <v>182</v>
      </c>
      <c r="H99" s="7" t="s">
        <v>182</v>
      </c>
      <c r="I99" s="7" t="s">
        <v>182</v>
      </c>
      <c r="J99" s="7" t="s">
        <v>182</v>
      </c>
      <c r="K99" s="7" t="s">
        <v>182</v>
      </c>
      <c r="L99" s="7" t="s">
        <v>616</v>
      </c>
      <c r="M99" s="9">
        <f aca="true" t="shared" si="9" ref="M99:M105">3-B99</f>
        <v>2</v>
      </c>
    </row>
    <row r="100" spans="1:13" ht="12.75">
      <c r="A100" s="6" t="s">
        <v>376</v>
      </c>
      <c r="B100" s="7">
        <v>3</v>
      </c>
      <c r="C100" s="7" t="s">
        <v>137</v>
      </c>
      <c r="D100" s="6" t="s">
        <v>377</v>
      </c>
      <c r="E100" s="7" t="s">
        <v>102</v>
      </c>
      <c r="F100" s="39">
        <v>5.2</v>
      </c>
      <c r="G100" s="7" t="s">
        <v>182</v>
      </c>
      <c r="H100" s="7" t="s">
        <v>182</v>
      </c>
      <c r="I100" s="7" t="s">
        <v>182</v>
      </c>
      <c r="J100" s="7" t="s">
        <v>182</v>
      </c>
      <c r="K100" s="7" t="s">
        <v>182</v>
      </c>
      <c r="L100" s="7" t="s">
        <v>616</v>
      </c>
      <c r="M100" s="9">
        <f t="shared" si="9"/>
        <v>0</v>
      </c>
    </row>
    <row r="101" spans="1:13" ht="12.75">
      <c r="A101" s="6" t="s">
        <v>378</v>
      </c>
      <c r="B101" s="7">
        <v>5</v>
      </c>
      <c r="C101" s="7" t="s">
        <v>640</v>
      </c>
      <c r="D101" s="6" t="s">
        <v>379</v>
      </c>
      <c r="E101" s="7" t="s">
        <v>84</v>
      </c>
      <c r="F101" s="39">
        <v>5.6</v>
      </c>
      <c r="G101" s="7" t="s">
        <v>26</v>
      </c>
      <c r="H101" s="7" t="s">
        <v>7</v>
      </c>
      <c r="I101" s="7" t="s">
        <v>182</v>
      </c>
      <c r="J101" s="7" t="s">
        <v>182</v>
      </c>
      <c r="K101" s="7" t="s">
        <v>10</v>
      </c>
      <c r="L101" s="7" t="s">
        <v>120</v>
      </c>
      <c r="M101" s="9">
        <f t="shared" si="9"/>
        <v>-2</v>
      </c>
    </row>
    <row r="102" spans="1:13" ht="12.75">
      <c r="A102" s="6" t="s">
        <v>380</v>
      </c>
      <c r="B102" s="7">
        <v>25</v>
      </c>
      <c r="C102" s="7" t="s">
        <v>642</v>
      </c>
      <c r="D102" s="6" t="s">
        <v>381</v>
      </c>
      <c r="E102" s="7" t="s">
        <v>52</v>
      </c>
      <c r="F102" s="39">
        <v>6.8</v>
      </c>
      <c r="G102" s="7" t="s">
        <v>16</v>
      </c>
      <c r="H102" s="7" t="s">
        <v>24</v>
      </c>
      <c r="I102" s="7" t="s">
        <v>182</v>
      </c>
      <c r="J102" s="7" t="s">
        <v>182</v>
      </c>
      <c r="K102" s="7" t="s">
        <v>10</v>
      </c>
      <c r="L102" s="7" t="s">
        <v>123</v>
      </c>
      <c r="M102" s="9">
        <f t="shared" si="9"/>
        <v>-22</v>
      </c>
    </row>
    <row r="103" spans="1:13" ht="12.75">
      <c r="A103" s="6" t="s">
        <v>382</v>
      </c>
      <c r="B103" s="7">
        <v>45</v>
      </c>
      <c r="C103" s="7" t="s">
        <v>642</v>
      </c>
      <c r="D103" s="6" t="s">
        <v>383</v>
      </c>
      <c r="E103" s="7" t="s">
        <v>20</v>
      </c>
      <c r="F103" s="39">
        <v>6.8</v>
      </c>
      <c r="G103" s="7" t="s">
        <v>6</v>
      </c>
      <c r="H103" s="7" t="s">
        <v>24</v>
      </c>
      <c r="I103" s="7" t="s">
        <v>58</v>
      </c>
      <c r="J103" s="7" t="s">
        <v>34</v>
      </c>
      <c r="K103" s="7" t="s">
        <v>87</v>
      </c>
      <c r="L103" s="7" t="s">
        <v>103</v>
      </c>
      <c r="M103" s="9">
        <f t="shared" si="9"/>
        <v>-42</v>
      </c>
    </row>
    <row r="104" spans="1:13" ht="12.75">
      <c r="A104" s="6" t="s">
        <v>384</v>
      </c>
      <c r="B104" s="7">
        <v>60</v>
      </c>
      <c r="C104" s="7" t="s">
        <v>642</v>
      </c>
      <c r="D104" s="6" t="s">
        <v>385</v>
      </c>
      <c r="E104" s="7" t="s">
        <v>182</v>
      </c>
      <c r="F104" s="39" t="s">
        <v>182</v>
      </c>
      <c r="G104" s="7" t="s">
        <v>77</v>
      </c>
      <c r="H104" s="7" t="s">
        <v>24</v>
      </c>
      <c r="I104" s="7" t="s">
        <v>58</v>
      </c>
      <c r="J104" s="7" t="s">
        <v>34</v>
      </c>
      <c r="K104" s="7" t="s">
        <v>105</v>
      </c>
      <c r="L104" s="7" t="s">
        <v>104</v>
      </c>
      <c r="M104" s="9">
        <f t="shared" si="9"/>
        <v>-57</v>
      </c>
    </row>
    <row r="105" spans="1:13" ht="12.75">
      <c r="A105" s="6" t="s">
        <v>386</v>
      </c>
      <c r="B105" s="7">
        <v>65</v>
      </c>
      <c r="C105" s="7" t="s">
        <v>641</v>
      </c>
      <c r="D105" s="6" t="s">
        <v>387</v>
      </c>
      <c r="E105" s="7" t="s">
        <v>182</v>
      </c>
      <c r="F105" s="39">
        <v>7</v>
      </c>
      <c r="G105" s="7" t="s">
        <v>6</v>
      </c>
      <c r="H105" s="7" t="s">
        <v>7</v>
      </c>
      <c r="I105" s="7" t="s">
        <v>58</v>
      </c>
      <c r="J105" s="7" t="s">
        <v>9</v>
      </c>
      <c r="K105" s="7" t="s">
        <v>105</v>
      </c>
      <c r="L105" s="7" t="s">
        <v>88</v>
      </c>
      <c r="M105" s="9">
        <f t="shared" si="9"/>
        <v>-62</v>
      </c>
    </row>
    <row r="106" ht="12.75">
      <c r="D106" s="6"/>
    </row>
    <row r="107" spans="1:13" ht="12.75">
      <c r="A107" s="6" t="s">
        <v>388</v>
      </c>
      <c r="B107" s="7">
        <v>0.1</v>
      </c>
      <c r="C107" s="7" t="s">
        <v>340</v>
      </c>
      <c r="D107" s="6" t="s">
        <v>389</v>
      </c>
      <c r="E107" s="7" t="s">
        <v>182</v>
      </c>
      <c r="F107" s="39">
        <v>6.8</v>
      </c>
      <c r="G107" s="7" t="s">
        <v>182</v>
      </c>
      <c r="H107" s="7" t="s">
        <v>182</v>
      </c>
      <c r="I107" s="7" t="s">
        <v>182</v>
      </c>
      <c r="J107" s="7" t="s">
        <v>182</v>
      </c>
      <c r="K107" s="7" t="s">
        <v>182</v>
      </c>
      <c r="L107" s="7" t="s">
        <v>616</v>
      </c>
      <c r="M107" s="9">
        <f>3-B107</f>
        <v>2.9</v>
      </c>
    </row>
    <row r="108" spans="1:13" ht="12.75">
      <c r="A108" s="6" t="s">
        <v>390</v>
      </c>
      <c r="B108" s="7">
        <v>1</v>
      </c>
      <c r="C108" s="7" t="s">
        <v>139</v>
      </c>
      <c r="D108" s="6" t="s">
        <v>391</v>
      </c>
      <c r="E108" s="7" t="s">
        <v>65</v>
      </c>
      <c r="F108" s="39">
        <v>6.8</v>
      </c>
      <c r="G108" s="7" t="s">
        <v>182</v>
      </c>
      <c r="H108" s="7" t="s">
        <v>182</v>
      </c>
      <c r="I108" s="7" t="s">
        <v>182</v>
      </c>
      <c r="J108" s="7" t="s">
        <v>182</v>
      </c>
      <c r="K108" s="7" t="s">
        <v>182</v>
      </c>
      <c r="L108" s="7" t="s">
        <v>616</v>
      </c>
      <c r="M108" s="9">
        <f aca="true" t="shared" si="10" ref="M108:M116">3-B108</f>
        <v>2</v>
      </c>
    </row>
    <row r="109" spans="1:13" ht="12.75">
      <c r="A109" s="6" t="s">
        <v>392</v>
      </c>
      <c r="B109" s="7">
        <v>3</v>
      </c>
      <c r="C109" s="7" t="s">
        <v>137</v>
      </c>
      <c r="D109" s="6" t="s">
        <v>393</v>
      </c>
      <c r="E109" s="7" t="s">
        <v>32</v>
      </c>
      <c r="F109" s="39" t="s">
        <v>182</v>
      </c>
      <c r="G109" s="7" t="s">
        <v>182</v>
      </c>
      <c r="H109" s="7" t="s">
        <v>182</v>
      </c>
      <c r="I109" s="7" t="s">
        <v>182</v>
      </c>
      <c r="J109" s="7" t="s">
        <v>182</v>
      </c>
      <c r="K109" s="7" t="s">
        <v>182</v>
      </c>
      <c r="L109" s="7" t="s">
        <v>616</v>
      </c>
      <c r="M109" s="9">
        <f t="shared" si="10"/>
        <v>0</v>
      </c>
    </row>
    <row r="110" spans="1:13" ht="12.75">
      <c r="A110" s="6" t="s">
        <v>394</v>
      </c>
      <c r="B110" s="7">
        <v>8</v>
      </c>
      <c r="C110" s="7" t="s">
        <v>640</v>
      </c>
      <c r="D110" s="6" t="s">
        <v>395</v>
      </c>
      <c r="E110" s="7" t="s">
        <v>84</v>
      </c>
      <c r="F110" s="39">
        <v>5.2</v>
      </c>
      <c r="G110" s="7" t="s">
        <v>106</v>
      </c>
      <c r="H110" s="7" t="s">
        <v>7</v>
      </c>
      <c r="I110" s="7" t="s">
        <v>8</v>
      </c>
      <c r="J110" s="7" t="s">
        <v>34</v>
      </c>
      <c r="K110" s="7" t="s">
        <v>39</v>
      </c>
      <c r="L110" s="7" t="s">
        <v>86</v>
      </c>
      <c r="M110" s="9">
        <f t="shared" si="10"/>
        <v>-5</v>
      </c>
    </row>
    <row r="111" spans="1:13" ht="12.75">
      <c r="A111" s="6" t="s">
        <v>396</v>
      </c>
      <c r="B111" s="7">
        <v>28</v>
      </c>
      <c r="C111" s="7" t="s">
        <v>640</v>
      </c>
      <c r="D111" s="6" t="s">
        <v>397</v>
      </c>
      <c r="E111" s="7" t="s">
        <v>68</v>
      </c>
      <c r="F111" s="39">
        <v>5.6</v>
      </c>
      <c r="G111" s="7" t="s">
        <v>107</v>
      </c>
      <c r="H111" s="7" t="s">
        <v>7</v>
      </c>
      <c r="I111" s="7" t="s">
        <v>8</v>
      </c>
      <c r="J111" s="7" t="s">
        <v>34</v>
      </c>
      <c r="K111" s="7" t="s">
        <v>10</v>
      </c>
      <c r="L111" s="7" t="s">
        <v>86</v>
      </c>
      <c r="M111" s="9">
        <f t="shared" si="10"/>
        <v>-25</v>
      </c>
    </row>
    <row r="112" spans="1:13" ht="12.75">
      <c r="A112" s="6" t="s">
        <v>398</v>
      </c>
      <c r="B112" s="7">
        <v>33</v>
      </c>
      <c r="C112" s="7" t="s">
        <v>640</v>
      </c>
      <c r="D112" s="6" t="s">
        <v>397</v>
      </c>
      <c r="E112" s="7" t="s">
        <v>68</v>
      </c>
      <c r="F112" s="39">
        <v>6</v>
      </c>
      <c r="G112" s="7" t="s">
        <v>107</v>
      </c>
      <c r="H112" s="7" t="s">
        <v>7</v>
      </c>
      <c r="I112" s="7" t="s">
        <v>8</v>
      </c>
      <c r="J112" s="7" t="s">
        <v>34</v>
      </c>
      <c r="K112" s="7" t="s">
        <v>10</v>
      </c>
      <c r="L112" s="7" t="s">
        <v>86</v>
      </c>
      <c r="M112" s="9">
        <f t="shared" si="10"/>
        <v>-30</v>
      </c>
    </row>
    <row r="113" spans="1:13" ht="12.75">
      <c r="A113" s="6" t="s">
        <v>399</v>
      </c>
      <c r="B113" s="7">
        <v>53</v>
      </c>
      <c r="C113" s="7" t="s">
        <v>642</v>
      </c>
      <c r="D113" s="6" t="s">
        <v>400</v>
      </c>
      <c r="E113" s="7" t="s">
        <v>52</v>
      </c>
      <c r="F113" s="39">
        <v>5.4</v>
      </c>
      <c r="G113" s="7" t="s">
        <v>108</v>
      </c>
      <c r="H113" s="7" t="s">
        <v>7</v>
      </c>
      <c r="I113" s="7" t="s">
        <v>81</v>
      </c>
      <c r="J113" s="7" t="s">
        <v>9</v>
      </c>
      <c r="K113" s="7" t="s">
        <v>10</v>
      </c>
      <c r="L113" s="7" t="s">
        <v>86</v>
      </c>
      <c r="M113" s="9">
        <f t="shared" si="10"/>
        <v>-50</v>
      </c>
    </row>
    <row r="114" spans="1:13" ht="12.75">
      <c r="A114" s="6" t="s">
        <v>401</v>
      </c>
      <c r="B114" s="7">
        <v>58</v>
      </c>
      <c r="C114" s="7" t="s">
        <v>642</v>
      </c>
      <c r="D114" s="6" t="s">
        <v>400</v>
      </c>
      <c r="E114" s="7" t="s">
        <v>52</v>
      </c>
      <c r="F114" s="39">
        <v>5.4</v>
      </c>
      <c r="G114" s="7" t="s">
        <v>108</v>
      </c>
      <c r="H114" s="7" t="s">
        <v>7</v>
      </c>
      <c r="I114" s="7" t="s">
        <v>81</v>
      </c>
      <c r="J114" s="7" t="s">
        <v>9</v>
      </c>
      <c r="K114" s="7" t="s">
        <v>10</v>
      </c>
      <c r="L114" s="7" t="s">
        <v>86</v>
      </c>
      <c r="M114" s="9">
        <f t="shared" si="10"/>
        <v>-55</v>
      </c>
    </row>
    <row r="115" spans="1:13" ht="12.75">
      <c r="A115" s="6" t="s">
        <v>402</v>
      </c>
      <c r="B115" s="7">
        <v>78</v>
      </c>
      <c r="C115" s="7" t="s">
        <v>642</v>
      </c>
      <c r="D115" s="6" t="s">
        <v>403</v>
      </c>
      <c r="E115" s="7" t="s">
        <v>182</v>
      </c>
      <c r="F115" s="39">
        <v>5</v>
      </c>
      <c r="G115" s="7" t="s">
        <v>109</v>
      </c>
      <c r="H115" s="7" t="s">
        <v>7</v>
      </c>
      <c r="I115" s="7" t="s">
        <v>81</v>
      </c>
      <c r="J115" s="7" t="s">
        <v>9</v>
      </c>
      <c r="K115" s="7" t="s">
        <v>10</v>
      </c>
      <c r="L115" s="7" t="s">
        <v>67</v>
      </c>
      <c r="M115" s="9">
        <f t="shared" si="10"/>
        <v>-75</v>
      </c>
    </row>
    <row r="116" spans="1:13" ht="12.75">
      <c r="A116" s="6" t="s">
        <v>404</v>
      </c>
      <c r="B116" s="7">
        <v>88</v>
      </c>
      <c r="C116" s="7" t="s">
        <v>641</v>
      </c>
      <c r="D116" s="6" t="s">
        <v>405</v>
      </c>
      <c r="E116" s="7" t="s">
        <v>182</v>
      </c>
      <c r="F116" s="39">
        <v>5</v>
      </c>
      <c r="G116" s="7" t="s">
        <v>109</v>
      </c>
      <c r="H116" s="7" t="s">
        <v>110</v>
      </c>
      <c r="I116" s="7" t="s">
        <v>81</v>
      </c>
      <c r="J116" s="7" t="s">
        <v>9</v>
      </c>
      <c r="K116" s="7" t="s">
        <v>10</v>
      </c>
      <c r="L116" s="7" t="s">
        <v>67</v>
      </c>
      <c r="M116" s="9">
        <f t="shared" si="10"/>
        <v>-85</v>
      </c>
    </row>
    <row r="117" ht="12.75">
      <c r="D117" s="6"/>
    </row>
    <row r="118" spans="1:13" ht="12.75">
      <c r="A118" s="6" t="s">
        <v>620</v>
      </c>
      <c r="B118" s="7">
        <v>0.1</v>
      </c>
      <c r="C118" s="7" t="s">
        <v>340</v>
      </c>
      <c r="D118" s="6" t="s">
        <v>406</v>
      </c>
      <c r="E118" s="7" t="s">
        <v>182</v>
      </c>
      <c r="F118" s="39">
        <v>6.6</v>
      </c>
      <c r="G118" s="7" t="s">
        <v>182</v>
      </c>
      <c r="H118" s="7" t="s">
        <v>182</v>
      </c>
      <c r="I118" s="7" t="s">
        <v>182</v>
      </c>
      <c r="J118" s="7" t="s">
        <v>182</v>
      </c>
      <c r="K118" s="7" t="s">
        <v>182</v>
      </c>
      <c r="L118" s="7" t="s">
        <v>616</v>
      </c>
      <c r="M118" s="9">
        <f>2-B118</f>
        <v>1.9</v>
      </c>
    </row>
    <row r="119" spans="1:13" ht="12.75">
      <c r="A119" s="6" t="s">
        <v>407</v>
      </c>
      <c r="B119" s="7">
        <v>1</v>
      </c>
      <c r="C119" s="7" t="s">
        <v>139</v>
      </c>
      <c r="D119" s="6" t="s">
        <v>408</v>
      </c>
      <c r="E119" s="7" t="s">
        <v>55</v>
      </c>
      <c r="F119" s="39">
        <v>6.4</v>
      </c>
      <c r="G119" s="7" t="s">
        <v>182</v>
      </c>
      <c r="H119" s="7" t="s">
        <v>182</v>
      </c>
      <c r="I119" s="7" t="s">
        <v>182</v>
      </c>
      <c r="J119" s="7" t="s">
        <v>182</v>
      </c>
      <c r="K119" s="7" t="s">
        <v>182</v>
      </c>
      <c r="L119" s="7" t="s">
        <v>616</v>
      </c>
      <c r="M119" s="9">
        <f aca="true" t="shared" si="11" ref="M119:M125">2-B119</f>
        <v>1</v>
      </c>
    </row>
    <row r="120" spans="1:13" ht="12.75">
      <c r="A120" s="6" t="s">
        <v>409</v>
      </c>
      <c r="B120" s="7">
        <v>2</v>
      </c>
      <c r="C120" s="7" t="s">
        <v>137</v>
      </c>
      <c r="D120" s="6" t="s">
        <v>410</v>
      </c>
      <c r="E120" s="7" t="s">
        <v>111</v>
      </c>
      <c r="F120" s="39">
        <v>6.5</v>
      </c>
      <c r="G120" s="7" t="s">
        <v>182</v>
      </c>
      <c r="H120" s="7" t="s">
        <v>182</v>
      </c>
      <c r="I120" s="7" t="s">
        <v>182</v>
      </c>
      <c r="J120" s="7" t="s">
        <v>182</v>
      </c>
      <c r="K120" s="7" t="s">
        <v>182</v>
      </c>
      <c r="L120" s="7" t="s">
        <v>616</v>
      </c>
      <c r="M120" s="9">
        <f t="shared" si="11"/>
        <v>0</v>
      </c>
    </row>
    <row r="121" spans="1:13" ht="12.75">
      <c r="A121" s="6" t="s">
        <v>411</v>
      </c>
      <c r="B121" s="7">
        <v>5</v>
      </c>
      <c r="C121" s="7" t="s">
        <v>640</v>
      </c>
      <c r="D121" s="6" t="s">
        <v>412</v>
      </c>
      <c r="E121" s="7" t="s">
        <v>68</v>
      </c>
      <c r="F121" s="39">
        <v>6.2</v>
      </c>
      <c r="G121" s="7" t="s">
        <v>112</v>
      </c>
      <c r="H121" s="7" t="s">
        <v>7</v>
      </c>
      <c r="I121" s="7" t="s">
        <v>8</v>
      </c>
      <c r="J121" s="7" t="s">
        <v>34</v>
      </c>
      <c r="K121" s="7" t="s">
        <v>10</v>
      </c>
      <c r="L121" s="7" t="s">
        <v>78</v>
      </c>
      <c r="M121" s="9">
        <f t="shared" si="11"/>
        <v>-3</v>
      </c>
    </row>
    <row r="122" spans="1:13" ht="12.75">
      <c r="A122" s="6" t="s">
        <v>413</v>
      </c>
      <c r="B122" s="7">
        <v>11</v>
      </c>
      <c r="C122" s="7" t="s">
        <v>642</v>
      </c>
      <c r="D122" s="6" t="s">
        <v>414</v>
      </c>
      <c r="E122" s="7" t="s">
        <v>52</v>
      </c>
      <c r="F122" s="39">
        <v>5.8</v>
      </c>
      <c r="G122" s="7" t="s">
        <v>82</v>
      </c>
      <c r="H122" s="7" t="s">
        <v>7</v>
      </c>
      <c r="I122" s="7" t="s">
        <v>58</v>
      </c>
      <c r="J122" s="7" t="s">
        <v>9</v>
      </c>
      <c r="K122" s="7" t="s">
        <v>39</v>
      </c>
      <c r="L122" s="7" t="s">
        <v>113</v>
      </c>
      <c r="M122" s="9">
        <f t="shared" si="11"/>
        <v>-9</v>
      </c>
    </row>
    <row r="123" spans="1:13" ht="12.75">
      <c r="A123" s="6" t="s">
        <v>415</v>
      </c>
      <c r="B123" s="7">
        <v>31</v>
      </c>
      <c r="C123" s="7" t="s">
        <v>642</v>
      </c>
      <c r="D123" s="6" t="s">
        <v>416</v>
      </c>
      <c r="E123" s="7" t="s">
        <v>114</v>
      </c>
      <c r="F123" s="39">
        <v>5.8</v>
      </c>
      <c r="G123" s="7" t="s">
        <v>82</v>
      </c>
      <c r="H123" s="7" t="s">
        <v>7</v>
      </c>
      <c r="I123" s="7" t="s">
        <v>58</v>
      </c>
      <c r="J123" s="7" t="s">
        <v>9</v>
      </c>
      <c r="K123" s="7" t="s">
        <v>10</v>
      </c>
      <c r="L123" s="7" t="s">
        <v>113</v>
      </c>
      <c r="M123" s="9">
        <f t="shared" si="11"/>
        <v>-29</v>
      </c>
    </row>
    <row r="124" spans="1:13" ht="12.75">
      <c r="A124" s="6" t="s">
        <v>417</v>
      </c>
      <c r="B124" s="7">
        <v>47</v>
      </c>
      <c r="C124" s="7" t="s">
        <v>642</v>
      </c>
      <c r="D124" s="6" t="s">
        <v>416</v>
      </c>
      <c r="E124" s="7" t="s">
        <v>114</v>
      </c>
      <c r="F124" s="39">
        <v>5.8</v>
      </c>
      <c r="G124" s="7" t="s">
        <v>124</v>
      </c>
      <c r="H124" s="7" t="s">
        <v>7</v>
      </c>
      <c r="I124" s="7" t="s">
        <v>58</v>
      </c>
      <c r="J124" s="7" t="s">
        <v>9</v>
      </c>
      <c r="K124" s="7" t="s">
        <v>10</v>
      </c>
      <c r="L124" s="7" t="s">
        <v>113</v>
      </c>
      <c r="M124" s="9">
        <f t="shared" si="11"/>
        <v>-45</v>
      </c>
    </row>
    <row r="125" spans="1:13" ht="12.75">
      <c r="A125" s="6" t="s">
        <v>418</v>
      </c>
      <c r="B125" s="7">
        <v>67</v>
      </c>
      <c r="C125" s="7" t="s">
        <v>641</v>
      </c>
      <c r="D125" s="6" t="s">
        <v>419</v>
      </c>
      <c r="E125" s="7" t="s">
        <v>114</v>
      </c>
      <c r="F125" s="39">
        <v>5.8</v>
      </c>
      <c r="G125" s="7" t="s">
        <v>73</v>
      </c>
      <c r="H125" s="7" t="s">
        <v>24</v>
      </c>
      <c r="I125" s="7" t="s">
        <v>58</v>
      </c>
      <c r="J125" s="7" t="s">
        <v>34</v>
      </c>
      <c r="K125" s="7" t="s">
        <v>10</v>
      </c>
      <c r="L125" s="7" t="s">
        <v>86</v>
      </c>
      <c r="M125" s="9">
        <f t="shared" si="11"/>
        <v>-65</v>
      </c>
    </row>
    <row r="126" ht="12.75">
      <c r="F126" s="39" t="s">
        <v>182</v>
      </c>
    </row>
    <row r="127" spans="1:13" ht="12.75">
      <c r="A127" s="9" t="s">
        <v>420</v>
      </c>
      <c r="B127" s="7">
        <v>0.1</v>
      </c>
      <c r="C127" s="7" t="s">
        <v>139</v>
      </c>
      <c r="D127" s="6" t="s">
        <v>421</v>
      </c>
      <c r="E127" s="7" t="s">
        <v>182</v>
      </c>
      <c r="F127" s="39">
        <v>7</v>
      </c>
      <c r="G127" s="7" t="s">
        <v>182</v>
      </c>
      <c r="H127" s="7" t="s">
        <v>191</v>
      </c>
      <c r="I127" s="7" t="s">
        <v>182</v>
      </c>
      <c r="J127" s="7" t="s">
        <v>182</v>
      </c>
      <c r="K127" s="7" t="s">
        <v>182</v>
      </c>
      <c r="L127" s="7" t="s">
        <v>616</v>
      </c>
      <c r="M127" s="9">
        <f aca="true" t="shared" si="12" ref="M127:M132">5-B127</f>
        <v>4.9</v>
      </c>
    </row>
    <row r="128" spans="1:13" ht="12.75">
      <c r="A128" s="9" t="s">
        <v>422</v>
      </c>
      <c r="B128" s="7">
        <v>3</v>
      </c>
      <c r="C128" s="7" t="s">
        <v>137</v>
      </c>
      <c r="D128" s="6" t="s">
        <v>423</v>
      </c>
      <c r="E128" s="7" t="s">
        <v>125</v>
      </c>
      <c r="F128" s="39">
        <v>5</v>
      </c>
      <c r="G128" s="7" t="s">
        <v>182</v>
      </c>
      <c r="H128" s="7" t="s">
        <v>195</v>
      </c>
      <c r="I128" s="7" t="s">
        <v>182</v>
      </c>
      <c r="J128" s="7" t="s">
        <v>182</v>
      </c>
      <c r="K128" s="7" t="s">
        <v>182</v>
      </c>
      <c r="L128" s="7" t="s">
        <v>616</v>
      </c>
      <c r="M128" s="9">
        <f t="shared" si="12"/>
        <v>2</v>
      </c>
    </row>
    <row r="129" spans="1:13" ht="12.75">
      <c r="A129" s="9" t="s">
        <v>424</v>
      </c>
      <c r="B129" s="7">
        <v>5</v>
      </c>
      <c r="C129" s="7" t="s">
        <v>137</v>
      </c>
      <c r="D129" s="6" t="s">
        <v>225</v>
      </c>
      <c r="E129" s="7" t="s">
        <v>125</v>
      </c>
      <c r="F129" s="39">
        <v>5</v>
      </c>
      <c r="G129" s="7" t="s">
        <v>182</v>
      </c>
      <c r="H129" s="7" t="s">
        <v>195</v>
      </c>
      <c r="I129" s="7" t="s">
        <v>182</v>
      </c>
      <c r="J129" s="7" t="s">
        <v>182</v>
      </c>
      <c r="K129" s="7" t="s">
        <v>182</v>
      </c>
      <c r="L129" s="7" t="s">
        <v>616</v>
      </c>
      <c r="M129" s="9">
        <f t="shared" si="12"/>
        <v>0</v>
      </c>
    </row>
    <row r="130" spans="1:13" ht="12.75">
      <c r="A130" s="9" t="s">
        <v>425</v>
      </c>
      <c r="B130" s="7">
        <v>15</v>
      </c>
      <c r="C130" s="7" t="s">
        <v>640</v>
      </c>
      <c r="D130" s="6" t="s">
        <v>426</v>
      </c>
      <c r="E130" s="7" t="s">
        <v>84</v>
      </c>
      <c r="F130" s="39">
        <v>5</v>
      </c>
      <c r="G130" s="7" t="s">
        <v>115</v>
      </c>
      <c r="H130" s="7" t="s">
        <v>7</v>
      </c>
      <c r="I130" s="7" t="s">
        <v>58</v>
      </c>
      <c r="J130" s="7" t="s">
        <v>9</v>
      </c>
      <c r="K130" s="7" t="s">
        <v>10</v>
      </c>
      <c r="L130" s="7" t="s">
        <v>36</v>
      </c>
      <c r="M130" s="9">
        <f t="shared" si="12"/>
        <v>-10</v>
      </c>
    </row>
    <row r="131" spans="1:13" ht="12.75">
      <c r="A131" s="9" t="s">
        <v>427</v>
      </c>
      <c r="B131" s="7">
        <v>30</v>
      </c>
      <c r="C131" s="7" t="s">
        <v>72</v>
      </c>
      <c r="D131" s="6" t="s">
        <v>428</v>
      </c>
      <c r="E131" s="7" t="s">
        <v>84</v>
      </c>
      <c r="F131" s="39">
        <v>6.5</v>
      </c>
      <c r="G131" s="7" t="s">
        <v>16</v>
      </c>
      <c r="H131" s="7" t="s">
        <v>7</v>
      </c>
      <c r="I131" s="7" t="s">
        <v>58</v>
      </c>
      <c r="J131" s="7" t="s">
        <v>9</v>
      </c>
      <c r="K131" s="7" t="s">
        <v>10</v>
      </c>
      <c r="L131" s="7" t="s">
        <v>36</v>
      </c>
      <c r="M131" s="9">
        <f t="shared" si="12"/>
        <v>-25</v>
      </c>
    </row>
    <row r="132" spans="1:13" ht="12.75">
      <c r="A132" s="10" t="s">
        <v>429</v>
      </c>
      <c r="B132" s="4">
        <v>50</v>
      </c>
      <c r="C132" s="7" t="s">
        <v>641</v>
      </c>
      <c r="D132" s="6" t="s">
        <v>430</v>
      </c>
      <c r="E132" s="7" t="s">
        <v>84</v>
      </c>
      <c r="F132" s="39">
        <v>5.8</v>
      </c>
      <c r="G132" s="7" t="s">
        <v>116</v>
      </c>
      <c r="H132" s="7" t="s">
        <v>110</v>
      </c>
      <c r="I132" s="7" t="s">
        <v>58</v>
      </c>
      <c r="J132" s="7" t="s">
        <v>9</v>
      </c>
      <c r="K132" s="7" t="s">
        <v>10</v>
      </c>
      <c r="L132" s="7" t="s">
        <v>36</v>
      </c>
      <c r="M132" s="9">
        <f t="shared" si="12"/>
        <v>-45</v>
      </c>
    </row>
    <row r="138" ht="14.25">
      <c r="C138" s="11"/>
    </row>
    <row r="139" ht="12.75">
      <c r="C139" s="6"/>
    </row>
    <row r="140" ht="12.75">
      <c r="C140" s="6"/>
    </row>
    <row r="141" ht="12.75">
      <c r="C141" s="12"/>
    </row>
  </sheetData>
  <printOptions/>
  <pageMargins left="0.75" right="0.75" top="1" bottom="1" header="0.5" footer="0.5"/>
  <pageSetup horizontalDpi="300" verticalDpi="300" orientation="landscape" scale="74" r:id="rId3"/>
  <headerFooter alignWithMargins="0">
    <oddHeader>&amp;C&amp;F; &amp;A</oddHeader>
    <oddFooter>&amp;CPage &amp;P of &amp;N</oddFooter>
  </headerFooter>
  <rowBreaks count="3" manualBreakCount="3">
    <brk id="43" max="12" man="1"/>
    <brk id="85" max="12" man="1"/>
    <brk id="12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81"/>
  <sheetViews>
    <sheetView workbookViewId="0" topLeftCell="A1">
      <pane xSplit="3" ySplit="2" topLeftCell="F5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79" sqref="F79"/>
    </sheetView>
  </sheetViews>
  <sheetFormatPr defaultColWidth="9.140625" defaultRowHeight="12.75"/>
  <cols>
    <col min="1" max="1" width="12.140625" style="46" bestFit="1" customWidth="1"/>
    <col min="2" max="2" width="7.140625" style="18" bestFit="1" customWidth="1"/>
    <col min="3" max="3" width="10.00390625" style="18" customWidth="1"/>
    <col min="4" max="4" width="61.140625" style="47" bestFit="1" customWidth="1"/>
    <col min="5" max="5" width="49.8515625" style="19" bestFit="1" customWidth="1"/>
    <col min="6" max="6" width="9.7109375" style="19" bestFit="1" customWidth="1"/>
    <col min="7" max="7" width="11.140625" style="19" customWidth="1"/>
    <col min="8" max="8" width="10.8515625" style="19" customWidth="1"/>
    <col min="9" max="9" width="15.140625" style="19" bestFit="1" customWidth="1"/>
    <col min="10" max="10" width="14.140625" style="19" bestFit="1" customWidth="1"/>
    <col min="11" max="11" width="12.00390625" style="19" bestFit="1" customWidth="1"/>
    <col min="12" max="12" width="32.57421875" style="19" bestFit="1" customWidth="1"/>
    <col min="13" max="13" width="11.421875" style="19" customWidth="1"/>
    <col min="14" max="16384" width="11.421875" style="22" customWidth="1"/>
  </cols>
  <sheetData>
    <row r="1" spans="1:13" s="48" customFormat="1" ht="37.5" customHeight="1">
      <c r="A1" s="1" t="s">
        <v>216</v>
      </c>
      <c r="B1" s="2" t="s">
        <v>126</v>
      </c>
      <c r="C1" s="55" t="s">
        <v>217</v>
      </c>
      <c r="D1" s="2" t="s">
        <v>218</v>
      </c>
      <c r="E1" s="48" t="s">
        <v>1</v>
      </c>
      <c r="F1" s="48" t="s">
        <v>646</v>
      </c>
      <c r="G1" s="2" t="s">
        <v>621</v>
      </c>
      <c r="H1" s="2" t="s">
        <v>623</v>
      </c>
      <c r="I1" s="48" t="s">
        <v>140</v>
      </c>
      <c r="J1" s="48" t="s">
        <v>141</v>
      </c>
      <c r="K1" s="48" t="s">
        <v>142</v>
      </c>
      <c r="L1" s="48" t="s">
        <v>0</v>
      </c>
      <c r="M1" s="48" t="s">
        <v>625</v>
      </c>
    </row>
    <row r="2" spans="1:13" s="43" customFormat="1" ht="12.75">
      <c r="A2" s="3"/>
      <c r="B2" s="3" t="s">
        <v>127</v>
      </c>
      <c r="C2" s="3"/>
      <c r="D2" s="44"/>
      <c r="M2" s="56" t="s">
        <v>127</v>
      </c>
    </row>
    <row r="3" spans="1:19" ht="12.75">
      <c r="A3" s="4"/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.75">
      <c r="A4" s="15" t="s">
        <v>434</v>
      </c>
      <c r="B4" s="16">
        <v>1</v>
      </c>
      <c r="C4" s="13" t="s">
        <v>128</v>
      </c>
      <c r="D4" s="14" t="s">
        <v>435</v>
      </c>
      <c r="E4" s="13" t="s">
        <v>182</v>
      </c>
      <c r="F4" s="17">
        <v>4.8</v>
      </c>
      <c r="G4" s="13" t="s">
        <v>182</v>
      </c>
      <c r="H4" s="13" t="s">
        <v>182</v>
      </c>
      <c r="I4" s="13" t="s">
        <v>182</v>
      </c>
      <c r="J4" s="13" t="s">
        <v>182</v>
      </c>
      <c r="K4" s="13" t="s">
        <v>182</v>
      </c>
      <c r="L4" s="13" t="s">
        <v>616</v>
      </c>
      <c r="M4" s="13">
        <f>18-B4</f>
        <v>17</v>
      </c>
      <c r="N4" s="13"/>
      <c r="O4" s="13"/>
      <c r="P4" s="13"/>
      <c r="Q4" s="13"/>
      <c r="R4" s="13"/>
      <c r="S4" s="13"/>
    </row>
    <row r="5" spans="1:13" ht="12.75">
      <c r="A5" s="15" t="s">
        <v>436</v>
      </c>
      <c r="B5" s="16">
        <v>5</v>
      </c>
      <c r="C5" s="13" t="s">
        <v>134</v>
      </c>
      <c r="D5" s="14" t="s">
        <v>143</v>
      </c>
      <c r="E5" s="13" t="s">
        <v>207</v>
      </c>
      <c r="F5" s="17">
        <v>4.8</v>
      </c>
      <c r="G5" s="13" t="s">
        <v>182</v>
      </c>
      <c r="H5" s="13" t="s">
        <v>182</v>
      </c>
      <c r="I5" s="13" t="s">
        <v>182</v>
      </c>
      <c r="J5" s="13" t="s">
        <v>182</v>
      </c>
      <c r="K5" s="13" t="s">
        <v>182</v>
      </c>
      <c r="L5" s="13" t="s">
        <v>616</v>
      </c>
      <c r="M5" s="13">
        <f aca="true" t="shared" si="0" ref="M5:M10">18-B5</f>
        <v>13</v>
      </c>
    </row>
    <row r="6" spans="1:13" ht="12.75">
      <c r="A6" s="15" t="s">
        <v>437</v>
      </c>
      <c r="B6" s="18">
        <v>10</v>
      </c>
      <c r="C6" s="13" t="s">
        <v>137</v>
      </c>
      <c r="D6" s="14" t="s">
        <v>438</v>
      </c>
      <c r="E6" s="13" t="s">
        <v>207</v>
      </c>
      <c r="F6" s="17">
        <v>5.2</v>
      </c>
      <c r="G6" s="19" t="s">
        <v>182</v>
      </c>
      <c r="H6" s="19" t="s">
        <v>198</v>
      </c>
      <c r="I6" s="19" t="s">
        <v>182</v>
      </c>
      <c r="J6" s="19" t="s">
        <v>182</v>
      </c>
      <c r="K6" s="19" t="s">
        <v>182</v>
      </c>
      <c r="L6" s="13" t="s">
        <v>616</v>
      </c>
      <c r="M6" s="13">
        <f t="shared" si="0"/>
        <v>8</v>
      </c>
    </row>
    <row r="7" spans="1:13" ht="12.75">
      <c r="A7" s="15" t="s">
        <v>439</v>
      </c>
      <c r="B7" s="13">
        <v>14</v>
      </c>
      <c r="C7" s="13" t="s">
        <v>135</v>
      </c>
      <c r="D7" s="14" t="s">
        <v>203</v>
      </c>
      <c r="E7" s="13" t="s">
        <v>207</v>
      </c>
      <c r="F7" s="17">
        <v>5.2</v>
      </c>
      <c r="G7" s="19" t="s">
        <v>144</v>
      </c>
      <c r="H7" s="19" t="s">
        <v>196</v>
      </c>
      <c r="I7" s="19" t="s">
        <v>182</v>
      </c>
      <c r="J7" s="19" t="s">
        <v>182</v>
      </c>
      <c r="K7" s="19" t="s">
        <v>182</v>
      </c>
      <c r="L7" s="13" t="s">
        <v>616</v>
      </c>
      <c r="M7" s="13">
        <f t="shared" si="0"/>
        <v>4</v>
      </c>
    </row>
    <row r="8" spans="1:13" ht="12.75">
      <c r="A8" s="15" t="s">
        <v>440</v>
      </c>
      <c r="B8" s="13">
        <v>18</v>
      </c>
      <c r="C8" s="13" t="s">
        <v>136</v>
      </c>
      <c r="D8" s="14" t="s">
        <v>204</v>
      </c>
      <c r="E8" s="13" t="s">
        <v>145</v>
      </c>
      <c r="F8" s="17">
        <v>5.4</v>
      </c>
      <c r="G8" s="13" t="s">
        <v>144</v>
      </c>
      <c r="H8" s="19" t="s">
        <v>208</v>
      </c>
      <c r="I8" s="13" t="s">
        <v>182</v>
      </c>
      <c r="J8" s="13" t="s">
        <v>182</v>
      </c>
      <c r="K8" s="13" t="s">
        <v>182</v>
      </c>
      <c r="L8" s="13" t="s">
        <v>616</v>
      </c>
      <c r="M8" s="13">
        <f t="shared" si="0"/>
        <v>0</v>
      </c>
    </row>
    <row r="9" spans="1:13" ht="12.75">
      <c r="A9" s="15" t="s">
        <v>441</v>
      </c>
      <c r="B9" s="13">
        <v>26</v>
      </c>
      <c r="C9" s="13" t="s">
        <v>5</v>
      </c>
      <c r="D9" s="14" t="s">
        <v>146</v>
      </c>
      <c r="E9" s="13" t="s">
        <v>182</v>
      </c>
      <c r="F9" s="17">
        <v>5.4</v>
      </c>
      <c r="G9" s="13" t="s">
        <v>182</v>
      </c>
      <c r="H9" s="13" t="s">
        <v>7</v>
      </c>
      <c r="I9" s="13" t="s">
        <v>182</v>
      </c>
      <c r="J9" s="13" t="s">
        <v>182</v>
      </c>
      <c r="K9" s="13" t="s">
        <v>182</v>
      </c>
      <c r="L9" s="13" t="s">
        <v>182</v>
      </c>
      <c r="M9" s="13">
        <f t="shared" si="0"/>
        <v>-8</v>
      </c>
    </row>
    <row r="10" spans="1:13" ht="12.75">
      <c r="A10" s="15" t="s">
        <v>442</v>
      </c>
      <c r="B10" s="13">
        <v>40</v>
      </c>
      <c r="C10" s="13" t="s">
        <v>5</v>
      </c>
      <c r="D10" s="14" t="s">
        <v>146</v>
      </c>
      <c r="E10" s="13" t="s">
        <v>182</v>
      </c>
      <c r="F10" s="17">
        <v>6.2</v>
      </c>
      <c r="G10" s="13" t="s">
        <v>209</v>
      </c>
      <c r="H10" s="13" t="s">
        <v>7</v>
      </c>
      <c r="I10" s="13" t="s">
        <v>182</v>
      </c>
      <c r="J10" s="13" t="s">
        <v>182</v>
      </c>
      <c r="K10" s="13" t="s">
        <v>182</v>
      </c>
      <c r="L10" s="13" t="s">
        <v>182</v>
      </c>
      <c r="M10" s="13">
        <f t="shared" si="0"/>
        <v>-22</v>
      </c>
    </row>
    <row r="11" spans="1:12" ht="12.75">
      <c r="A11" s="15"/>
      <c r="B11" s="13"/>
      <c r="C11" s="13"/>
      <c r="D11" s="14"/>
      <c r="E11" s="13"/>
      <c r="F11" s="17"/>
      <c r="G11" s="13"/>
      <c r="H11" s="13"/>
      <c r="I11" s="13"/>
      <c r="J11" s="13"/>
      <c r="K11" s="13"/>
      <c r="L11" s="13"/>
    </row>
    <row r="12" spans="1:13" ht="12.75">
      <c r="A12" s="15" t="s">
        <v>443</v>
      </c>
      <c r="B12" s="13">
        <v>3</v>
      </c>
      <c r="C12" s="13" t="s">
        <v>128</v>
      </c>
      <c r="D12" s="14" t="s">
        <v>444</v>
      </c>
      <c r="E12" s="13" t="s">
        <v>182</v>
      </c>
      <c r="F12" s="17">
        <v>5.2</v>
      </c>
      <c r="G12" s="13" t="s">
        <v>182</v>
      </c>
      <c r="H12" s="13" t="s">
        <v>182</v>
      </c>
      <c r="I12" s="13" t="s">
        <v>182</v>
      </c>
      <c r="J12" s="13" t="s">
        <v>182</v>
      </c>
      <c r="K12" s="13" t="s">
        <v>182</v>
      </c>
      <c r="L12" s="13" t="s">
        <v>616</v>
      </c>
      <c r="M12" s="19">
        <f>24-B12</f>
        <v>21</v>
      </c>
    </row>
    <row r="13" spans="1:13" ht="12.75">
      <c r="A13" s="15" t="s">
        <v>445</v>
      </c>
      <c r="B13" s="13">
        <v>6</v>
      </c>
      <c r="C13" s="13" t="s">
        <v>137</v>
      </c>
      <c r="D13" s="14" t="s">
        <v>132</v>
      </c>
      <c r="E13" s="13" t="s">
        <v>55</v>
      </c>
      <c r="F13" s="17" t="s">
        <v>182</v>
      </c>
      <c r="G13" s="13" t="s">
        <v>182</v>
      </c>
      <c r="H13" s="13" t="s">
        <v>191</v>
      </c>
      <c r="I13" s="13" t="s">
        <v>182</v>
      </c>
      <c r="J13" s="13" t="s">
        <v>182</v>
      </c>
      <c r="K13" s="13" t="s">
        <v>182</v>
      </c>
      <c r="L13" s="13" t="s">
        <v>616</v>
      </c>
      <c r="M13" s="19">
        <f aca="true" t="shared" si="1" ref="M13:M18">24-B13</f>
        <v>18</v>
      </c>
    </row>
    <row r="14" spans="1:13" ht="12.75">
      <c r="A14" s="15" t="s">
        <v>446</v>
      </c>
      <c r="B14" s="13">
        <v>13</v>
      </c>
      <c r="C14" s="13" t="s">
        <v>137</v>
      </c>
      <c r="D14" s="14" t="s">
        <v>447</v>
      </c>
      <c r="E14" s="13" t="s">
        <v>83</v>
      </c>
      <c r="F14" s="17">
        <v>5.2</v>
      </c>
      <c r="G14" s="13" t="s">
        <v>182</v>
      </c>
      <c r="H14" s="13" t="s">
        <v>210</v>
      </c>
      <c r="I14" s="13" t="s">
        <v>182</v>
      </c>
      <c r="J14" s="13" t="s">
        <v>182</v>
      </c>
      <c r="K14" s="13" t="s">
        <v>182</v>
      </c>
      <c r="L14" s="13" t="s">
        <v>616</v>
      </c>
      <c r="M14" s="19">
        <f t="shared" si="1"/>
        <v>11</v>
      </c>
    </row>
    <row r="15" spans="1:13" ht="12.75">
      <c r="A15" s="15" t="s">
        <v>448</v>
      </c>
      <c r="B15" s="13">
        <v>17</v>
      </c>
      <c r="C15" s="13" t="s">
        <v>135</v>
      </c>
      <c r="D15" s="14" t="s">
        <v>628</v>
      </c>
      <c r="E15" s="13" t="s">
        <v>32</v>
      </c>
      <c r="F15" s="17" t="s">
        <v>182</v>
      </c>
      <c r="G15" s="13" t="s">
        <v>182</v>
      </c>
      <c r="H15" s="13" t="s">
        <v>208</v>
      </c>
      <c r="I15" s="13" t="s">
        <v>182</v>
      </c>
      <c r="J15" s="13" t="s">
        <v>182</v>
      </c>
      <c r="K15" s="13" t="s">
        <v>182</v>
      </c>
      <c r="L15" s="13" t="s">
        <v>616</v>
      </c>
      <c r="M15" s="19">
        <f t="shared" si="1"/>
        <v>7</v>
      </c>
    </row>
    <row r="16" spans="1:13" ht="12.75">
      <c r="A16" s="15" t="s">
        <v>449</v>
      </c>
      <c r="B16" s="13">
        <v>24</v>
      </c>
      <c r="C16" s="13" t="s">
        <v>136</v>
      </c>
      <c r="D16" s="14" t="s">
        <v>450</v>
      </c>
      <c r="E16" s="13" t="s">
        <v>52</v>
      </c>
      <c r="F16" s="17">
        <v>5</v>
      </c>
      <c r="G16" s="13" t="s">
        <v>182</v>
      </c>
      <c r="H16" s="13" t="s">
        <v>211</v>
      </c>
      <c r="I16" s="13" t="s">
        <v>182</v>
      </c>
      <c r="J16" s="13" t="s">
        <v>182</v>
      </c>
      <c r="K16" s="13" t="s">
        <v>182</v>
      </c>
      <c r="L16" s="13" t="s">
        <v>616</v>
      </c>
      <c r="M16" s="19">
        <f t="shared" si="1"/>
        <v>0</v>
      </c>
    </row>
    <row r="17" spans="1:13" ht="12.75">
      <c r="A17" s="15" t="s">
        <v>451</v>
      </c>
      <c r="B17" s="13">
        <v>28</v>
      </c>
      <c r="C17" s="13" t="s">
        <v>5</v>
      </c>
      <c r="D17" s="14" t="s">
        <v>148</v>
      </c>
      <c r="E17" s="13" t="s">
        <v>114</v>
      </c>
      <c r="F17" s="17">
        <v>5.4</v>
      </c>
      <c r="G17" s="13" t="s">
        <v>107</v>
      </c>
      <c r="H17" s="13" t="s">
        <v>7</v>
      </c>
      <c r="I17" s="13" t="s">
        <v>8</v>
      </c>
      <c r="J17" s="13" t="s">
        <v>9</v>
      </c>
      <c r="K17" s="13" t="s">
        <v>182</v>
      </c>
      <c r="L17" s="13" t="s">
        <v>182</v>
      </c>
      <c r="M17" s="19">
        <f t="shared" si="1"/>
        <v>-4</v>
      </c>
    </row>
    <row r="18" spans="1:13" ht="12.75">
      <c r="A18" s="15" t="s">
        <v>452</v>
      </c>
      <c r="B18" s="13">
        <v>36</v>
      </c>
      <c r="C18" s="13" t="s">
        <v>15</v>
      </c>
      <c r="D18" s="14" t="s">
        <v>149</v>
      </c>
      <c r="E18" s="13" t="s">
        <v>20</v>
      </c>
      <c r="F18" s="17">
        <v>5.6</v>
      </c>
      <c r="G18" s="13" t="s">
        <v>37</v>
      </c>
      <c r="H18" s="13" t="s">
        <v>7</v>
      </c>
      <c r="I18" s="13" t="s">
        <v>58</v>
      </c>
      <c r="J18" s="13" t="s">
        <v>9</v>
      </c>
      <c r="K18" s="13" t="s">
        <v>182</v>
      </c>
      <c r="L18" s="13" t="s">
        <v>182</v>
      </c>
      <c r="M18" s="19">
        <f t="shared" si="1"/>
        <v>-12</v>
      </c>
    </row>
    <row r="19" spans="1:12" ht="12.75">
      <c r="A19" s="15"/>
      <c r="B19" s="13"/>
      <c r="C19" s="13"/>
      <c r="D19" s="14"/>
      <c r="E19" s="13"/>
      <c r="F19" s="17"/>
      <c r="G19" s="13"/>
      <c r="H19" s="13"/>
      <c r="I19" s="13"/>
      <c r="J19" s="13"/>
      <c r="K19" s="13"/>
      <c r="L19" s="13"/>
    </row>
    <row r="20" spans="1:13" ht="12.75">
      <c r="A20" s="15" t="s">
        <v>453</v>
      </c>
      <c r="B20" s="13">
        <v>3</v>
      </c>
      <c r="C20" s="13" t="s">
        <v>128</v>
      </c>
      <c r="D20" s="45" t="s">
        <v>454</v>
      </c>
      <c r="E20" s="13" t="s">
        <v>182</v>
      </c>
      <c r="F20" s="17">
        <v>4.6</v>
      </c>
      <c r="G20" s="13" t="s">
        <v>182</v>
      </c>
      <c r="H20" s="13" t="s">
        <v>182</v>
      </c>
      <c r="I20" s="13" t="s">
        <v>182</v>
      </c>
      <c r="J20" s="13" t="s">
        <v>182</v>
      </c>
      <c r="K20" s="13" t="s">
        <v>182</v>
      </c>
      <c r="L20" s="13" t="s">
        <v>616</v>
      </c>
      <c r="M20" s="19">
        <f>16-B20</f>
        <v>13</v>
      </c>
    </row>
    <row r="21" spans="1:13" ht="12.75">
      <c r="A21" s="15" t="s">
        <v>455</v>
      </c>
      <c r="B21" s="13">
        <v>6</v>
      </c>
      <c r="C21" s="13" t="s">
        <v>134</v>
      </c>
      <c r="D21" s="14" t="s">
        <v>456</v>
      </c>
      <c r="E21" s="13" t="s">
        <v>55</v>
      </c>
      <c r="F21" s="17">
        <v>4.6</v>
      </c>
      <c r="G21" s="13" t="s">
        <v>182</v>
      </c>
      <c r="H21" s="13" t="s">
        <v>191</v>
      </c>
      <c r="I21" s="13" t="s">
        <v>182</v>
      </c>
      <c r="J21" s="13" t="s">
        <v>182</v>
      </c>
      <c r="K21" s="13" t="s">
        <v>182</v>
      </c>
      <c r="L21" s="13" t="s">
        <v>616</v>
      </c>
      <c r="M21" s="19">
        <f aca="true" t="shared" si="2" ref="M21:M26">16-B21</f>
        <v>10</v>
      </c>
    </row>
    <row r="22" spans="1:13" ht="12.75">
      <c r="A22" s="15" t="s">
        <v>457</v>
      </c>
      <c r="B22" s="13">
        <v>11</v>
      </c>
      <c r="C22" s="13" t="s">
        <v>137</v>
      </c>
      <c r="D22" s="14" t="s">
        <v>629</v>
      </c>
      <c r="E22" s="13" t="s">
        <v>55</v>
      </c>
      <c r="F22" s="17">
        <v>4.6</v>
      </c>
      <c r="G22" s="13" t="s">
        <v>182</v>
      </c>
      <c r="H22" s="13" t="s">
        <v>202</v>
      </c>
      <c r="I22" s="13" t="s">
        <v>182</v>
      </c>
      <c r="J22" s="13" t="s">
        <v>182</v>
      </c>
      <c r="K22" s="13" t="s">
        <v>182</v>
      </c>
      <c r="L22" s="13" t="s">
        <v>616</v>
      </c>
      <c r="M22" s="19">
        <f t="shared" si="2"/>
        <v>5</v>
      </c>
    </row>
    <row r="23" spans="1:13" ht="12.75">
      <c r="A23" s="15" t="s">
        <v>458</v>
      </c>
      <c r="B23" s="13">
        <v>13</v>
      </c>
      <c r="C23" s="13" t="s">
        <v>135</v>
      </c>
      <c r="D23" s="14" t="s">
        <v>158</v>
      </c>
      <c r="E23" s="13" t="s">
        <v>55</v>
      </c>
      <c r="F23" s="17">
        <v>4.4</v>
      </c>
      <c r="G23" s="13" t="s">
        <v>182</v>
      </c>
      <c r="H23" s="13" t="s">
        <v>182</v>
      </c>
      <c r="I23" s="13" t="s">
        <v>182</v>
      </c>
      <c r="J23" s="13" t="s">
        <v>182</v>
      </c>
      <c r="K23" s="13" t="s">
        <v>182</v>
      </c>
      <c r="L23" s="13" t="s">
        <v>616</v>
      </c>
      <c r="M23" s="19">
        <f t="shared" si="2"/>
        <v>3</v>
      </c>
    </row>
    <row r="24" spans="1:252" ht="12.75">
      <c r="A24" s="15" t="s">
        <v>459</v>
      </c>
      <c r="B24" s="13">
        <v>16</v>
      </c>
      <c r="C24" s="16" t="s">
        <v>136</v>
      </c>
      <c r="D24" s="15" t="s">
        <v>205</v>
      </c>
      <c r="E24" s="16" t="s">
        <v>55</v>
      </c>
      <c r="F24" s="17">
        <v>4.4</v>
      </c>
      <c r="G24" s="16" t="s">
        <v>182</v>
      </c>
      <c r="H24" s="16" t="s">
        <v>208</v>
      </c>
      <c r="I24" s="16" t="s">
        <v>182</v>
      </c>
      <c r="J24" s="16" t="s">
        <v>182</v>
      </c>
      <c r="K24" s="16" t="s">
        <v>182</v>
      </c>
      <c r="L24" s="13" t="s">
        <v>616</v>
      </c>
      <c r="M24" s="19">
        <f t="shared" si="2"/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12.75">
      <c r="A25" s="15" t="s">
        <v>460</v>
      </c>
      <c r="B25" s="13">
        <v>20</v>
      </c>
      <c r="C25" s="16" t="s">
        <v>5</v>
      </c>
      <c r="D25" s="15" t="s">
        <v>146</v>
      </c>
      <c r="E25" s="16" t="s">
        <v>20</v>
      </c>
      <c r="F25" s="17">
        <v>5.2</v>
      </c>
      <c r="G25" s="16" t="s">
        <v>106</v>
      </c>
      <c r="H25" s="16" t="s">
        <v>7</v>
      </c>
      <c r="I25" s="16" t="s">
        <v>182</v>
      </c>
      <c r="J25" s="16" t="s">
        <v>182</v>
      </c>
      <c r="K25" s="16" t="s">
        <v>182</v>
      </c>
      <c r="L25" s="16" t="s">
        <v>182</v>
      </c>
      <c r="M25" s="19">
        <f t="shared" si="2"/>
        <v>-4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12.75">
      <c r="A26" s="15" t="s">
        <v>461</v>
      </c>
      <c r="B26" s="13">
        <v>30</v>
      </c>
      <c r="C26" s="18" t="s">
        <v>5</v>
      </c>
      <c r="D26" s="20" t="s">
        <v>150</v>
      </c>
      <c r="E26" s="16" t="s">
        <v>20</v>
      </c>
      <c r="F26" s="17">
        <v>5.6</v>
      </c>
      <c r="G26" s="16" t="s">
        <v>35</v>
      </c>
      <c r="H26" s="16" t="s">
        <v>7</v>
      </c>
      <c r="I26" s="16" t="s">
        <v>182</v>
      </c>
      <c r="J26" s="16" t="s">
        <v>182</v>
      </c>
      <c r="K26" s="16" t="s">
        <v>182</v>
      </c>
      <c r="L26" s="16" t="s">
        <v>182</v>
      </c>
      <c r="M26" s="19">
        <f t="shared" si="2"/>
        <v>-14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12.75">
      <c r="A27" s="15"/>
      <c r="B27" s="13"/>
      <c r="D27" s="20"/>
      <c r="E27" s="16"/>
      <c r="F27" s="21"/>
      <c r="G27" s="16"/>
      <c r="H27" s="16"/>
      <c r="I27" s="16"/>
      <c r="J27" s="16"/>
      <c r="K27" s="16"/>
      <c r="L27" s="16"/>
      <c r="M27" s="1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12.75">
      <c r="A28" s="15" t="s">
        <v>462</v>
      </c>
      <c r="B28" s="13">
        <v>1</v>
      </c>
      <c r="C28" s="18" t="s">
        <v>128</v>
      </c>
      <c r="D28" s="20" t="s">
        <v>463</v>
      </c>
      <c r="E28" s="13" t="s">
        <v>182</v>
      </c>
      <c r="F28" s="17">
        <v>4.8</v>
      </c>
      <c r="G28" s="16" t="s">
        <v>182</v>
      </c>
      <c r="H28" s="16" t="s">
        <v>189</v>
      </c>
      <c r="I28" s="16" t="s">
        <v>182</v>
      </c>
      <c r="J28" s="16" t="s">
        <v>182</v>
      </c>
      <c r="K28" s="16" t="s">
        <v>182</v>
      </c>
      <c r="L28" s="13" t="s">
        <v>616</v>
      </c>
      <c r="M28" s="16">
        <f>19-B28</f>
        <v>18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12.75">
      <c r="A29" s="15" t="s">
        <v>464</v>
      </c>
      <c r="B29" s="13">
        <v>3</v>
      </c>
      <c r="C29" s="18" t="s">
        <v>134</v>
      </c>
      <c r="D29" s="20" t="s">
        <v>129</v>
      </c>
      <c r="E29" s="16" t="s">
        <v>32</v>
      </c>
      <c r="F29" s="17">
        <v>4.4</v>
      </c>
      <c r="G29" s="16" t="s">
        <v>182</v>
      </c>
      <c r="H29" s="16" t="s">
        <v>189</v>
      </c>
      <c r="I29" s="16" t="s">
        <v>182</v>
      </c>
      <c r="J29" s="16" t="s">
        <v>182</v>
      </c>
      <c r="K29" s="16" t="s">
        <v>182</v>
      </c>
      <c r="L29" s="13" t="s">
        <v>616</v>
      </c>
      <c r="M29" s="16">
        <f aca="true" t="shared" si="3" ref="M29:M34">19-B29</f>
        <v>16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ht="12.75">
      <c r="A30" s="15" t="s">
        <v>465</v>
      </c>
      <c r="B30" s="13">
        <v>14</v>
      </c>
      <c r="C30" s="18" t="s">
        <v>137</v>
      </c>
      <c r="D30" s="20" t="s">
        <v>630</v>
      </c>
      <c r="E30" s="16" t="s">
        <v>151</v>
      </c>
      <c r="F30" s="17">
        <v>4.6</v>
      </c>
      <c r="G30" s="16" t="s">
        <v>182</v>
      </c>
      <c r="H30" s="16" t="s">
        <v>195</v>
      </c>
      <c r="I30" s="16" t="s">
        <v>182</v>
      </c>
      <c r="J30" s="16" t="s">
        <v>182</v>
      </c>
      <c r="K30" s="16" t="s">
        <v>182</v>
      </c>
      <c r="L30" s="13" t="s">
        <v>616</v>
      </c>
      <c r="M30" s="16">
        <f t="shared" si="3"/>
        <v>5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</row>
    <row r="31" spans="1:13" ht="12.75">
      <c r="A31" s="15" t="s">
        <v>466</v>
      </c>
      <c r="B31" s="13">
        <v>15</v>
      </c>
      <c r="C31" s="18" t="s">
        <v>135</v>
      </c>
      <c r="D31" s="20" t="s">
        <v>183</v>
      </c>
      <c r="E31" s="19" t="s">
        <v>48</v>
      </c>
      <c r="F31" s="17">
        <v>5</v>
      </c>
      <c r="G31" s="19" t="s">
        <v>182</v>
      </c>
      <c r="H31" s="19" t="s">
        <v>182</v>
      </c>
      <c r="I31" s="19" t="s">
        <v>182</v>
      </c>
      <c r="J31" s="19" t="s">
        <v>182</v>
      </c>
      <c r="K31" s="19" t="s">
        <v>182</v>
      </c>
      <c r="L31" s="13" t="s">
        <v>616</v>
      </c>
      <c r="M31" s="16">
        <f t="shared" si="3"/>
        <v>4</v>
      </c>
    </row>
    <row r="32" spans="1:13" ht="12.75">
      <c r="A32" s="15" t="s">
        <v>467</v>
      </c>
      <c r="B32" s="13">
        <v>19</v>
      </c>
      <c r="C32" s="18" t="s">
        <v>136</v>
      </c>
      <c r="D32" s="20" t="s">
        <v>205</v>
      </c>
      <c r="E32" s="19" t="s">
        <v>65</v>
      </c>
      <c r="F32" s="17">
        <v>4.6</v>
      </c>
      <c r="G32" s="19" t="s">
        <v>182</v>
      </c>
      <c r="H32" s="19" t="s">
        <v>194</v>
      </c>
      <c r="I32" s="19" t="s">
        <v>182</v>
      </c>
      <c r="J32" s="19" t="s">
        <v>182</v>
      </c>
      <c r="K32" s="19" t="s">
        <v>182</v>
      </c>
      <c r="L32" s="13" t="s">
        <v>616</v>
      </c>
      <c r="M32" s="16">
        <f t="shared" si="3"/>
        <v>0</v>
      </c>
    </row>
    <row r="33" spans="1:13" ht="12.75">
      <c r="A33" s="15" t="s">
        <v>468</v>
      </c>
      <c r="B33" s="13">
        <v>23</v>
      </c>
      <c r="C33" s="18" t="s">
        <v>5</v>
      </c>
      <c r="D33" s="20" t="s">
        <v>146</v>
      </c>
      <c r="E33" s="19" t="s">
        <v>65</v>
      </c>
      <c r="F33" s="17">
        <v>5.2</v>
      </c>
      <c r="G33" s="19" t="s">
        <v>152</v>
      </c>
      <c r="H33" s="19" t="s">
        <v>7</v>
      </c>
      <c r="I33" s="19" t="s">
        <v>58</v>
      </c>
      <c r="J33" s="19" t="s">
        <v>9</v>
      </c>
      <c r="K33" s="19" t="s">
        <v>182</v>
      </c>
      <c r="L33" s="19" t="s">
        <v>182</v>
      </c>
      <c r="M33" s="16">
        <f t="shared" si="3"/>
        <v>-4</v>
      </c>
    </row>
    <row r="34" spans="1:13" ht="12.75">
      <c r="A34" s="15" t="s">
        <v>469</v>
      </c>
      <c r="B34" s="13">
        <v>44</v>
      </c>
      <c r="C34" s="18" t="s">
        <v>15</v>
      </c>
      <c r="D34" s="20" t="s">
        <v>146</v>
      </c>
      <c r="E34" s="19" t="s">
        <v>20</v>
      </c>
      <c r="F34" s="17">
        <v>6</v>
      </c>
      <c r="G34" s="19" t="s">
        <v>26</v>
      </c>
      <c r="H34" s="19" t="s">
        <v>7</v>
      </c>
      <c r="I34" s="19" t="s">
        <v>8</v>
      </c>
      <c r="J34" s="19" t="s">
        <v>9</v>
      </c>
      <c r="K34" s="19" t="s">
        <v>182</v>
      </c>
      <c r="L34" s="19" t="s">
        <v>182</v>
      </c>
      <c r="M34" s="16">
        <f t="shared" si="3"/>
        <v>-25</v>
      </c>
    </row>
    <row r="35" spans="1:6" ht="12.75">
      <c r="A35" s="15"/>
      <c r="B35" s="13"/>
      <c r="D35" s="20"/>
      <c r="F35" s="23"/>
    </row>
    <row r="36" spans="1:13" ht="12.75">
      <c r="A36" s="15" t="s">
        <v>470</v>
      </c>
      <c r="B36" s="13">
        <v>4</v>
      </c>
      <c r="C36" s="18" t="s">
        <v>128</v>
      </c>
      <c r="D36" s="20" t="s">
        <v>463</v>
      </c>
      <c r="E36" s="13" t="s">
        <v>182</v>
      </c>
      <c r="F36" s="17">
        <v>5.2</v>
      </c>
      <c r="G36" s="19" t="s">
        <v>182</v>
      </c>
      <c r="H36" s="19" t="s">
        <v>182</v>
      </c>
      <c r="I36" s="19" t="s">
        <v>182</v>
      </c>
      <c r="J36" s="19" t="s">
        <v>182</v>
      </c>
      <c r="K36" s="19" t="s">
        <v>182</v>
      </c>
      <c r="L36" s="13" t="s">
        <v>616</v>
      </c>
      <c r="M36" s="19">
        <f>18-B36</f>
        <v>14</v>
      </c>
    </row>
    <row r="37" spans="1:13" ht="12.75">
      <c r="A37" s="15" t="s">
        <v>471</v>
      </c>
      <c r="B37" s="13">
        <v>7</v>
      </c>
      <c r="C37" s="18" t="s">
        <v>134</v>
      </c>
      <c r="D37" s="20" t="s">
        <v>129</v>
      </c>
      <c r="E37" s="19" t="s">
        <v>32</v>
      </c>
      <c r="F37" s="17">
        <v>5</v>
      </c>
      <c r="G37" s="19" t="s">
        <v>182</v>
      </c>
      <c r="H37" s="19" t="s">
        <v>189</v>
      </c>
      <c r="I37" s="19" t="s">
        <v>182</v>
      </c>
      <c r="J37" s="19" t="s">
        <v>182</v>
      </c>
      <c r="K37" s="19" t="s">
        <v>182</v>
      </c>
      <c r="L37" s="13" t="s">
        <v>616</v>
      </c>
      <c r="M37" s="19">
        <f>18-B37</f>
        <v>11</v>
      </c>
    </row>
    <row r="38" spans="1:13" ht="12.75">
      <c r="A38" s="15" t="s">
        <v>472</v>
      </c>
      <c r="B38" s="13">
        <v>18</v>
      </c>
      <c r="C38" s="18" t="s">
        <v>135</v>
      </c>
      <c r="D38" s="20" t="s">
        <v>473</v>
      </c>
      <c r="E38" s="19" t="s">
        <v>111</v>
      </c>
      <c r="F38" s="17">
        <v>4.8</v>
      </c>
      <c r="G38" s="19" t="s">
        <v>182</v>
      </c>
      <c r="H38" s="19" t="s">
        <v>195</v>
      </c>
      <c r="I38" s="19" t="s">
        <v>182</v>
      </c>
      <c r="J38" s="19" t="s">
        <v>182</v>
      </c>
      <c r="K38" s="19" t="s">
        <v>182</v>
      </c>
      <c r="L38" s="13" t="s">
        <v>616</v>
      </c>
      <c r="M38" s="19">
        <f>18-B38</f>
        <v>0</v>
      </c>
    </row>
    <row r="39" spans="1:13" ht="12.75">
      <c r="A39" s="15" t="s">
        <v>474</v>
      </c>
      <c r="B39" s="13">
        <v>20</v>
      </c>
      <c r="C39" s="18" t="s">
        <v>5</v>
      </c>
      <c r="D39" s="20" t="s">
        <v>206</v>
      </c>
      <c r="E39" s="19" t="s">
        <v>2</v>
      </c>
      <c r="F39" s="17">
        <v>4.8</v>
      </c>
      <c r="G39" s="19" t="s">
        <v>26</v>
      </c>
      <c r="H39" s="19" t="s">
        <v>182</v>
      </c>
      <c r="I39" s="19" t="s">
        <v>182</v>
      </c>
      <c r="J39" s="19" t="s">
        <v>182</v>
      </c>
      <c r="K39" s="19" t="s">
        <v>182</v>
      </c>
      <c r="L39" s="19" t="s">
        <v>182</v>
      </c>
      <c r="M39" s="19">
        <f>18-B39</f>
        <v>-2</v>
      </c>
    </row>
    <row r="40" spans="1:13" ht="12.75">
      <c r="A40" s="15" t="s">
        <v>475</v>
      </c>
      <c r="B40" s="13">
        <v>25</v>
      </c>
      <c r="C40" s="18" t="s">
        <v>15</v>
      </c>
      <c r="D40" s="20" t="s">
        <v>150</v>
      </c>
      <c r="E40" s="19" t="s">
        <v>12</v>
      </c>
      <c r="F40" s="17">
        <v>4.6</v>
      </c>
      <c r="G40" s="19" t="s">
        <v>16</v>
      </c>
      <c r="H40" s="19" t="s">
        <v>7</v>
      </c>
      <c r="I40" s="19" t="s">
        <v>182</v>
      </c>
      <c r="J40" s="19" t="s">
        <v>9</v>
      </c>
      <c r="K40" s="19" t="s">
        <v>182</v>
      </c>
      <c r="L40" s="19" t="s">
        <v>182</v>
      </c>
      <c r="M40" s="19">
        <f>18-B40</f>
        <v>-7</v>
      </c>
    </row>
    <row r="41" spans="1:6" ht="12.75">
      <c r="A41" s="15"/>
      <c r="D41" s="20"/>
      <c r="F41" s="23"/>
    </row>
    <row r="42" spans="1:13" ht="12.75">
      <c r="A42" s="46" t="s">
        <v>476</v>
      </c>
      <c r="B42" s="16">
        <v>0.1</v>
      </c>
      <c r="C42" s="16" t="s">
        <v>138</v>
      </c>
      <c r="D42" s="46" t="s">
        <v>477</v>
      </c>
      <c r="E42" s="19" t="s">
        <v>151</v>
      </c>
      <c r="F42" s="17" t="s">
        <v>182</v>
      </c>
      <c r="G42" s="19" t="s">
        <v>182</v>
      </c>
      <c r="H42" s="19" t="s">
        <v>182</v>
      </c>
      <c r="I42" s="19" t="s">
        <v>182</v>
      </c>
      <c r="J42" s="19" t="s">
        <v>182</v>
      </c>
      <c r="K42" s="19" t="s">
        <v>182</v>
      </c>
      <c r="L42" s="13" t="s">
        <v>616</v>
      </c>
      <c r="M42" s="19">
        <f>17-B42</f>
        <v>16.9</v>
      </c>
    </row>
    <row r="43" spans="1:13" ht="12.75">
      <c r="A43" s="46" t="s">
        <v>478</v>
      </c>
      <c r="B43" s="16">
        <v>3</v>
      </c>
      <c r="C43" s="16" t="s">
        <v>622</v>
      </c>
      <c r="D43" s="46" t="s">
        <v>153</v>
      </c>
      <c r="E43" s="19" t="s">
        <v>154</v>
      </c>
      <c r="F43" s="17">
        <v>5.4</v>
      </c>
      <c r="G43" s="19" t="s">
        <v>182</v>
      </c>
      <c r="H43" s="19" t="s">
        <v>200</v>
      </c>
      <c r="I43" s="19" t="s">
        <v>182</v>
      </c>
      <c r="J43" s="19" t="s">
        <v>182</v>
      </c>
      <c r="K43" s="19" t="s">
        <v>182</v>
      </c>
      <c r="L43" s="13" t="s">
        <v>616</v>
      </c>
      <c r="M43" s="19">
        <f aca="true" t="shared" si="4" ref="M43:M51">17-B43</f>
        <v>14</v>
      </c>
    </row>
    <row r="44" spans="1:13" ht="12.75">
      <c r="A44" s="46" t="s">
        <v>479</v>
      </c>
      <c r="B44" s="16">
        <v>5</v>
      </c>
      <c r="C44" s="16" t="s">
        <v>137</v>
      </c>
      <c r="D44" s="46" t="s">
        <v>242</v>
      </c>
      <c r="E44" s="19" t="s">
        <v>154</v>
      </c>
      <c r="F44" s="17" t="s">
        <v>182</v>
      </c>
      <c r="G44" s="19" t="s">
        <v>182</v>
      </c>
      <c r="H44" s="19" t="s">
        <v>192</v>
      </c>
      <c r="I44" s="19" t="s">
        <v>182</v>
      </c>
      <c r="J44" s="19" t="s">
        <v>182</v>
      </c>
      <c r="K44" s="19" t="s">
        <v>182</v>
      </c>
      <c r="L44" s="13" t="s">
        <v>616</v>
      </c>
      <c r="M44" s="19">
        <f t="shared" si="4"/>
        <v>12</v>
      </c>
    </row>
    <row r="45" spans="1:13" ht="12.75">
      <c r="A45" s="46" t="s">
        <v>480</v>
      </c>
      <c r="B45" s="16">
        <v>10</v>
      </c>
      <c r="C45" s="16" t="s">
        <v>137</v>
      </c>
      <c r="D45" s="46" t="s">
        <v>242</v>
      </c>
      <c r="E45" s="19" t="s">
        <v>154</v>
      </c>
      <c r="F45" s="17">
        <v>4.8</v>
      </c>
      <c r="G45" s="19" t="s">
        <v>182</v>
      </c>
      <c r="H45" s="19" t="s">
        <v>201</v>
      </c>
      <c r="I45" s="19" t="s">
        <v>182</v>
      </c>
      <c r="J45" s="19" t="s">
        <v>182</v>
      </c>
      <c r="K45" s="19" t="s">
        <v>182</v>
      </c>
      <c r="L45" s="13" t="s">
        <v>616</v>
      </c>
      <c r="M45" s="19">
        <f t="shared" si="4"/>
        <v>7</v>
      </c>
    </row>
    <row r="46" spans="1:13" ht="12.75">
      <c r="A46" s="46" t="s">
        <v>481</v>
      </c>
      <c r="B46" s="16">
        <v>14</v>
      </c>
      <c r="C46" s="16" t="s">
        <v>137</v>
      </c>
      <c r="D46" s="46" t="s">
        <v>482</v>
      </c>
      <c r="E46" s="19" t="s">
        <v>2</v>
      </c>
      <c r="F46" s="17" t="s">
        <v>182</v>
      </c>
      <c r="G46" s="19" t="s">
        <v>182</v>
      </c>
      <c r="H46" s="19" t="s">
        <v>201</v>
      </c>
      <c r="I46" s="19" t="s">
        <v>182</v>
      </c>
      <c r="J46" s="19" t="s">
        <v>182</v>
      </c>
      <c r="K46" s="19" t="s">
        <v>182</v>
      </c>
      <c r="L46" s="13" t="s">
        <v>616</v>
      </c>
      <c r="M46" s="19">
        <f t="shared" si="4"/>
        <v>3</v>
      </c>
    </row>
    <row r="47" spans="1:13" ht="12.75">
      <c r="A47" s="46" t="s">
        <v>483</v>
      </c>
      <c r="B47" s="16">
        <v>15</v>
      </c>
      <c r="C47" s="16" t="s">
        <v>135</v>
      </c>
      <c r="D47" s="46" t="s">
        <v>158</v>
      </c>
      <c r="E47" s="19" t="s">
        <v>155</v>
      </c>
      <c r="F47" s="17">
        <v>4.8</v>
      </c>
      <c r="G47" s="19" t="s">
        <v>152</v>
      </c>
      <c r="H47" s="19" t="s">
        <v>196</v>
      </c>
      <c r="I47" s="19" t="s">
        <v>182</v>
      </c>
      <c r="J47" s="19" t="s">
        <v>182</v>
      </c>
      <c r="K47" s="19" t="s">
        <v>182</v>
      </c>
      <c r="L47" s="13" t="s">
        <v>616</v>
      </c>
      <c r="M47" s="19">
        <f t="shared" si="4"/>
        <v>2</v>
      </c>
    </row>
    <row r="48" spans="1:13" ht="12.75">
      <c r="A48" s="46" t="s">
        <v>484</v>
      </c>
      <c r="B48" s="16">
        <v>17</v>
      </c>
      <c r="C48" s="16" t="s">
        <v>136</v>
      </c>
      <c r="D48" s="46" t="s">
        <v>485</v>
      </c>
      <c r="E48" s="19" t="s">
        <v>156</v>
      </c>
      <c r="F48" s="17">
        <v>4.6</v>
      </c>
      <c r="G48" s="19" t="s">
        <v>45</v>
      </c>
      <c r="H48" s="19" t="s">
        <v>208</v>
      </c>
      <c r="I48" s="19" t="s">
        <v>182</v>
      </c>
      <c r="J48" s="19" t="s">
        <v>182</v>
      </c>
      <c r="K48" s="19" t="s">
        <v>182</v>
      </c>
      <c r="L48" s="13" t="s">
        <v>616</v>
      </c>
      <c r="M48" s="19">
        <f t="shared" si="4"/>
        <v>0</v>
      </c>
    </row>
    <row r="49" spans="1:13" ht="12.75">
      <c r="A49" s="46" t="s">
        <v>486</v>
      </c>
      <c r="B49" s="16">
        <v>21</v>
      </c>
      <c r="C49" s="16" t="s">
        <v>5</v>
      </c>
      <c r="D49" s="46" t="s">
        <v>487</v>
      </c>
      <c r="E49" s="13" t="s">
        <v>182</v>
      </c>
      <c r="F49" s="17">
        <v>5.2</v>
      </c>
      <c r="G49" s="19" t="s">
        <v>6</v>
      </c>
      <c r="H49" s="19" t="s">
        <v>7</v>
      </c>
      <c r="I49" s="19" t="s">
        <v>182</v>
      </c>
      <c r="J49" s="19" t="s">
        <v>9</v>
      </c>
      <c r="K49" s="19" t="s">
        <v>182</v>
      </c>
      <c r="L49" s="19" t="s">
        <v>86</v>
      </c>
      <c r="M49" s="19">
        <f t="shared" si="4"/>
        <v>-4</v>
      </c>
    </row>
    <row r="50" spans="1:13" ht="12.75">
      <c r="A50" s="46" t="s">
        <v>488</v>
      </c>
      <c r="B50" s="16">
        <v>25</v>
      </c>
      <c r="C50" s="16" t="s">
        <v>642</v>
      </c>
      <c r="D50" s="46" t="s">
        <v>212</v>
      </c>
      <c r="E50" s="19" t="s">
        <v>12</v>
      </c>
      <c r="F50" s="17">
        <v>5.6</v>
      </c>
      <c r="G50" s="19" t="s">
        <v>152</v>
      </c>
      <c r="H50" s="19" t="s">
        <v>7</v>
      </c>
      <c r="I50" s="19" t="s">
        <v>8</v>
      </c>
      <c r="J50" s="19" t="s">
        <v>34</v>
      </c>
      <c r="K50" s="19" t="s">
        <v>182</v>
      </c>
      <c r="L50" s="19" t="s">
        <v>182</v>
      </c>
      <c r="M50" s="19">
        <f t="shared" si="4"/>
        <v>-8</v>
      </c>
    </row>
    <row r="51" spans="1:13" ht="12.75">
      <c r="A51" s="46" t="s">
        <v>489</v>
      </c>
      <c r="B51" s="16">
        <v>70</v>
      </c>
      <c r="C51" s="16" t="s">
        <v>641</v>
      </c>
      <c r="D51" s="46" t="s">
        <v>490</v>
      </c>
      <c r="E51" s="19" t="s">
        <v>12</v>
      </c>
      <c r="F51" s="17">
        <v>5.8</v>
      </c>
      <c r="G51" s="19" t="s">
        <v>157</v>
      </c>
      <c r="H51" s="19" t="s">
        <v>7</v>
      </c>
      <c r="I51" s="19" t="s">
        <v>8</v>
      </c>
      <c r="J51" s="19" t="s">
        <v>34</v>
      </c>
      <c r="K51" s="19" t="s">
        <v>182</v>
      </c>
      <c r="L51" s="19" t="s">
        <v>182</v>
      </c>
      <c r="M51" s="19">
        <f t="shared" si="4"/>
        <v>-53</v>
      </c>
    </row>
    <row r="52" spans="2:6" ht="12.75">
      <c r="B52" s="16"/>
      <c r="C52" s="16"/>
      <c r="D52" s="46"/>
      <c r="F52" s="23"/>
    </row>
    <row r="53" spans="1:13" ht="12.75">
      <c r="A53" s="46" t="s">
        <v>491</v>
      </c>
      <c r="B53" s="16">
        <v>0.1</v>
      </c>
      <c r="C53" s="16" t="s">
        <v>138</v>
      </c>
      <c r="D53" s="46" t="s">
        <v>492</v>
      </c>
      <c r="E53" s="19" t="s">
        <v>52</v>
      </c>
      <c r="F53" s="23" t="s">
        <v>182</v>
      </c>
      <c r="G53" s="19" t="s">
        <v>182</v>
      </c>
      <c r="H53" s="19" t="s">
        <v>182</v>
      </c>
      <c r="I53" s="19" t="s">
        <v>182</v>
      </c>
      <c r="J53" s="19" t="s">
        <v>182</v>
      </c>
      <c r="K53" s="19" t="s">
        <v>182</v>
      </c>
      <c r="L53" s="13" t="s">
        <v>616</v>
      </c>
      <c r="M53" s="19">
        <f>8-B53</f>
        <v>7.9</v>
      </c>
    </row>
    <row r="54" spans="1:13" ht="12.75">
      <c r="A54" s="46" t="s">
        <v>493</v>
      </c>
      <c r="B54" s="16">
        <v>1</v>
      </c>
      <c r="C54" s="16" t="s">
        <v>138</v>
      </c>
      <c r="D54" s="46" t="s">
        <v>492</v>
      </c>
      <c r="E54" s="19" t="s">
        <v>52</v>
      </c>
      <c r="F54" s="23">
        <v>5.4</v>
      </c>
      <c r="G54" s="19" t="s">
        <v>182</v>
      </c>
      <c r="H54" s="19" t="s">
        <v>182</v>
      </c>
      <c r="I54" s="19" t="s">
        <v>182</v>
      </c>
      <c r="J54" s="19" t="s">
        <v>182</v>
      </c>
      <c r="K54" s="19" t="s">
        <v>182</v>
      </c>
      <c r="L54" s="13" t="s">
        <v>616</v>
      </c>
      <c r="M54" s="19">
        <f aca="true" t="shared" si="5" ref="M54:M62">8-B54</f>
        <v>7</v>
      </c>
    </row>
    <row r="55" spans="1:13" ht="12.75">
      <c r="A55" s="46" t="s">
        <v>494</v>
      </c>
      <c r="B55" s="16">
        <v>3</v>
      </c>
      <c r="C55" s="16" t="s">
        <v>134</v>
      </c>
      <c r="D55" s="46" t="s">
        <v>495</v>
      </c>
      <c r="E55" s="19" t="s">
        <v>52</v>
      </c>
      <c r="F55" s="23">
        <v>5</v>
      </c>
      <c r="G55" s="19" t="s">
        <v>182</v>
      </c>
      <c r="H55" s="19" t="s">
        <v>189</v>
      </c>
      <c r="I55" s="19" t="s">
        <v>182</v>
      </c>
      <c r="J55" s="19" t="s">
        <v>182</v>
      </c>
      <c r="K55" s="19" t="s">
        <v>182</v>
      </c>
      <c r="L55" s="13" t="s">
        <v>616</v>
      </c>
      <c r="M55" s="19">
        <f t="shared" si="5"/>
        <v>5</v>
      </c>
    </row>
    <row r="56" spans="1:13" ht="12.75">
      <c r="A56" s="46" t="s">
        <v>496</v>
      </c>
      <c r="B56" s="16">
        <v>5</v>
      </c>
      <c r="C56" s="16" t="s">
        <v>137</v>
      </c>
      <c r="D56" s="46" t="s">
        <v>225</v>
      </c>
      <c r="E56" s="19" t="s">
        <v>83</v>
      </c>
      <c r="F56" s="23" t="s">
        <v>182</v>
      </c>
      <c r="G56" s="19" t="s">
        <v>182</v>
      </c>
      <c r="H56" s="19" t="s">
        <v>200</v>
      </c>
      <c r="I56" s="19" t="s">
        <v>182</v>
      </c>
      <c r="J56" s="19" t="s">
        <v>182</v>
      </c>
      <c r="K56" s="19" t="s">
        <v>182</v>
      </c>
      <c r="L56" s="13" t="s">
        <v>616</v>
      </c>
      <c r="M56" s="19">
        <f t="shared" si="5"/>
        <v>3</v>
      </c>
    </row>
    <row r="57" spans="1:13" ht="12.75">
      <c r="A57" s="46" t="s">
        <v>497</v>
      </c>
      <c r="B57" s="16">
        <v>8</v>
      </c>
      <c r="C57" s="16" t="s">
        <v>135</v>
      </c>
      <c r="D57" s="46" t="s">
        <v>158</v>
      </c>
      <c r="E57" s="19" t="s">
        <v>55</v>
      </c>
      <c r="F57" s="23">
        <v>4.6</v>
      </c>
      <c r="G57" s="19" t="s">
        <v>182</v>
      </c>
      <c r="H57" s="19" t="s">
        <v>195</v>
      </c>
      <c r="I57" s="19" t="s">
        <v>182</v>
      </c>
      <c r="J57" s="19" t="s">
        <v>182</v>
      </c>
      <c r="K57" s="19" t="s">
        <v>182</v>
      </c>
      <c r="L57" s="13" t="s">
        <v>616</v>
      </c>
      <c r="M57" s="19">
        <f t="shared" si="5"/>
        <v>0</v>
      </c>
    </row>
    <row r="58" spans="1:13" ht="12.75">
      <c r="A58" s="46" t="s">
        <v>498</v>
      </c>
      <c r="B58" s="16">
        <v>10</v>
      </c>
      <c r="C58" s="16" t="s">
        <v>640</v>
      </c>
      <c r="D58" s="46" t="s">
        <v>499</v>
      </c>
      <c r="E58" s="19" t="s">
        <v>84</v>
      </c>
      <c r="F58" s="23">
        <v>4.6</v>
      </c>
      <c r="G58" s="19" t="s">
        <v>152</v>
      </c>
      <c r="H58" s="19" t="s">
        <v>18</v>
      </c>
      <c r="I58" s="19" t="s">
        <v>8</v>
      </c>
      <c r="J58" s="19" t="s">
        <v>34</v>
      </c>
      <c r="K58" s="19" t="s">
        <v>10</v>
      </c>
      <c r="L58" s="19" t="s">
        <v>159</v>
      </c>
      <c r="M58" s="19">
        <f t="shared" si="5"/>
        <v>-2</v>
      </c>
    </row>
    <row r="59" spans="1:13" ht="12.75">
      <c r="A59" s="46" t="s">
        <v>500</v>
      </c>
      <c r="B59" s="16">
        <v>27</v>
      </c>
      <c r="C59" s="16" t="s">
        <v>642</v>
      </c>
      <c r="D59" s="46" t="s">
        <v>501</v>
      </c>
      <c r="E59" s="19" t="s">
        <v>20</v>
      </c>
      <c r="F59" s="23" t="s">
        <v>182</v>
      </c>
      <c r="G59" s="19" t="s">
        <v>35</v>
      </c>
      <c r="H59" s="19" t="s">
        <v>18</v>
      </c>
      <c r="I59" s="19" t="s">
        <v>58</v>
      </c>
      <c r="J59" s="19" t="s">
        <v>9</v>
      </c>
      <c r="K59" s="19" t="s">
        <v>10</v>
      </c>
      <c r="L59" s="19" t="s">
        <v>160</v>
      </c>
      <c r="M59" s="19">
        <f t="shared" si="5"/>
        <v>-19</v>
      </c>
    </row>
    <row r="60" spans="1:13" ht="12.75">
      <c r="A60" s="46" t="s">
        <v>502</v>
      </c>
      <c r="B60" s="16">
        <v>36</v>
      </c>
      <c r="C60" s="16" t="s">
        <v>642</v>
      </c>
      <c r="D60" s="46" t="s">
        <v>503</v>
      </c>
      <c r="E60" s="13" t="s">
        <v>182</v>
      </c>
      <c r="F60" s="23">
        <v>5.6</v>
      </c>
      <c r="G60" s="19" t="s">
        <v>16</v>
      </c>
      <c r="H60" s="19" t="s">
        <v>24</v>
      </c>
      <c r="I60" s="19" t="s">
        <v>58</v>
      </c>
      <c r="J60" s="19" t="s">
        <v>9</v>
      </c>
      <c r="K60" s="19" t="s">
        <v>10</v>
      </c>
      <c r="L60" s="19" t="s">
        <v>113</v>
      </c>
      <c r="M60" s="19">
        <f t="shared" si="5"/>
        <v>-28</v>
      </c>
    </row>
    <row r="61" spans="1:13" ht="12.75">
      <c r="A61" s="46" t="s">
        <v>504</v>
      </c>
      <c r="B61" s="16">
        <v>48</v>
      </c>
      <c r="C61" s="16" t="s">
        <v>641</v>
      </c>
      <c r="D61" s="46" t="s">
        <v>505</v>
      </c>
      <c r="E61" s="13" t="s">
        <v>182</v>
      </c>
      <c r="F61" s="23">
        <v>5.8</v>
      </c>
      <c r="G61" s="19" t="s">
        <v>161</v>
      </c>
      <c r="H61" s="19" t="s">
        <v>24</v>
      </c>
      <c r="I61" s="19" t="s">
        <v>58</v>
      </c>
      <c r="J61" s="19" t="s">
        <v>9</v>
      </c>
      <c r="K61" s="19" t="s">
        <v>10</v>
      </c>
      <c r="L61" s="19" t="s">
        <v>162</v>
      </c>
      <c r="M61" s="19">
        <f t="shared" si="5"/>
        <v>-40</v>
      </c>
    </row>
    <row r="62" spans="1:13" ht="12.75">
      <c r="A62" s="46" t="s">
        <v>506</v>
      </c>
      <c r="B62" s="16">
        <v>53</v>
      </c>
      <c r="C62" s="16" t="s">
        <v>641</v>
      </c>
      <c r="D62" s="46" t="s">
        <v>507</v>
      </c>
      <c r="E62" s="13" t="s">
        <v>182</v>
      </c>
      <c r="F62" s="23">
        <v>5.8</v>
      </c>
      <c r="G62" s="19" t="s">
        <v>16</v>
      </c>
      <c r="H62" s="19" t="s">
        <v>24</v>
      </c>
      <c r="I62" s="19" t="s">
        <v>58</v>
      </c>
      <c r="J62" s="19" t="s">
        <v>9</v>
      </c>
      <c r="K62" s="19" t="s">
        <v>10</v>
      </c>
      <c r="L62" s="19" t="s">
        <v>162</v>
      </c>
      <c r="M62" s="19">
        <f t="shared" si="5"/>
        <v>-45</v>
      </c>
    </row>
    <row r="63" spans="2:6" ht="12.75">
      <c r="B63" s="16"/>
      <c r="C63" s="16"/>
      <c r="D63" s="46"/>
      <c r="F63" s="23"/>
    </row>
    <row r="64" spans="1:13" ht="12.75">
      <c r="A64" s="46" t="s">
        <v>508</v>
      </c>
      <c r="B64" s="16">
        <v>0.1</v>
      </c>
      <c r="C64" s="16" t="s">
        <v>139</v>
      </c>
      <c r="D64" s="46" t="s">
        <v>163</v>
      </c>
      <c r="E64" s="19" t="s">
        <v>52</v>
      </c>
      <c r="F64" s="23" t="s">
        <v>182</v>
      </c>
      <c r="G64" s="19" t="s">
        <v>182</v>
      </c>
      <c r="H64" s="19" t="s">
        <v>189</v>
      </c>
      <c r="I64" s="19" t="s">
        <v>182</v>
      </c>
      <c r="J64" s="19" t="s">
        <v>182</v>
      </c>
      <c r="K64" s="19" t="s">
        <v>182</v>
      </c>
      <c r="L64" s="13" t="s">
        <v>616</v>
      </c>
      <c r="M64" s="19">
        <f>14-B64</f>
        <v>13.9</v>
      </c>
    </row>
    <row r="65" spans="1:13" ht="12.75">
      <c r="A65" s="46" t="s">
        <v>509</v>
      </c>
      <c r="B65" s="16">
        <v>1</v>
      </c>
      <c r="C65" s="16" t="s">
        <v>139</v>
      </c>
      <c r="D65" s="46" t="s">
        <v>164</v>
      </c>
      <c r="E65" s="19" t="s">
        <v>27</v>
      </c>
      <c r="F65" s="23">
        <v>5.4</v>
      </c>
      <c r="G65" s="19" t="s">
        <v>182</v>
      </c>
      <c r="H65" s="19" t="s">
        <v>189</v>
      </c>
      <c r="I65" s="19" t="s">
        <v>182</v>
      </c>
      <c r="J65" s="19" t="s">
        <v>182</v>
      </c>
      <c r="K65" s="19" t="s">
        <v>182</v>
      </c>
      <c r="L65" s="13" t="s">
        <v>616</v>
      </c>
      <c r="M65" s="19">
        <f aca="true" t="shared" si="6" ref="M65:M70">14-B65</f>
        <v>13</v>
      </c>
    </row>
    <row r="66" spans="1:13" ht="12.75">
      <c r="A66" s="46" t="s">
        <v>510</v>
      </c>
      <c r="B66" s="16">
        <v>5</v>
      </c>
      <c r="C66" s="16" t="s">
        <v>137</v>
      </c>
      <c r="D66" s="46" t="s">
        <v>317</v>
      </c>
      <c r="E66" s="19" t="s">
        <v>59</v>
      </c>
      <c r="F66" s="23" t="s">
        <v>182</v>
      </c>
      <c r="G66" s="19" t="s">
        <v>182</v>
      </c>
      <c r="H66" s="19" t="s">
        <v>189</v>
      </c>
      <c r="I66" s="19" t="s">
        <v>182</v>
      </c>
      <c r="J66" s="19" t="s">
        <v>182</v>
      </c>
      <c r="K66" s="19" t="s">
        <v>182</v>
      </c>
      <c r="L66" s="13" t="s">
        <v>616</v>
      </c>
      <c r="M66" s="19">
        <f t="shared" si="6"/>
        <v>9</v>
      </c>
    </row>
    <row r="67" spans="1:13" ht="12.75">
      <c r="A67" s="46" t="s">
        <v>511</v>
      </c>
      <c r="B67" s="16">
        <v>9</v>
      </c>
      <c r="C67" s="16" t="s">
        <v>137</v>
      </c>
      <c r="D67" s="46" t="s">
        <v>317</v>
      </c>
      <c r="E67" s="19" t="s">
        <v>83</v>
      </c>
      <c r="F67" s="23">
        <v>4.2</v>
      </c>
      <c r="G67" s="19" t="s">
        <v>182</v>
      </c>
      <c r="H67" s="19" t="s">
        <v>189</v>
      </c>
      <c r="I67" s="19" t="s">
        <v>182</v>
      </c>
      <c r="J67" s="19" t="s">
        <v>182</v>
      </c>
      <c r="K67" s="19" t="s">
        <v>182</v>
      </c>
      <c r="L67" s="13" t="s">
        <v>616</v>
      </c>
      <c r="M67" s="19">
        <f t="shared" si="6"/>
        <v>5</v>
      </c>
    </row>
    <row r="68" spans="1:13" ht="12.75">
      <c r="A68" s="46" t="s">
        <v>512</v>
      </c>
      <c r="B68" s="16">
        <v>11</v>
      </c>
      <c r="C68" s="16" t="s">
        <v>137</v>
      </c>
      <c r="D68" s="46" t="s">
        <v>180</v>
      </c>
      <c r="E68" s="19" t="s">
        <v>55</v>
      </c>
      <c r="F68" s="23" t="s">
        <v>182</v>
      </c>
      <c r="G68" s="19" t="s">
        <v>182</v>
      </c>
      <c r="H68" s="19" t="s">
        <v>190</v>
      </c>
      <c r="I68" s="19" t="s">
        <v>182</v>
      </c>
      <c r="J68" s="19" t="s">
        <v>182</v>
      </c>
      <c r="K68" s="19" t="s">
        <v>182</v>
      </c>
      <c r="L68" s="13" t="s">
        <v>616</v>
      </c>
      <c r="M68" s="19">
        <f t="shared" si="6"/>
        <v>3</v>
      </c>
    </row>
    <row r="69" spans="1:13" ht="12.75">
      <c r="A69" s="46" t="s">
        <v>513</v>
      </c>
      <c r="B69" s="16">
        <v>14</v>
      </c>
      <c r="C69" s="16" t="s">
        <v>135</v>
      </c>
      <c r="D69" s="46" t="s">
        <v>158</v>
      </c>
      <c r="E69" s="19" t="s">
        <v>65</v>
      </c>
      <c r="F69" s="23">
        <v>4.2</v>
      </c>
      <c r="G69" s="19" t="s">
        <v>182</v>
      </c>
      <c r="H69" s="19" t="s">
        <v>195</v>
      </c>
      <c r="I69" s="19" t="s">
        <v>182</v>
      </c>
      <c r="J69" s="19" t="s">
        <v>182</v>
      </c>
      <c r="K69" s="19" t="s">
        <v>182</v>
      </c>
      <c r="L69" s="13" t="s">
        <v>616</v>
      </c>
      <c r="M69" s="19">
        <f t="shared" si="6"/>
        <v>0</v>
      </c>
    </row>
    <row r="70" spans="1:13" ht="12.75">
      <c r="A70" s="46" t="s">
        <v>514</v>
      </c>
      <c r="B70" s="16">
        <v>15</v>
      </c>
      <c r="C70" s="16" t="s">
        <v>5</v>
      </c>
      <c r="D70" s="46" t="s">
        <v>291</v>
      </c>
      <c r="E70" s="19" t="s">
        <v>65</v>
      </c>
      <c r="F70" s="23">
        <v>5</v>
      </c>
      <c r="G70" s="19" t="s">
        <v>165</v>
      </c>
      <c r="H70" s="19" t="s">
        <v>7</v>
      </c>
      <c r="I70" s="19" t="s">
        <v>8</v>
      </c>
      <c r="J70" s="19" t="s">
        <v>9</v>
      </c>
      <c r="K70" s="19" t="s">
        <v>182</v>
      </c>
      <c r="L70" s="19" t="s">
        <v>182</v>
      </c>
      <c r="M70" s="19">
        <f t="shared" si="6"/>
        <v>-1</v>
      </c>
    </row>
    <row r="71" spans="2:6" ht="12.75">
      <c r="B71" s="16"/>
      <c r="C71" s="16"/>
      <c r="D71" s="46"/>
      <c r="F71" s="23"/>
    </row>
    <row r="72" spans="1:13" ht="12.75">
      <c r="A72" s="46" t="s">
        <v>515</v>
      </c>
      <c r="B72" s="16">
        <v>0.1</v>
      </c>
      <c r="C72" s="16" t="s">
        <v>622</v>
      </c>
      <c r="D72" s="46" t="s">
        <v>516</v>
      </c>
      <c r="E72" s="13" t="s">
        <v>182</v>
      </c>
      <c r="F72" s="23" t="s">
        <v>182</v>
      </c>
      <c r="G72" s="19" t="s">
        <v>182</v>
      </c>
      <c r="H72" s="19" t="s">
        <v>213</v>
      </c>
      <c r="I72" s="19" t="s">
        <v>182</v>
      </c>
      <c r="J72" s="19" t="s">
        <v>182</v>
      </c>
      <c r="K72" s="19" t="s">
        <v>182</v>
      </c>
      <c r="L72" s="13" t="s">
        <v>616</v>
      </c>
      <c r="M72" s="19">
        <f>8-B72</f>
        <v>7.9</v>
      </c>
    </row>
    <row r="73" spans="1:13" ht="12.75">
      <c r="A73" s="46" t="s">
        <v>517</v>
      </c>
      <c r="B73" s="16">
        <v>1</v>
      </c>
      <c r="C73" s="16" t="s">
        <v>622</v>
      </c>
      <c r="D73" s="46" t="s">
        <v>166</v>
      </c>
      <c r="E73" s="19" t="s">
        <v>167</v>
      </c>
      <c r="F73" s="23">
        <v>4.8</v>
      </c>
      <c r="G73" s="19" t="s">
        <v>182</v>
      </c>
      <c r="H73" s="19" t="s">
        <v>213</v>
      </c>
      <c r="I73" s="19" t="s">
        <v>182</v>
      </c>
      <c r="J73" s="19" t="s">
        <v>182</v>
      </c>
      <c r="K73" s="19" t="s">
        <v>182</v>
      </c>
      <c r="L73" s="13" t="s">
        <v>616</v>
      </c>
      <c r="M73" s="19">
        <f aca="true" t="shared" si="7" ref="M73:M81">8-B73</f>
        <v>7</v>
      </c>
    </row>
    <row r="74" spans="1:13" ht="12.75">
      <c r="A74" s="46" t="s">
        <v>518</v>
      </c>
      <c r="B74" s="16">
        <v>5</v>
      </c>
      <c r="C74" s="16" t="s">
        <v>137</v>
      </c>
      <c r="D74" s="46" t="s">
        <v>519</v>
      </c>
      <c r="E74" s="19" t="s">
        <v>167</v>
      </c>
      <c r="F74" s="23" t="s">
        <v>182</v>
      </c>
      <c r="G74" s="19" t="s">
        <v>182</v>
      </c>
      <c r="H74" s="19" t="s">
        <v>190</v>
      </c>
      <c r="I74" s="19" t="s">
        <v>182</v>
      </c>
      <c r="J74" s="19" t="s">
        <v>182</v>
      </c>
      <c r="K74" s="19" t="s">
        <v>182</v>
      </c>
      <c r="L74" s="13" t="s">
        <v>616</v>
      </c>
      <c r="M74" s="19">
        <f t="shared" si="7"/>
        <v>3</v>
      </c>
    </row>
    <row r="75" spans="1:13" ht="12.75">
      <c r="A75" s="46" t="s">
        <v>520</v>
      </c>
      <c r="B75" s="16">
        <v>8</v>
      </c>
      <c r="C75" s="16" t="s">
        <v>137</v>
      </c>
      <c r="D75" s="46" t="s">
        <v>158</v>
      </c>
      <c r="E75" s="19" t="s">
        <v>25</v>
      </c>
      <c r="F75" s="23">
        <v>4.6</v>
      </c>
      <c r="G75" s="19" t="s">
        <v>182</v>
      </c>
      <c r="H75" s="19" t="s">
        <v>201</v>
      </c>
      <c r="I75" s="19" t="s">
        <v>182</v>
      </c>
      <c r="J75" s="19" t="s">
        <v>182</v>
      </c>
      <c r="K75" s="19" t="s">
        <v>182</v>
      </c>
      <c r="L75" s="13" t="s">
        <v>616</v>
      </c>
      <c r="M75" s="19">
        <f t="shared" si="7"/>
        <v>0</v>
      </c>
    </row>
    <row r="76" spans="1:13" ht="12.75">
      <c r="A76" s="46" t="s">
        <v>521</v>
      </c>
      <c r="B76" s="16">
        <v>13</v>
      </c>
      <c r="C76" s="16" t="s">
        <v>5</v>
      </c>
      <c r="D76" s="46" t="s">
        <v>522</v>
      </c>
      <c r="E76" s="19" t="s">
        <v>12</v>
      </c>
      <c r="F76" s="23">
        <v>5.2</v>
      </c>
      <c r="G76" s="19" t="s">
        <v>182</v>
      </c>
      <c r="H76" s="19" t="s">
        <v>7</v>
      </c>
      <c r="I76" s="19" t="s">
        <v>8</v>
      </c>
      <c r="J76" s="19" t="s">
        <v>9</v>
      </c>
      <c r="K76" s="19" t="s">
        <v>182</v>
      </c>
      <c r="L76" s="19" t="s">
        <v>182</v>
      </c>
      <c r="M76" s="19">
        <f t="shared" si="7"/>
        <v>-5</v>
      </c>
    </row>
    <row r="77" spans="1:13" ht="12.75">
      <c r="A77" s="46" t="s">
        <v>523</v>
      </c>
      <c r="B77" s="16">
        <v>33</v>
      </c>
      <c r="C77" s="16" t="s">
        <v>640</v>
      </c>
      <c r="D77" s="46" t="s">
        <v>524</v>
      </c>
      <c r="E77" s="19" t="s">
        <v>27</v>
      </c>
      <c r="F77" s="23">
        <v>5.6</v>
      </c>
      <c r="G77" s="19" t="s">
        <v>26</v>
      </c>
      <c r="H77" s="19" t="s">
        <v>7</v>
      </c>
      <c r="I77" s="19" t="s">
        <v>8</v>
      </c>
      <c r="J77" s="19" t="s">
        <v>9</v>
      </c>
      <c r="K77" s="19" t="s">
        <v>10</v>
      </c>
      <c r="L77" s="19" t="s">
        <v>168</v>
      </c>
      <c r="M77" s="19">
        <f t="shared" si="7"/>
        <v>-25</v>
      </c>
    </row>
    <row r="78" spans="1:13" ht="12.75">
      <c r="A78" s="46" t="s">
        <v>525</v>
      </c>
      <c r="B78" s="16">
        <v>43</v>
      </c>
      <c r="C78" s="16" t="s">
        <v>640</v>
      </c>
      <c r="D78" s="46" t="s">
        <v>524</v>
      </c>
      <c r="E78" s="19" t="s">
        <v>114</v>
      </c>
      <c r="F78" s="23">
        <v>5.6</v>
      </c>
      <c r="G78" s="19" t="s">
        <v>26</v>
      </c>
      <c r="H78" s="19" t="s">
        <v>7</v>
      </c>
      <c r="I78" s="19" t="s">
        <v>8</v>
      </c>
      <c r="J78" s="19" t="s">
        <v>9</v>
      </c>
      <c r="K78" s="19" t="s">
        <v>182</v>
      </c>
      <c r="L78" s="19" t="s">
        <v>168</v>
      </c>
      <c r="M78" s="19">
        <f t="shared" si="7"/>
        <v>-35</v>
      </c>
    </row>
    <row r="79" spans="1:13" ht="12.75">
      <c r="A79" s="46" t="s">
        <v>526</v>
      </c>
      <c r="B79" s="16">
        <v>53</v>
      </c>
      <c r="C79" s="16" t="s">
        <v>642</v>
      </c>
      <c r="D79" s="46" t="s">
        <v>527</v>
      </c>
      <c r="E79" s="13" t="s">
        <v>182</v>
      </c>
      <c r="F79" s="23">
        <v>5.6</v>
      </c>
      <c r="G79" s="19" t="s">
        <v>169</v>
      </c>
      <c r="H79" s="19" t="s">
        <v>24</v>
      </c>
      <c r="I79" s="19" t="s">
        <v>58</v>
      </c>
      <c r="J79" s="19" t="s">
        <v>34</v>
      </c>
      <c r="K79" s="19" t="s">
        <v>182</v>
      </c>
      <c r="L79" s="19" t="s">
        <v>67</v>
      </c>
      <c r="M79" s="19">
        <f t="shared" si="7"/>
        <v>-45</v>
      </c>
    </row>
    <row r="80" spans="1:13" ht="12.75">
      <c r="A80" s="46" t="s">
        <v>528</v>
      </c>
      <c r="B80" s="16">
        <v>73</v>
      </c>
      <c r="C80" s="16" t="s">
        <v>642</v>
      </c>
      <c r="D80" s="46" t="s">
        <v>529</v>
      </c>
      <c r="E80" s="19" t="s">
        <v>114</v>
      </c>
      <c r="F80" s="23" t="s">
        <v>182</v>
      </c>
      <c r="G80" s="19" t="s">
        <v>82</v>
      </c>
      <c r="H80" s="19" t="s">
        <v>7</v>
      </c>
      <c r="I80" s="19" t="s">
        <v>58</v>
      </c>
      <c r="J80" s="19" t="s">
        <v>34</v>
      </c>
      <c r="K80" s="19" t="s">
        <v>182</v>
      </c>
      <c r="L80" s="19" t="s">
        <v>67</v>
      </c>
      <c r="M80" s="19">
        <f t="shared" si="7"/>
        <v>-65</v>
      </c>
    </row>
    <row r="81" spans="1:13" ht="12.75">
      <c r="A81" s="46" t="s">
        <v>530</v>
      </c>
      <c r="B81" s="16">
        <v>93</v>
      </c>
      <c r="C81" s="16" t="s">
        <v>641</v>
      </c>
      <c r="D81" s="46" t="s">
        <v>531</v>
      </c>
      <c r="E81" s="19" t="s">
        <v>182</v>
      </c>
      <c r="F81" s="23">
        <v>5.6</v>
      </c>
      <c r="G81" s="19" t="s">
        <v>82</v>
      </c>
      <c r="H81" s="19" t="s">
        <v>7</v>
      </c>
      <c r="I81" s="19" t="s">
        <v>58</v>
      </c>
      <c r="J81" s="19" t="s">
        <v>34</v>
      </c>
      <c r="K81" s="19" t="s">
        <v>182</v>
      </c>
      <c r="L81" s="19" t="s">
        <v>67</v>
      </c>
      <c r="M81" s="19">
        <f t="shared" si="7"/>
        <v>-85</v>
      </c>
    </row>
  </sheetData>
  <printOptions/>
  <pageMargins left="0.75" right="0.75" top="1" bottom="1" header="0.5" footer="0.5"/>
  <pageSetup horizontalDpi="300" verticalDpi="300" orientation="landscape" scale="78" r:id="rId1"/>
  <headerFooter alignWithMargins="0">
    <oddHeader>&amp;C&amp;F; &amp;A</oddHeader>
    <oddFooter>&amp;CPage &amp;P of &amp;N</oddFoot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SheetLayoutView="100" workbookViewId="0" topLeftCell="A1">
      <pane xSplit="3" ySplit="2" topLeftCell="F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13" sqref="F13"/>
    </sheetView>
  </sheetViews>
  <sheetFormatPr defaultColWidth="9.140625" defaultRowHeight="12.75"/>
  <cols>
    <col min="1" max="1" width="24.00390625" style="31" bestFit="1" customWidth="1"/>
    <col min="2" max="2" width="7.140625" style="28" bestFit="1" customWidth="1"/>
    <col min="3" max="3" width="8.140625" style="28" customWidth="1"/>
    <col min="4" max="4" width="47.7109375" style="26" bestFit="1" customWidth="1"/>
    <col min="5" max="5" width="36.140625" style="28" bestFit="1" customWidth="1"/>
    <col min="6" max="6" width="8.28125" style="36" customWidth="1"/>
    <col min="7" max="7" width="11.421875" style="28" customWidth="1"/>
    <col min="8" max="8" width="14.140625" style="28" bestFit="1" customWidth="1"/>
    <col min="9" max="9" width="12.8515625" style="28" bestFit="1" customWidth="1"/>
    <col min="10" max="10" width="12.421875" style="28" bestFit="1" customWidth="1"/>
    <col min="11" max="11" width="11.421875" style="28" customWidth="1"/>
    <col min="12" max="12" width="48.00390625" style="28" bestFit="1" customWidth="1"/>
    <col min="13" max="13" width="9.140625" style="59" customWidth="1"/>
    <col min="16" max="16384" width="11.421875" style="26" customWidth="1"/>
  </cols>
  <sheetData>
    <row r="1" spans="1:13" s="50" customFormat="1" ht="36.75" customHeight="1">
      <c r="A1" s="1" t="s">
        <v>216</v>
      </c>
      <c r="B1" s="2" t="s">
        <v>126</v>
      </c>
      <c r="C1" s="55" t="s">
        <v>217</v>
      </c>
      <c r="D1" s="2" t="s">
        <v>218</v>
      </c>
      <c r="E1" s="1" t="s">
        <v>1</v>
      </c>
      <c r="F1" s="49" t="s">
        <v>646</v>
      </c>
      <c r="G1" s="2" t="s">
        <v>621</v>
      </c>
      <c r="H1" s="2" t="s">
        <v>623</v>
      </c>
      <c r="I1" s="1" t="s">
        <v>140</v>
      </c>
      <c r="J1" s="1" t="s">
        <v>141</v>
      </c>
      <c r="K1" s="1" t="s">
        <v>142</v>
      </c>
      <c r="L1" s="1" t="s">
        <v>0</v>
      </c>
      <c r="M1" s="57" t="s">
        <v>624</v>
      </c>
    </row>
    <row r="2" spans="1:13" s="54" customFormat="1" ht="12.75">
      <c r="A2" s="3"/>
      <c r="B2" s="3" t="s">
        <v>127</v>
      </c>
      <c r="C2" s="44"/>
      <c r="D2" s="3"/>
      <c r="E2" s="51"/>
      <c r="F2" s="52"/>
      <c r="G2" s="51"/>
      <c r="H2" s="51"/>
      <c r="I2" s="53"/>
      <c r="J2" s="51"/>
      <c r="K2" s="51"/>
      <c r="L2" s="51"/>
      <c r="M2" s="58" t="s">
        <v>127</v>
      </c>
    </row>
    <row r="3" spans="1:15" ht="12.75">
      <c r="A3" s="4"/>
      <c r="B3" s="24"/>
      <c r="C3" s="24"/>
      <c r="D3" s="25"/>
      <c r="E3" s="24"/>
      <c r="F3" s="24"/>
      <c r="G3" s="24"/>
      <c r="H3" s="24"/>
      <c r="I3" s="24"/>
      <c r="J3" s="24"/>
      <c r="K3" s="24"/>
      <c r="L3" s="24"/>
      <c r="M3" s="28"/>
      <c r="N3" s="26"/>
      <c r="O3" s="26"/>
    </row>
    <row r="4" spans="1:15" ht="12.75">
      <c r="A4" s="27" t="s">
        <v>532</v>
      </c>
      <c r="B4" s="24">
        <v>1</v>
      </c>
      <c r="C4" s="28" t="s">
        <v>128</v>
      </c>
      <c r="D4" s="26" t="s">
        <v>170</v>
      </c>
      <c r="E4" s="28" t="s">
        <v>182</v>
      </c>
      <c r="F4" s="29">
        <v>4</v>
      </c>
      <c r="G4" s="28" t="s">
        <v>182</v>
      </c>
      <c r="H4" s="28" t="s">
        <v>182</v>
      </c>
      <c r="I4" s="28" t="s">
        <v>182</v>
      </c>
      <c r="J4" s="28" t="s">
        <v>182</v>
      </c>
      <c r="K4" s="28" t="s">
        <v>182</v>
      </c>
      <c r="L4" s="28" t="s">
        <v>616</v>
      </c>
      <c r="M4" s="28">
        <f aca="true" t="shared" si="0" ref="M4:M9">20-B4</f>
        <v>19</v>
      </c>
      <c r="N4" s="26"/>
      <c r="O4" s="26"/>
    </row>
    <row r="5" spans="1:15" ht="12.75">
      <c r="A5" s="27" t="s">
        <v>533</v>
      </c>
      <c r="B5" s="24">
        <v>7</v>
      </c>
      <c r="C5" s="28" t="s">
        <v>137</v>
      </c>
      <c r="D5" s="26" t="s">
        <v>534</v>
      </c>
      <c r="E5" s="28" t="s">
        <v>21</v>
      </c>
      <c r="F5" s="29">
        <v>5.2</v>
      </c>
      <c r="G5" s="28" t="s">
        <v>182</v>
      </c>
      <c r="H5" s="28" t="s">
        <v>200</v>
      </c>
      <c r="I5" s="28" t="s">
        <v>182</v>
      </c>
      <c r="J5" s="28" t="s">
        <v>182</v>
      </c>
      <c r="K5" s="28" t="s">
        <v>182</v>
      </c>
      <c r="L5" s="28" t="s">
        <v>616</v>
      </c>
      <c r="M5" s="28">
        <f t="shared" si="0"/>
        <v>13</v>
      </c>
      <c r="N5" s="26"/>
      <c r="O5" s="26"/>
    </row>
    <row r="6" spans="1:15" ht="12.75">
      <c r="A6" s="27" t="s">
        <v>535</v>
      </c>
      <c r="B6" s="24">
        <v>13</v>
      </c>
      <c r="C6" s="28" t="s">
        <v>15</v>
      </c>
      <c r="D6" s="26" t="s">
        <v>150</v>
      </c>
      <c r="E6" s="28" t="s">
        <v>2</v>
      </c>
      <c r="F6" s="32">
        <v>6.4</v>
      </c>
      <c r="G6" s="28" t="s">
        <v>73</v>
      </c>
      <c r="H6" s="28" t="s">
        <v>7</v>
      </c>
      <c r="I6" s="28" t="s">
        <v>182</v>
      </c>
      <c r="J6" s="28" t="s">
        <v>182</v>
      </c>
      <c r="K6" s="28" t="s">
        <v>182</v>
      </c>
      <c r="L6" s="28" t="s">
        <v>182</v>
      </c>
      <c r="M6" s="28">
        <f t="shared" si="0"/>
        <v>7</v>
      </c>
      <c r="N6" s="26"/>
      <c r="O6" s="26"/>
    </row>
    <row r="7" spans="1:15" ht="12.75">
      <c r="A7" s="27" t="s">
        <v>536</v>
      </c>
      <c r="B7" s="24">
        <v>20</v>
      </c>
      <c r="C7" s="28" t="s">
        <v>136</v>
      </c>
      <c r="D7" s="26" t="s">
        <v>171</v>
      </c>
      <c r="E7" s="28" t="s">
        <v>2</v>
      </c>
      <c r="F7" s="32">
        <v>6.6</v>
      </c>
      <c r="G7" s="28" t="s">
        <v>45</v>
      </c>
      <c r="H7" s="28" t="s">
        <v>208</v>
      </c>
      <c r="I7" s="28" t="s">
        <v>182</v>
      </c>
      <c r="J7" s="28" t="s">
        <v>182</v>
      </c>
      <c r="K7" s="28" t="s">
        <v>182</v>
      </c>
      <c r="L7" s="28" t="s">
        <v>616</v>
      </c>
      <c r="M7" s="28">
        <f t="shared" si="0"/>
        <v>0</v>
      </c>
      <c r="N7" s="26"/>
      <c r="O7" s="26"/>
    </row>
    <row r="8" spans="1:15" ht="12.75">
      <c r="A8" s="27" t="s">
        <v>537</v>
      </c>
      <c r="B8" s="24">
        <v>25</v>
      </c>
      <c r="C8" s="28" t="s">
        <v>5</v>
      </c>
      <c r="D8" s="26" t="s">
        <v>538</v>
      </c>
      <c r="E8" s="28" t="s">
        <v>2</v>
      </c>
      <c r="F8" s="29">
        <v>6.4</v>
      </c>
      <c r="G8" s="28" t="s">
        <v>45</v>
      </c>
      <c r="H8" s="28" t="s">
        <v>182</v>
      </c>
      <c r="I8" s="28" t="s">
        <v>182</v>
      </c>
      <c r="J8" s="28" t="s">
        <v>182</v>
      </c>
      <c r="K8" s="28" t="s">
        <v>182</v>
      </c>
      <c r="L8" s="28" t="s">
        <v>182</v>
      </c>
      <c r="M8" s="28">
        <f t="shared" si="0"/>
        <v>-5</v>
      </c>
      <c r="N8" s="26"/>
      <c r="O8" s="26"/>
    </row>
    <row r="9" spans="1:15" ht="12.75">
      <c r="A9" s="27" t="s">
        <v>539</v>
      </c>
      <c r="B9" s="24">
        <v>35</v>
      </c>
      <c r="C9" s="28" t="s">
        <v>5</v>
      </c>
      <c r="D9" s="26" t="s">
        <v>172</v>
      </c>
      <c r="E9" s="28" t="s">
        <v>20</v>
      </c>
      <c r="F9" s="29">
        <v>6</v>
      </c>
      <c r="G9" s="28" t="s">
        <v>77</v>
      </c>
      <c r="H9" s="28" t="s">
        <v>182</v>
      </c>
      <c r="I9" s="28" t="s">
        <v>182</v>
      </c>
      <c r="J9" s="28" t="s">
        <v>182</v>
      </c>
      <c r="K9" s="28" t="s">
        <v>182</v>
      </c>
      <c r="L9" s="28" t="s">
        <v>182</v>
      </c>
      <c r="M9" s="28">
        <f t="shared" si="0"/>
        <v>-15</v>
      </c>
      <c r="N9" s="26"/>
      <c r="O9" s="26"/>
    </row>
    <row r="10" spans="1:15" ht="12.75">
      <c r="A10" s="27"/>
      <c r="B10" s="24"/>
      <c r="F10" s="29"/>
      <c r="M10" s="28"/>
      <c r="N10" s="26"/>
      <c r="O10" s="26"/>
    </row>
    <row r="11" spans="1:15" ht="12.75">
      <c r="A11" s="27" t="s">
        <v>540</v>
      </c>
      <c r="B11" s="24">
        <v>1</v>
      </c>
      <c r="C11" s="28" t="s">
        <v>128</v>
      </c>
      <c r="D11" s="26" t="s">
        <v>541</v>
      </c>
      <c r="E11" s="28" t="s">
        <v>182</v>
      </c>
      <c r="F11" s="29" t="s">
        <v>182</v>
      </c>
      <c r="G11" s="28" t="s">
        <v>182</v>
      </c>
      <c r="H11" s="28" t="s">
        <v>182</v>
      </c>
      <c r="I11" s="28" t="s">
        <v>182</v>
      </c>
      <c r="J11" s="28" t="s">
        <v>182</v>
      </c>
      <c r="K11" s="28" t="s">
        <v>182</v>
      </c>
      <c r="L11" s="28" t="s">
        <v>616</v>
      </c>
      <c r="M11" s="28">
        <f aca="true" t="shared" si="1" ref="M11:M16">7-B11</f>
        <v>6</v>
      </c>
      <c r="N11" s="26"/>
      <c r="O11" s="26"/>
    </row>
    <row r="12" spans="1:15" ht="12.75">
      <c r="A12" s="27" t="s">
        <v>542</v>
      </c>
      <c r="B12" s="24">
        <v>4</v>
      </c>
      <c r="C12" s="28" t="s">
        <v>137</v>
      </c>
      <c r="D12" s="26" t="s">
        <v>158</v>
      </c>
      <c r="E12" s="28" t="s">
        <v>65</v>
      </c>
      <c r="F12" s="29">
        <v>6.6</v>
      </c>
      <c r="G12" s="28" t="s">
        <v>182</v>
      </c>
      <c r="H12" s="28" t="s">
        <v>182</v>
      </c>
      <c r="I12" s="28" t="s">
        <v>182</v>
      </c>
      <c r="J12" s="28" t="s">
        <v>182</v>
      </c>
      <c r="K12" s="28" t="s">
        <v>182</v>
      </c>
      <c r="L12" s="28" t="s">
        <v>616</v>
      </c>
      <c r="M12" s="28">
        <f t="shared" si="1"/>
        <v>3</v>
      </c>
      <c r="N12" s="26"/>
      <c r="O12" s="26"/>
    </row>
    <row r="13" spans="1:15" ht="12.75">
      <c r="A13" s="27" t="s">
        <v>543</v>
      </c>
      <c r="B13" s="24">
        <v>7</v>
      </c>
      <c r="C13" s="28" t="s">
        <v>136</v>
      </c>
      <c r="D13" s="26" t="s">
        <v>214</v>
      </c>
      <c r="E13" s="28" t="s">
        <v>154</v>
      </c>
      <c r="F13" s="29">
        <v>6.4</v>
      </c>
      <c r="G13" s="28" t="s">
        <v>182</v>
      </c>
      <c r="H13" s="28" t="s">
        <v>182</v>
      </c>
      <c r="I13" s="28" t="s">
        <v>182</v>
      </c>
      <c r="J13" s="28" t="s">
        <v>182</v>
      </c>
      <c r="K13" s="28" t="s">
        <v>182</v>
      </c>
      <c r="L13" s="28" t="s">
        <v>616</v>
      </c>
      <c r="M13" s="28">
        <f t="shared" si="1"/>
        <v>0</v>
      </c>
      <c r="N13" s="26"/>
      <c r="O13" s="26"/>
    </row>
    <row r="14" spans="1:15" ht="12.75">
      <c r="A14" s="27" t="s">
        <v>544</v>
      </c>
      <c r="B14" s="24">
        <v>10</v>
      </c>
      <c r="C14" s="28" t="s">
        <v>5</v>
      </c>
      <c r="D14" s="26" t="s">
        <v>545</v>
      </c>
      <c r="E14" s="28" t="s">
        <v>173</v>
      </c>
      <c r="F14" s="29">
        <v>6.2</v>
      </c>
      <c r="G14" s="28" t="s">
        <v>182</v>
      </c>
      <c r="H14" s="28" t="s">
        <v>182</v>
      </c>
      <c r="I14" s="28" t="s">
        <v>182</v>
      </c>
      <c r="J14" s="28" t="s">
        <v>182</v>
      </c>
      <c r="K14" s="28" t="s">
        <v>182</v>
      </c>
      <c r="L14" s="28" t="s">
        <v>182</v>
      </c>
      <c r="M14" s="28">
        <f t="shared" si="1"/>
        <v>-3</v>
      </c>
      <c r="N14" s="26"/>
      <c r="O14" s="26"/>
    </row>
    <row r="15" spans="1:15" ht="12.75">
      <c r="A15" s="27" t="s">
        <v>546</v>
      </c>
      <c r="B15" s="24">
        <v>20</v>
      </c>
      <c r="C15" s="28" t="s">
        <v>15</v>
      </c>
      <c r="D15" s="26" t="s">
        <v>547</v>
      </c>
      <c r="E15" s="28" t="s">
        <v>12</v>
      </c>
      <c r="F15" s="29">
        <v>6.4</v>
      </c>
      <c r="G15" s="28" t="s">
        <v>215</v>
      </c>
      <c r="H15" s="28" t="s">
        <v>7</v>
      </c>
      <c r="I15" s="28" t="s">
        <v>182</v>
      </c>
      <c r="J15" s="28" t="s">
        <v>182</v>
      </c>
      <c r="K15" s="28" t="s">
        <v>182</v>
      </c>
      <c r="L15" s="28" t="s">
        <v>182</v>
      </c>
      <c r="M15" s="28">
        <f t="shared" si="1"/>
        <v>-13</v>
      </c>
      <c r="N15" s="26"/>
      <c r="O15" s="26"/>
    </row>
    <row r="16" spans="1:15" ht="12.75">
      <c r="A16" s="27" t="s">
        <v>548</v>
      </c>
      <c r="B16" s="24">
        <v>47</v>
      </c>
      <c r="C16" s="28" t="s">
        <v>15</v>
      </c>
      <c r="D16" s="26" t="s">
        <v>549</v>
      </c>
      <c r="E16" s="28" t="s">
        <v>182</v>
      </c>
      <c r="F16" s="29">
        <v>6.4</v>
      </c>
      <c r="G16" s="28" t="s">
        <v>174</v>
      </c>
      <c r="H16" s="28" t="s">
        <v>182</v>
      </c>
      <c r="I16" s="28" t="s">
        <v>182</v>
      </c>
      <c r="J16" s="28" t="s">
        <v>182</v>
      </c>
      <c r="K16" s="28" t="s">
        <v>182</v>
      </c>
      <c r="L16" s="28" t="s">
        <v>182</v>
      </c>
      <c r="M16" s="28">
        <f t="shared" si="1"/>
        <v>-40</v>
      </c>
      <c r="N16" s="26"/>
      <c r="O16" s="26"/>
    </row>
    <row r="17" spans="1:15" ht="12.75">
      <c r="A17" s="27"/>
      <c r="F17" s="29"/>
      <c r="M17" s="28"/>
      <c r="N17" s="26"/>
      <c r="O17" s="26"/>
    </row>
    <row r="18" spans="1:15" ht="12.75">
      <c r="A18" s="27" t="s">
        <v>550</v>
      </c>
      <c r="B18" s="28">
        <v>2</v>
      </c>
      <c r="C18" s="28" t="s">
        <v>139</v>
      </c>
      <c r="D18" s="26" t="s">
        <v>175</v>
      </c>
      <c r="E18" s="28" t="s">
        <v>33</v>
      </c>
      <c r="F18" s="29" t="s">
        <v>182</v>
      </c>
      <c r="G18" s="28" t="s">
        <v>45</v>
      </c>
      <c r="H18" s="28" t="s">
        <v>190</v>
      </c>
      <c r="I18" s="28" t="s">
        <v>182</v>
      </c>
      <c r="J18" s="28" t="s">
        <v>182</v>
      </c>
      <c r="K18" s="28" t="s">
        <v>182</v>
      </c>
      <c r="L18" s="28" t="s">
        <v>616</v>
      </c>
      <c r="M18" s="28">
        <f>5-B18</f>
        <v>3</v>
      </c>
      <c r="N18" s="26"/>
      <c r="O18" s="26"/>
    </row>
    <row r="19" spans="1:15" ht="12.75">
      <c r="A19" s="27" t="s">
        <v>551</v>
      </c>
      <c r="B19" s="28">
        <v>5</v>
      </c>
      <c r="C19" s="28" t="s">
        <v>139</v>
      </c>
      <c r="D19" s="26" t="s">
        <v>176</v>
      </c>
      <c r="E19" s="28" t="s">
        <v>33</v>
      </c>
      <c r="F19" s="29">
        <v>5.2</v>
      </c>
      <c r="G19" s="28" t="s">
        <v>177</v>
      </c>
      <c r="H19" s="28" t="s">
        <v>196</v>
      </c>
      <c r="I19" s="28" t="s">
        <v>182</v>
      </c>
      <c r="J19" s="28" t="s">
        <v>182</v>
      </c>
      <c r="K19" s="28" t="s">
        <v>182</v>
      </c>
      <c r="L19" s="28" t="s">
        <v>616</v>
      </c>
      <c r="M19" s="28">
        <f>5-B19</f>
        <v>0</v>
      </c>
      <c r="N19" s="26"/>
      <c r="O19" s="26"/>
    </row>
    <row r="20" spans="1:15" ht="12.75">
      <c r="A20" s="27" t="s">
        <v>552</v>
      </c>
      <c r="B20" s="28">
        <v>10</v>
      </c>
      <c r="C20" s="28" t="s">
        <v>640</v>
      </c>
      <c r="D20" s="26" t="s">
        <v>553</v>
      </c>
      <c r="E20" s="28" t="s">
        <v>33</v>
      </c>
      <c r="F20" s="29">
        <v>5.4</v>
      </c>
      <c r="G20" s="28" t="s">
        <v>178</v>
      </c>
      <c r="H20" s="28" t="s">
        <v>71</v>
      </c>
      <c r="I20" s="28" t="s">
        <v>58</v>
      </c>
      <c r="J20" s="28" t="s">
        <v>34</v>
      </c>
      <c r="K20" s="28" t="s">
        <v>182</v>
      </c>
      <c r="L20" s="28" t="s">
        <v>17</v>
      </c>
      <c r="M20" s="28">
        <f>5-B20</f>
        <v>-5</v>
      </c>
      <c r="N20" s="26"/>
      <c r="O20" s="26"/>
    </row>
    <row r="21" spans="1:15" ht="12.75">
      <c r="A21" s="27" t="s">
        <v>554</v>
      </c>
      <c r="B21" s="28">
        <v>20</v>
      </c>
      <c r="C21" s="28" t="s">
        <v>640</v>
      </c>
      <c r="D21" s="26" t="s">
        <v>555</v>
      </c>
      <c r="E21" s="28" t="s">
        <v>65</v>
      </c>
      <c r="F21" s="29">
        <v>5.8</v>
      </c>
      <c r="G21" s="28" t="s">
        <v>16</v>
      </c>
      <c r="H21" s="28" t="s">
        <v>24</v>
      </c>
      <c r="I21" s="28" t="s">
        <v>58</v>
      </c>
      <c r="J21" s="28" t="s">
        <v>34</v>
      </c>
      <c r="K21" s="28" t="s">
        <v>182</v>
      </c>
      <c r="L21" s="28" t="s">
        <v>17</v>
      </c>
      <c r="M21" s="28">
        <f>5-B21</f>
        <v>-15</v>
      </c>
      <c r="N21" s="26"/>
      <c r="O21" s="26"/>
    </row>
    <row r="22" spans="1:15" ht="12.75">
      <c r="A22" s="27" t="s">
        <v>556</v>
      </c>
      <c r="B22" s="28">
        <v>40</v>
      </c>
      <c r="C22" s="28" t="s">
        <v>641</v>
      </c>
      <c r="D22" s="31" t="s">
        <v>557</v>
      </c>
      <c r="E22" s="28" t="s">
        <v>12</v>
      </c>
      <c r="F22" s="29">
        <v>6.2</v>
      </c>
      <c r="G22" s="28" t="s">
        <v>179</v>
      </c>
      <c r="H22" s="28" t="s">
        <v>74</v>
      </c>
      <c r="I22" s="28" t="s">
        <v>8</v>
      </c>
      <c r="J22" s="28" t="s">
        <v>9</v>
      </c>
      <c r="K22" s="28" t="s">
        <v>182</v>
      </c>
      <c r="L22" s="28" t="s">
        <v>644</v>
      </c>
      <c r="M22" s="28">
        <f>5-B22</f>
        <v>-35</v>
      </c>
      <c r="N22" s="26"/>
      <c r="O22" s="26"/>
    </row>
    <row r="23" spans="1:15" ht="12.75">
      <c r="A23" s="27"/>
      <c r="F23" s="29"/>
      <c r="M23" s="28"/>
      <c r="N23" s="26"/>
      <c r="O23" s="26"/>
    </row>
    <row r="24" spans="1:15" ht="12.75">
      <c r="A24" s="27" t="s">
        <v>558</v>
      </c>
      <c r="B24" s="28">
        <v>1</v>
      </c>
      <c r="C24" s="24" t="s">
        <v>128</v>
      </c>
      <c r="D24" s="26" t="s">
        <v>559</v>
      </c>
      <c r="E24" s="28" t="s">
        <v>182</v>
      </c>
      <c r="F24" s="30">
        <v>6.6</v>
      </c>
      <c r="G24" s="28" t="s">
        <v>182</v>
      </c>
      <c r="H24" s="28" t="s">
        <v>182</v>
      </c>
      <c r="I24" s="28" t="s">
        <v>182</v>
      </c>
      <c r="J24" s="28" t="s">
        <v>182</v>
      </c>
      <c r="K24" s="28" t="s">
        <v>182</v>
      </c>
      <c r="L24" s="28" t="s">
        <v>616</v>
      </c>
      <c r="M24" s="28">
        <f aca="true" t="shared" si="2" ref="M24:M29">6-B24</f>
        <v>5</v>
      </c>
      <c r="N24" s="26"/>
      <c r="O24" s="26"/>
    </row>
    <row r="25" spans="1:15" ht="12.75">
      <c r="A25" s="27" t="s">
        <v>560</v>
      </c>
      <c r="B25" s="28">
        <v>6</v>
      </c>
      <c r="C25" s="28" t="s">
        <v>139</v>
      </c>
      <c r="D25" s="26" t="s">
        <v>561</v>
      </c>
      <c r="E25" s="28" t="s">
        <v>21</v>
      </c>
      <c r="F25" s="30">
        <v>5.4</v>
      </c>
      <c r="G25" s="28" t="s">
        <v>182</v>
      </c>
      <c r="H25" s="28" t="s">
        <v>208</v>
      </c>
      <c r="I25" s="28" t="s">
        <v>182</v>
      </c>
      <c r="J25" s="28" t="s">
        <v>182</v>
      </c>
      <c r="K25" s="28" t="s">
        <v>182</v>
      </c>
      <c r="L25" s="28" t="s">
        <v>616</v>
      </c>
      <c r="M25" s="28">
        <f t="shared" si="2"/>
        <v>0</v>
      </c>
      <c r="N25" s="26"/>
      <c r="O25" s="26"/>
    </row>
    <row r="26" spans="1:15" ht="12.75">
      <c r="A26" s="27" t="s">
        <v>562</v>
      </c>
      <c r="B26" s="28">
        <v>12</v>
      </c>
      <c r="C26" s="28" t="s">
        <v>640</v>
      </c>
      <c r="D26" s="26" t="s">
        <v>563</v>
      </c>
      <c r="E26" s="28" t="s">
        <v>156</v>
      </c>
      <c r="F26" s="30">
        <v>5.2</v>
      </c>
      <c r="G26" s="28" t="s">
        <v>26</v>
      </c>
      <c r="H26" s="28" t="s">
        <v>7</v>
      </c>
      <c r="I26" s="28" t="s">
        <v>58</v>
      </c>
      <c r="J26" s="28" t="s">
        <v>9</v>
      </c>
      <c r="K26" s="28" t="s">
        <v>182</v>
      </c>
      <c r="L26" s="28" t="s">
        <v>645</v>
      </c>
      <c r="M26" s="28">
        <f t="shared" si="2"/>
        <v>-6</v>
      </c>
      <c r="N26" s="26"/>
      <c r="O26" s="26"/>
    </row>
    <row r="27" spans="1:15" ht="12.75">
      <c r="A27" s="27" t="s">
        <v>564</v>
      </c>
      <c r="B27" s="28">
        <v>18</v>
      </c>
      <c r="C27" s="28" t="s">
        <v>5</v>
      </c>
      <c r="D27" s="31" t="s">
        <v>150</v>
      </c>
      <c r="E27" s="28" t="s">
        <v>156</v>
      </c>
      <c r="F27" s="30">
        <v>5.6</v>
      </c>
      <c r="G27" s="28" t="s">
        <v>16</v>
      </c>
      <c r="H27" s="28" t="s">
        <v>7</v>
      </c>
      <c r="I27" s="28" t="s">
        <v>58</v>
      </c>
      <c r="J27" s="28" t="s">
        <v>9</v>
      </c>
      <c r="K27" s="28" t="s">
        <v>182</v>
      </c>
      <c r="L27" s="28" t="s">
        <v>645</v>
      </c>
      <c r="M27" s="28">
        <f t="shared" si="2"/>
        <v>-12</v>
      </c>
      <c r="N27" s="26"/>
      <c r="O27" s="26"/>
    </row>
    <row r="28" spans="1:15" ht="12.75">
      <c r="A28" s="27" t="s">
        <v>565</v>
      </c>
      <c r="B28" s="28">
        <v>35</v>
      </c>
      <c r="C28" s="28" t="s">
        <v>641</v>
      </c>
      <c r="D28" s="26" t="s">
        <v>566</v>
      </c>
      <c r="E28" s="28" t="s">
        <v>52</v>
      </c>
      <c r="F28" s="30" t="s">
        <v>182</v>
      </c>
      <c r="G28" s="28" t="s">
        <v>61</v>
      </c>
      <c r="H28" s="28" t="s">
        <v>7</v>
      </c>
      <c r="I28" s="28" t="s">
        <v>58</v>
      </c>
      <c r="J28" s="28" t="s">
        <v>9</v>
      </c>
      <c r="K28" s="28" t="s">
        <v>182</v>
      </c>
      <c r="L28" s="28" t="s">
        <v>17</v>
      </c>
      <c r="M28" s="28">
        <f t="shared" si="2"/>
        <v>-29</v>
      </c>
      <c r="N28" s="26"/>
      <c r="O28" s="26"/>
    </row>
    <row r="29" spans="1:15" ht="12.75">
      <c r="A29" s="27" t="s">
        <v>567</v>
      </c>
      <c r="B29" s="28">
        <v>50</v>
      </c>
      <c r="C29" s="28" t="s">
        <v>641</v>
      </c>
      <c r="D29" s="26" t="s">
        <v>568</v>
      </c>
      <c r="E29" s="28" t="s">
        <v>182</v>
      </c>
      <c r="F29" s="30">
        <v>6</v>
      </c>
      <c r="G29" s="28" t="s">
        <v>82</v>
      </c>
      <c r="H29" s="28" t="s">
        <v>71</v>
      </c>
      <c r="I29" s="28" t="s">
        <v>58</v>
      </c>
      <c r="J29" s="28" t="s">
        <v>34</v>
      </c>
      <c r="K29" s="28" t="s">
        <v>182</v>
      </c>
      <c r="L29" s="28" t="s">
        <v>17</v>
      </c>
      <c r="M29" s="28">
        <f t="shared" si="2"/>
        <v>-44</v>
      </c>
      <c r="N29" s="26"/>
      <c r="O29" s="26"/>
    </row>
    <row r="30" spans="6:15" ht="12.75">
      <c r="F30" s="30"/>
      <c r="M30" s="28"/>
      <c r="N30" s="26"/>
      <c r="O30" s="26"/>
    </row>
    <row r="31" spans="1:15" ht="12.75">
      <c r="A31" s="33" t="s">
        <v>569</v>
      </c>
      <c r="B31" s="34">
        <v>3</v>
      </c>
      <c r="C31" s="34" t="s">
        <v>128</v>
      </c>
      <c r="D31" s="35" t="s">
        <v>541</v>
      </c>
      <c r="E31" s="28" t="s">
        <v>182</v>
      </c>
      <c r="F31" s="32" t="s">
        <v>182</v>
      </c>
      <c r="G31" s="28" t="s">
        <v>182</v>
      </c>
      <c r="H31" s="28" t="s">
        <v>182</v>
      </c>
      <c r="I31" s="28" t="s">
        <v>182</v>
      </c>
      <c r="J31" s="28" t="s">
        <v>182</v>
      </c>
      <c r="K31" s="28" t="s">
        <v>182</v>
      </c>
      <c r="L31" s="28" t="s">
        <v>616</v>
      </c>
      <c r="M31" s="28">
        <f>30-B31</f>
        <v>27</v>
      </c>
      <c r="N31" s="26"/>
      <c r="O31" s="26"/>
    </row>
    <row r="32" spans="1:15" ht="12.75">
      <c r="A32" s="33" t="s">
        <v>570</v>
      </c>
      <c r="B32" s="34">
        <v>5</v>
      </c>
      <c r="C32" s="34" t="s">
        <v>134</v>
      </c>
      <c r="D32" s="35" t="s">
        <v>131</v>
      </c>
      <c r="E32" s="28" t="s">
        <v>182</v>
      </c>
      <c r="F32" s="32" t="s">
        <v>182</v>
      </c>
      <c r="G32" s="28" t="s">
        <v>182</v>
      </c>
      <c r="H32" s="28" t="s">
        <v>182</v>
      </c>
      <c r="I32" s="28" t="s">
        <v>182</v>
      </c>
      <c r="J32" s="28" t="s">
        <v>182</v>
      </c>
      <c r="K32" s="28" t="s">
        <v>182</v>
      </c>
      <c r="L32" s="28" t="s">
        <v>616</v>
      </c>
      <c r="M32" s="28">
        <f aca="true" t="shared" si="3" ref="M32:M46">30-B32</f>
        <v>25</v>
      </c>
      <c r="N32" s="26"/>
      <c r="O32" s="26"/>
    </row>
    <row r="33" spans="1:15" ht="12.75">
      <c r="A33" s="33" t="s">
        <v>571</v>
      </c>
      <c r="B33" s="34">
        <v>7</v>
      </c>
      <c r="C33" s="34" t="s">
        <v>137</v>
      </c>
      <c r="D33" s="33" t="s">
        <v>180</v>
      </c>
      <c r="E33" s="28" t="s">
        <v>182</v>
      </c>
      <c r="F33" s="32" t="s">
        <v>182</v>
      </c>
      <c r="G33" s="28" t="s">
        <v>182</v>
      </c>
      <c r="H33" s="28" t="s">
        <v>182</v>
      </c>
      <c r="I33" s="28" t="s">
        <v>182</v>
      </c>
      <c r="J33" s="28" t="s">
        <v>182</v>
      </c>
      <c r="K33" s="28" t="s">
        <v>182</v>
      </c>
      <c r="L33" s="28" t="s">
        <v>616</v>
      </c>
      <c r="M33" s="28">
        <f t="shared" si="3"/>
        <v>23</v>
      </c>
      <c r="N33" s="26"/>
      <c r="O33" s="26"/>
    </row>
    <row r="34" spans="1:15" ht="12.75">
      <c r="A34" s="33" t="s">
        <v>572</v>
      </c>
      <c r="B34" s="34">
        <v>12</v>
      </c>
      <c r="C34" s="34" t="s">
        <v>137</v>
      </c>
      <c r="D34" s="33" t="s">
        <v>180</v>
      </c>
      <c r="E34" s="28" t="s">
        <v>182</v>
      </c>
      <c r="F34" s="32" t="s">
        <v>182</v>
      </c>
      <c r="G34" s="28" t="s">
        <v>182</v>
      </c>
      <c r="H34" s="28" t="s">
        <v>182</v>
      </c>
      <c r="I34" s="28" t="s">
        <v>182</v>
      </c>
      <c r="J34" s="28" t="s">
        <v>182</v>
      </c>
      <c r="K34" s="28" t="s">
        <v>182</v>
      </c>
      <c r="L34" s="28" t="s">
        <v>616</v>
      </c>
      <c r="M34" s="28">
        <f t="shared" si="3"/>
        <v>18</v>
      </c>
      <c r="N34" s="26"/>
      <c r="O34" s="26"/>
    </row>
    <row r="35" spans="1:15" ht="12.75">
      <c r="A35" s="33" t="s">
        <v>573</v>
      </c>
      <c r="B35" s="34">
        <v>17</v>
      </c>
      <c r="C35" s="34" t="s">
        <v>137</v>
      </c>
      <c r="D35" s="33" t="s">
        <v>180</v>
      </c>
      <c r="E35" s="28" t="s">
        <v>182</v>
      </c>
      <c r="F35" s="32" t="s">
        <v>182</v>
      </c>
      <c r="G35" s="28" t="s">
        <v>182</v>
      </c>
      <c r="H35" s="28" t="s">
        <v>182</v>
      </c>
      <c r="I35" s="28" t="s">
        <v>182</v>
      </c>
      <c r="J35" s="28" t="s">
        <v>182</v>
      </c>
      <c r="K35" s="28" t="s">
        <v>182</v>
      </c>
      <c r="L35" s="28" t="s">
        <v>616</v>
      </c>
      <c r="M35" s="28">
        <f t="shared" si="3"/>
        <v>13</v>
      </c>
      <c r="N35" s="26"/>
      <c r="O35" s="26"/>
    </row>
    <row r="36" spans="1:15" ht="12.75">
      <c r="A36" s="33" t="s">
        <v>574</v>
      </c>
      <c r="B36" s="34">
        <v>22</v>
      </c>
      <c r="C36" s="34" t="s">
        <v>137</v>
      </c>
      <c r="D36" s="33" t="s">
        <v>180</v>
      </c>
      <c r="E36" s="28" t="s">
        <v>182</v>
      </c>
      <c r="F36" s="32" t="s">
        <v>182</v>
      </c>
      <c r="G36" s="28" t="s">
        <v>182</v>
      </c>
      <c r="H36" s="28" t="s">
        <v>182</v>
      </c>
      <c r="I36" s="28" t="s">
        <v>182</v>
      </c>
      <c r="J36" s="28" t="s">
        <v>182</v>
      </c>
      <c r="K36" s="28" t="s">
        <v>182</v>
      </c>
      <c r="L36" s="28" t="s">
        <v>616</v>
      </c>
      <c r="M36" s="28">
        <f t="shared" si="3"/>
        <v>8</v>
      </c>
      <c r="N36" s="26"/>
      <c r="O36" s="26"/>
    </row>
    <row r="37" spans="1:15" ht="12.75">
      <c r="A37" s="33" t="s">
        <v>632</v>
      </c>
      <c r="B37" s="34">
        <v>26</v>
      </c>
      <c r="C37" s="34" t="s">
        <v>137</v>
      </c>
      <c r="D37" s="33" t="s">
        <v>180</v>
      </c>
      <c r="E37" s="28" t="s">
        <v>182</v>
      </c>
      <c r="F37" s="32">
        <v>5.4</v>
      </c>
      <c r="G37" s="28" t="s">
        <v>182</v>
      </c>
      <c r="H37" s="28" t="s">
        <v>182</v>
      </c>
      <c r="I37" s="28" t="s">
        <v>182</v>
      </c>
      <c r="J37" s="28" t="s">
        <v>182</v>
      </c>
      <c r="K37" s="28" t="s">
        <v>182</v>
      </c>
      <c r="L37" s="28" t="s">
        <v>616</v>
      </c>
      <c r="M37" s="28">
        <f t="shared" si="3"/>
        <v>4</v>
      </c>
      <c r="N37" s="26"/>
      <c r="O37" s="26"/>
    </row>
    <row r="38" spans="1:15" ht="12.75">
      <c r="A38" s="33" t="s">
        <v>633</v>
      </c>
      <c r="B38" s="34">
        <v>30</v>
      </c>
      <c r="C38" s="34" t="s">
        <v>135</v>
      </c>
      <c r="D38" s="33" t="s">
        <v>158</v>
      </c>
      <c r="E38" s="28" t="s">
        <v>182</v>
      </c>
      <c r="F38" s="32" t="s">
        <v>182</v>
      </c>
      <c r="G38" s="28" t="s">
        <v>182</v>
      </c>
      <c r="H38" s="28" t="s">
        <v>182</v>
      </c>
      <c r="I38" s="28" t="s">
        <v>182</v>
      </c>
      <c r="J38" s="28" t="s">
        <v>182</v>
      </c>
      <c r="K38" s="28" t="s">
        <v>182</v>
      </c>
      <c r="L38" s="28" t="s">
        <v>616</v>
      </c>
      <c r="M38" s="28">
        <f t="shared" si="3"/>
        <v>0</v>
      </c>
      <c r="N38" s="26"/>
      <c r="O38" s="26"/>
    </row>
    <row r="39" spans="1:15" ht="12.75">
      <c r="A39" s="33" t="s">
        <v>634</v>
      </c>
      <c r="B39" s="34">
        <v>34</v>
      </c>
      <c r="C39" s="34" t="s">
        <v>5</v>
      </c>
      <c r="D39" s="33" t="s">
        <v>626</v>
      </c>
      <c r="E39" s="28" t="s">
        <v>182</v>
      </c>
      <c r="F39" s="32">
        <v>5.7</v>
      </c>
      <c r="G39" s="28" t="s">
        <v>182</v>
      </c>
      <c r="H39" s="28" t="s">
        <v>182</v>
      </c>
      <c r="I39" s="28" t="s">
        <v>182</v>
      </c>
      <c r="J39" s="28" t="s">
        <v>182</v>
      </c>
      <c r="K39" s="28" t="s">
        <v>182</v>
      </c>
      <c r="L39" s="28" t="s">
        <v>182</v>
      </c>
      <c r="M39" s="28">
        <f t="shared" si="3"/>
        <v>-4</v>
      </c>
      <c r="N39" s="26"/>
      <c r="O39" s="26"/>
    </row>
    <row r="40" spans="1:15" ht="12.75">
      <c r="A40" s="33" t="s">
        <v>635</v>
      </c>
      <c r="B40" s="34">
        <v>38</v>
      </c>
      <c r="C40" s="34" t="s">
        <v>5</v>
      </c>
      <c r="D40" s="35" t="s">
        <v>627</v>
      </c>
      <c r="E40" s="28" t="s">
        <v>182</v>
      </c>
      <c r="F40" s="32">
        <v>5.4</v>
      </c>
      <c r="G40" s="28" t="s">
        <v>182</v>
      </c>
      <c r="H40" s="28" t="s">
        <v>182</v>
      </c>
      <c r="I40" s="28" t="s">
        <v>182</v>
      </c>
      <c r="J40" s="28" t="s">
        <v>182</v>
      </c>
      <c r="K40" s="28" t="s">
        <v>182</v>
      </c>
      <c r="L40" s="28" t="s">
        <v>182</v>
      </c>
      <c r="M40" s="28">
        <f t="shared" si="3"/>
        <v>-8</v>
      </c>
      <c r="N40" s="26"/>
      <c r="O40" s="26"/>
    </row>
    <row r="41" spans="1:15" ht="12.75">
      <c r="A41" s="33" t="s">
        <v>636</v>
      </c>
      <c r="B41" s="34">
        <v>41</v>
      </c>
      <c r="C41" s="34" t="s">
        <v>576</v>
      </c>
      <c r="D41" s="35" t="s">
        <v>577</v>
      </c>
      <c r="E41" s="28" t="s">
        <v>182</v>
      </c>
      <c r="F41" s="32">
        <v>6.6</v>
      </c>
      <c r="G41" s="28" t="s">
        <v>182</v>
      </c>
      <c r="H41" s="28" t="s">
        <v>182</v>
      </c>
      <c r="I41" s="28" t="s">
        <v>8</v>
      </c>
      <c r="J41" s="28" t="s">
        <v>9</v>
      </c>
      <c r="K41" s="28" t="s">
        <v>182</v>
      </c>
      <c r="L41" s="28" t="s">
        <v>182</v>
      </c>
      <c r="M41" s="28">
        <f t="shared" si="3"/>
        <v>-11</v>
      </c>
      <c r="N41" s="26"/>
      <c r="O41" s="26"/>
    </row>
    <row r="42" spans="1:15" ht="12.75">
      <c r="A42" s="33" t="s">
        <v>637</v>
      </c>
      <c r="B42" s="34">
        <v>45</v>
      </c>
      <c r="C42" s="34" t="s">
        <v>576</v>
      </c>
      <c r="D42" s="35" t="s">
        <v>577</v>
      </c>
      <c r="E42" s="28" t="s">
        <v>182</v>
      </c>
      <c r="F42" s="32">
        <v>6</v>
      </c>
      <c r="G42" s="28" t="s">
        <v>182</v>
      </c>
      <c r="H42" s="28" t="s">
        <v>182</v>
      </c>
      <c r="I42" s="28" t="s">
        <v>8</v>
      </c>
      <c r="J42" s="28" t="s">
        <v>9</v>
      </c>
      <c r="K42" s="28" t="s">
        <v>182</v>
      </c>
      <c r="L42" s="28" t="s">
        <v>182</v>
      </c>
      <c r="M42" s="28">
        <f t="shared" si="3"/>
        <v>-15</v>
      </c>
      <c r="N42" s="26"/>
      <c r="O42" s="26"/>
    </row>
    <row r="43" spans="1:15" ht="12.75">
      <c r="A43" s="33" t="s">
        <v>631</v>
      </c>
      <c r="B43" s="34">
        <v>49</v>
      </c>
      <c r="C43" s="34" t="s">
        <v>576</v>
      </c>
      <c r="D43" s="35" t="s">
        <v>577</v>
      </c>
      <c r="E43" s="28" t="s">
        <v>182</v>
      </c>
      <c r="F43" s="32">
        <v>6.6</v>
      </c>
      <c r="G43" s="28" t="s">
        <v>188</v>
      </c>
      <c r="H43" s="28" t="s">
        <v>182</v>
      </c>
      <c r="I43" s="28" t="s">
        <v>182</v>
      </c>
      <c r="J43" s="28" t="s">
        <v>182</v>
      </c>
      <c r="K43" s="28" t="s">
        <v>182</v>
      </c>
      <c r="L43" s="28" t="s">
        <v>182</v>
      </c>
      <c r="M43" s="28">
        <f t="shared" si="3"/>
        <v>-19</v>
      </c>
      <c r="N43" s="26"/>
      <c r="O43" s="26"/>
    </row>
    <row r="44" spans="1:15" ht="12.75">
      <c r="A44" s="33" t="s">
        <v>575</v>
      </c>
      <c r="B44" s="34">
        <v>54</v>
      </c>
      <c r="C44" s="34" t="s">
        <v>576</v>
      </c>
      <c r="D44" s="35" t="s">
        <v>577</v>
      </c>
      <c r="E44" s="28" t="s">
        <v>182</v>
      </c>
      <c r="F44" s="32">
        <v>6</v>
      </c>
      <c r="G44" s="28" t="s">
        <v>188</v>
      </c>
      <c r="H44" s="28" t="s">
        <v>7</v>
      </c>
      <c r="I44" s="28" t="s">
        <v>8</v>
      </c>
      <c r="J44" s="28" t="s">
        <v>9</v>
      </c>
      <c r="K44" s="28" t="s">
        <v>182</v>
      </c>
      <c r="L44" s="28" t="s">
        <v>182</v>
      </c>
      <c r="M44" s="28">
        <f t="shared" si="3"/>
        <v>-24</v>
      </c>
      <c r="N44" s="26"/>
      <c r="O44" s="26"/>
    </row>
    <row r="45" spans="1:15" ht="12.75">
      <c r="A45" s="33" t="s">
        <v>578</v>
      </c>
      <c r="B45" s="34">
        <v>58</v>
      </c>
      <c r="C45" s="34" t="s">
        <v>576</v>
      </c>
      <c r="D45" s="35" t="s">
        <v>577</v>
      </c>
      <c r="E45" s="28" t="s">
        <v>182</v>
      </c>
      <c r="F45" s="32">
        <v>6</v>
      </c>
      <c r="G45" s="28" t="s">
        <v>188</v>
      </c>
      <c r="H45" s="28" t="s">
        <v>7</v>
      </c>
      <c r="I45" s="28" t="s">
        <v>182</v>
      </c>
      <c r="J45" s="28" t="s">
        <v>182</v>
      </c>
      <c r="K45" s="28" t="s">
        <v>182</v>
      </c>
      <c r="L45" s="28" t="s">
        <v>182</v>
      </c>
      <c r="M45" s="28">
        <f t="shared" si="3"/>
        <v>-28</v>
      </c>
      <c r="N45" s="26"/>
      <c r="O45" s="26"/>
    </row>
    <row r="46" spans="1:15" ht="12.75">
      <c r="A46" s="33" t="s">
        <v>579</v>
      </c>
      <c r="B46" s="34">
        <v>60</v>
      </c>
      <c r="C46" s="34" t="s">
        <v>576</v>
      </c>
      <c r="D46" s="35" t="s">
        <v>577</v>
      </c>
      <c r="E46" s="28" t="s">
        <v>182</v>
      </c>
      <c r="F46" s="32">
        <v>6</v>
      </c>
      <c r="G46" s="28" t="s">
        <v>188</v>
      </c>
      <c r="H46" s="28" t="s">
        <v>7</v>
      </c>
      <c r="I46" s="28" t="s">
        <v>182</v>
      </c>
      <c r="J46" s="28" t="s">
        <v>182</v>
      </c>
      <c r="K46" s="28" t="s">
        <v>182</v>
      </c>
      <c r="L46" s="28" t="s">
        <v>182</v>
      </c>
      <c r="M46" s="28">
        <f t="shared" si="3"/>
        <v>-30</v>
      </c>
      <c r="N46" s="26"/>
      <c r="O46" s="26"/>
    </row>
    <row r="47" spans="1:15" ht="12.75">
      <c r="A47" s="33"/>
      <c r="B47" s="34"/>
      <c r="C47" s="34"/>
      <c r="D47" s="35"/>
      <c r="F47" s="32"/>
      <c r="M47" s="28"/>
      <c r="N47" s="26"/>
      <c r="O47" s="26"/>
    </row>
    <row r="48" spans="1:15" ht="12.75">
      <c r="A48" s="33" t="s">
        <v>580</v>
      </c>
      <c r="B48" s="34">
        <v>2</v>
      </c>
      <c r="C48" s="34" t="s">
        <v>128</v>
      </c>
      <c r="D48" s="33" t="s">
        <v>541</v>
      </c>
      <c r="E48" s="28" t="s">
        <v>182</v>
      </c>
      <c r="F48" s="32" t="s">
        <v>182</v>
      </c>
      <c r="G48" s="28" t="s">
        <v>182</v>
      </c>
      <c r="H48" s="28" t="s">
        <v>182</v>
      </c>
      <c r="I48" s="28" t="s">
        <v>182</v>
      </c>
      <c r="J48" s="28" t="s">
        <v>182</v>
      </c>
      <c r="K48" s="28" t="s">
        <v>182</v>
      </c>
      <c r="L48" s="28" t="s">
        <v>616</v>
      </c>
      <c r="M48" s="28">
        <f>35-B48</f>
        <v>33</v>
      </c>
      <c r="N48" s="26"/>
      <c r="O48" s="26"/>
    </row>
    <row r="49" spans="1:15" ht="12.75">
      <c r="A49" s="33" t="s">
        <v>581</v>
      </c>
      <c r="B49" s="34">
        <v>7</v>
      </c>
      <c r="C49" s="34" t="s">
        <v>134</v>
      </c>
      <c r="D49" s="35" t="s">
        <v>131</v>
      </c>
      <c r="E49" s="28" t="s">
        <v>182</v>
      </c>
      <c r="F49" s="32" t="s">
        <v>182</v>
      </c>
      <c r="G49" s="28" t="s">
        <v>182</v>
      </c>
      <c r="H49" s="28" t="s">
        <v>182</v>
      </c>
      <c r="I49" s="28" t="s">
        <v>182</v>
      </c>
      <c r="J49" s="28" t="s">
        <v>182</v>
      </c>
      <c r="K49" s="28" t="s">
        <v>182</v>
      </c>
      <c r="L49" s="28" t="s">
        <v>616</v>
      </c>
      <c r="M49" s="28">
        <f aca="true" t="shared" si="4" ref="M49:M57">35-B49</f>
        <v>28</v>
      </c>
      <c r="N49" s="26"/>
      <c r="O49" s="26"/>
    </row>
    <row r="50" spans="1:15" ht="12.75">
      <c r="A50" s="33" t="s">
        <v>582</v>
      </c>
      <c r="B50" s="34">
        <v>11</v>
      </c>
      <c r="C50" s="34" t="s">
        <v>137</v>
      </c>
      <c r="D50" s="35" t="s">
        <v>180</v>
      </c>
      <c r="E50" s="28" t="s">
        <v>182</v>
      </c>
      <c r="F50" s="32" t="s">
        <v>182</v>
      </c>
      <c r="G50" s="28" t="s">
        <v>182</v>
      </c>
      <c r="H50" s="28" t="s">
        <v>182</v>
      </c>
      <c r="I50" s="28" t="s">
        <v>182</v>
      </c>
      <c r="J50" s="28" t="s">
        <v>182</v>
      </c>
      <c r="K50" s="28" t="s">
        <v>182</v>
      </c>
      <c r="L50" s="28" t="s">
        <v>616</v>
      </c>
      <c r="M50" s="28">
        <f t="shared" si="4"/>
        <v>24</v>
      </c>
      <c r="N50" s="26"/>
      <c r="O50" s="26"/>
    </row>
    <row r="51" spans="1:15" ht="12.75">
      <c r="A51" s="33" t="s">
        <v>583</v>
      </c>
      <c r="B51" s="34">
        <v>16</v>
      </c>
      <c r="C51" s="34" t="s">
        <v>137</v>
      </c>
      <c r="D51" s="35" t="s">
        <v>180</v>
      </c>
      <c r="E51" s="28" t="s">
        <v>182</v>
      </c>
      <c r="F51" s="32" t="s">
        <v>182</v>
      </c>
      <c r="G51" s="28" t="s">
        <v>182</v>
      </c>
      <c r="H51" s="28" t="s">
        <v>182</v>
      </c>
      <c r="I51" s="28" t="s">
        <v>182</v>
      </c>
      <c r="J51" s="28" t="s">
        <v>182</v>
      </c>
      <c r="K51" s="28" t="s">
        <v>182</v>
      </c>
      <c r="L51" s="28" t="s">
        <v>616</v>
      </c>
      <c r="M51" s="28">
        <f t="shared" si="4"/>
        <v>19</v>
      </c>
      <c r="N51" s="26"/>
      <c r="O51" s="26"/>
    </row>
    <row r="52" spans="1:15" ht="12.75">
      <c r="A52" s="33" t="s">
        <v>584</v>
      </c>
      <c r="B52" s="34">
        <v>21</v>
      </c>
      <c r="C52" s="34" t="s">
        <v>137</v>
      </c>
      <c r="D52" s="35" t="s">
        <v>180</v>
      </c>
      <c r="E52" s="28" t="s">
        <v>182</v>
      </c>
      <c r="F52" s="32" t="s">
        <v>182</v>
      </c>
      <c r="G52" s="28" t="s">
        <v>182</v>
      </c>
      <c r="H52" s="28" t="s">
        <v>182</v>
      </c>
      <c r="I52" s="28" t="s">
        <v>182</v>
      </c>
      <c r="J52" s="28" t="s">
        <v>182</v>
      </c>
      <c r="K52" s="28" t="s">
        <v>182</v>
      </c>
      <c r="L52" s="28" t="s">
        <v>616</v>
      </c>
      <c r="M52" s="28">
        <f t="shared" si="4"/>
        <v>14</v>
      </c>
      <c r="N52" s="26"/>
      <c r="O52" s="26"/>
    </row>
    <row r="53" spans="1:15" ht="12.75">
      <c r="A53" s="33" t="s">
        <v>585</v>
      </c>
      <c r="B53" s="34">
        <v>26</v>
      </c>
      <c r="C53" s="34" t="s">
        <v>137</v>
      </c>
      <c r="D53" s="35" t="s">
        <v>180</v>
      </c>
      <c r="E53" s="28" t="s">
        <v>182</v>
      </c>
      <c r="F53" s="32" t="s">
        <v>182</v>
      </c>
      <c r="G53" s="28" t="s">
        <v>182</v>
      </c>
      <c r="H53" s="28" t="s">
        <v>182</v>
      </c>
      <c r="I53" s="28" t="s">
        <v>182</v>
      </c>
      <c r="J53" s="28" t="s">
        <v>182</v>
      </c>
      <c r="K53" s="28" t="s">
        <v>182</v>
      </c>
      <c r="L53" s="28" t="s">
        <v>616</v>
      </c>
      <c r="M53" s="28">
        <f t="shared" si="4"/>
        <v>9</v>
      </c>
      <c r="N53" s="26"/>
      <c r="O53" s="26"/>
    </row>
    <row r="54" spans="1:15" ht="12.75">
      <c r="A54" s="33" t="s">
        <v>586</v>
      </c>
      <c r="B54" s="34">
        <v>31</v>
      </c>
      <c r="C54" s="34" t="s">
        <v>136</v>
      </c>
      <c r="D54" s="33" t="s">
        <v>147</v>
      </c>
      <c r="E54" s="28" t="s">
        <v>182</v>
      </c>
      <c r="F54" s="32">
        <v>6.4</v>
      </c>
      <c r="G54" s="28" t="s">
        <v>182</v>
      </c>
      <c r="H54" s="28" t="s">
        <v>182</v>
      </c>
      <c r="I54" s="28" t="s">
        <v>182</v>
      </c>
      <c r="J54" s="28" t="s">
        <v>182</v>
      </c>
      <c r="K54" s="28" t="s">
        <v>182</v>
      </c>
      <c r="L54" s="28" t="s">
        <v>616</v>
      </c>
      <c r="M54" s="28">
        <f t="shared" si="4"/>
        <v>4</v>
      </c>
      <c r="N54" s="26"/>
      <c r="O54" s="26"/>
    </row>
    <row r="55" spans="1:15" ht="12.75">
      <c r="A55" s="33" t="s">
        <v>587</v>
      </c>
      <c r="B55" s="34">
        <v>35</v>
      </c>
      <c r="C55" s="34" t="s">
        <v>136</v>
      </c>
      <c r="D55" s="33" t="s">
        <v>147</v>
      </c>
      <c r="E55" s="28" t="s">
        <v>182</v>
      </c>
      <c r="F55" s="32">
        <v>5.8</v>
      </c>
      <c r="G55" s="28" t="s">
        <v>182</v>
      </c>
      <c r="H55" s="28" t="s">
        <v>182</v>
      </c>
      <c r="I55" s="28" t="s">
        <v>182</v>
      </c>
      <c r="J55" s="28" t="s">
        <v>182</v>
      </c>
      <c r="K55" s="28" t="s">
        <v>182</v>
      </c>
      <c r="L55" s="28" t="s">
        <v>616</v>
      </c>
      <c r="M55" s="28">
        <f t="shared" si="4"/>
        <v>0</v>
      </c>
      <c r="N55" s="26"/>
      <c r="O55" s="26"/>
    </row>
    <row r="56" spans="1:15" ht="12.75">
      <c r="A56" s="33" t="s">
        <v>588</v>
      </c>
      <c r="B56" s="34">
        <v>38</v>
      </c>
      <c r="C56" s="34" t="s">
        <v>576</v>
      </c>
      <c r="D56" s="35" t="s">
        <v>589</v>
      </c>
      <c r="E56" s="28" t="s">
        <v>186</v>
      </c>
      <c r="F56" s="32">
        <v>6</v>
      </c>
      <c r="G56" s="28" t="s">
        <v>185</v>
      </c>
      <c r="H56" s="28" t="s">
        <v>7</v>
      </c>
      <c r="I56" s="28" t="s">
        <v>182</v>
      </c>
      <c r="J56" s="28" t="s">
        <v>182</v>
      </c>
      <c r="K56" s="28" t="s">
        <v>182</v>
      </c>
      <c r="L56" s="28" t="s">
        <v>182</v>
      </c>
      <c r="M56" s="28">
        <f t="shared" si="4"/>
        <v>-3</v>
      </c>
      <c r="N56" s="26"/>
      <c r="O56" s="26"/>
    </row>
    <row r="57" spans="1:15" ht="12.75">
      <c r="A57" s="33" t="s">
        <v>590</v>
      </c>
      <c r="B57" s="34">
        <v>40</v>
      </c>
      <c r="C57" s="34" t="s">
        <v>576</v>
      </c>
      <c r="D57" s="35" t="s">
        <v>589</v>
      </c>
      <c r="E57" s="28" t="s">
        <v>186</v>
      </c>
      <c r="F57" s="32">
        <v>6</v>
      </c>
      <c r="G57" s="28" t="s">
        <v>185</v>
      </c>
      <c r="H57" s="28" t="s">
        <v>7</v>
      </c>
      <c r="I57" s="28" t="s">
        <v>182</v>
      </c>
      <c r="J57" s="28" t="s">
        <v>182</v>
      </c>
      <c r="K57" s="28" t="s">
        <v>182</v>
      </c>
      <c r="L57" s="28" t="s">
        <v>182</v>
      </c>
      <c r="M57" s="28">
        <f t="shared" si="4"/>
        <v>-5</v>
      </c>
      <c r="N57" s="26"/>
      <c r="O57" s="26"/>
    </row>
    <row r="58" spans="1:15" ht="12.75">
      <c r="A58" s="33"/>
      <c r="B58" s="34"/>
      <c r="C58" s="34"/>
      <c r="D58" s="35"/>
      <c r="F58" s="32"/>
      <c r="M58" s="28"/>
      <c r="N58" s="26"/>
      <c r="O58" s="26"/>
    </row>
    <row r="59" spans="1:15" ht="12.75">
      <c r="A59" s="33" t="s">
        <v>591</v>
      </c>
      <c r="B59" s="34">
        <v>2</v>
      </c>
      <c r="C59" s="34" t="s">
        <v>128</v>
      </c>
      <c r="D59" s="35" t="s">
        <v>541</v>
      </c>
      <c r="E59" s="28" t="s">
        <v>182</v>
      </c>
      <c r="F59" s="32" t="s">
        <v>182</v>
      </c>
      <c r="G59" s="28" t="s">
        <v>182</v>
      </c>
      <c r="H59" s="28" t="s">
        <v>182</v>
      </c>
      <c r="I59" s="28" t="s">
        <v>182</v>
      </c>
      <c r="J59" s="28" t="s">
        <v>182</v>
      </c>
      <c r="K59" s="28" t="s">
        <v>182</v>
      </c>
      <c r="L59" s="28" t="s">
        <v>616</v>
      </c>
      <c r="M59" s="28">
        <f>37-B59</f>
        <v>35</v>
      </c>
      <c r="N59" s="26"/>
      <c r="O59" s="26"/>
    </row>
    <row r="60" spans="1:15" ht="12.75">
      <c r="A60" s="33" t="s">
        <v>592</v>
      </c>
      <c r="B60" s="34">
        <v>6</v>
      </c>
      <c r="C60" s="34" t="s">
        <v>134</v>
      </c>
      <c r="D60" s="35" t="s">
        <v>131</v>
      </c>
      <c r="E60" s="28" t="s">
        <v>182</v>
      </c>
      <c r="F60" s="32" t="s">
        <v>182</v>
      </c>
      <c r="G60" s="28" t="s">
        <v>182</v>
      </c>
      <c r="H60" s="28" t="s">
        <v>182</v>
      </c>
      <c r="I60" s="28" t="s">
        <v>182</v>
      </c>
      <c r="J60" s="28" t="s">
        <v>182</v>
      </c>
      <c r="K60" s="28" t="s">
        <v>182</v>
      </c>
      <c r="L60" s="28" t="s">
        <v>616</v>
      </c>
      <c r="M60" s="28">
        <f aca="true" t="shared" si="5" ref="M60:M68">37-B60</f>
        <v>31</v>
      </c>
      <c r="N60" s="26"/>
      <c r="O60" s="26"/>
    </row>
    <row r="61" spans="1:15" ht="12.75">
      <c r="A61" s="33" t="s">
        <v>593</v>
      </c>
      <c r="B61" s="34">
        <v>8</v>
      </c>
      <c r="C61" s="34" t="s">
        <v>137</v>
      </c>
      <c r="D61" s="35" t="s">
        <v>180</v>
      </c>
      <c r="E61" s="28" t="s">
        <v>182</v>
      </c>
      <c r="F61" s="32" t="s">
        <v>182</v>
      </c>
      <c r="G61" s="28" t="s">
        <v>182</v>
      </c>
      <c r="H61" s="28" t="s">
        <v>182</v>
      </c>
      <c r="I61" s="28" t="s">
        <v>182</v>
      </c>
      <c r="J61" s="28" t="s">
        <v>182</v>
      </c>
      <c r="K61" s="28" t="s">
        <v>182</v>
      </c>
      <c r="L61" s="28" t="s">
        <v>616</v>
      </c>
      <c r="M61" s="28">
        <f t="shared" si="5"/>
        <v>29</v>
      </c>
      <c r="N61" s="26"/>
      <c r="O61" s="26"/>
    </row>
    <row r="62" spans="1:15" ht="12.75">
      <c r="A62" s="33" t="s">
        <v>594</v>
      </c>
      <c r="B62" s="34">
        <v>12</v>
      </c>
      <c r="C62" s="34" t="s">
        <v>137</v>
      </c>
      <c r="D62" s="35" t="s">
        <v>180</v>
      </c>
      <c r="E62" s="28" t="s">
        <v>182</v>
      </c>
      <c r="F62" s="32" t="s">
        <v>182</v>
      </c>
      <c r="G62" s="28" t="s">
        <v>182</v>
      </c>
      <c r="H62" s="28" t="s">
        <v>182</v>
      </c>
      <c r="I62" s="28" t="s">
        <v>182</v>
      </c>
      <c r="J62" s="28" t="s">
        <v>182</v>
      </c>
      <c r="K62" s="28" t="s">
        <v>182</v>
      </c>
      <c r="L62" s="28" t="s">
        <v>616</v>
      </c>
      <c r="M62" s="28">
        <f t="shared" si="5"/>
        <v>25</v>
      </c>
      <c r="N62" s="26"/>
      <c r="O62" s="26"/>
    </row>
    <row r="63" spans="1:15" ht="12.75">
      <c r="A63" s="33" t="s">
        <v>595</v>
      </c>
      <c r="B63" s="34">
        <v>17</v>
      </c>
      <c r="C63" s="34" t="s">
        <v>137</v>
      </c>
      <c r="D63" s="35" t="s">
        <v>180</v>
      </c>
      <c r="E63" s="28" t="s">
        <v>182</v>
      </c>
      <c r="F63" s="32" t="s">
        <v>182</v>
      </c>
      <c r="G63" s="28" t="s">
        <v>182</v>
      </c>
      <c r="H63" s="28" t="s">
        <v>182</v>
      </c>
      <c r="I63" s="28" t="s">
        <v>182</v>
      </c>
      <c r="J63" s="28" t="s">
        <v>182</v>
      </c>
      <c r="K63" s="28" t="s">
        <v>182</v>
      </c>
      <c r="L63" s="28" t="s">
        <v>616</v>
      </c>
      <c r="M63" s="28">
        <f t="shared" si="5"/>
        <v>20</v>
      </c>
      <c r="N63" s="26"/>
      <c r="O63" s="26"/>
    </row>
    <row r="64" spans="1:15" ht="12.75">
      <c r="A64" s="33" t="s">
        <v>596</v>
      </c>
      <c r="B64" s="34">
        <v>22</v>
      </c>
      <c r="C64" s="34" t="s">
        <v>137</v>
      </c>
      <c r="D64" s="35" t="s">
        <v>180</v>
      </c>
      <c r="E64" s="28" t="s">
        <v>182</v>
      </c>
      <c r="F64" s="32" t="s">
        <v>182</v>
      </c>
      <c r="G64" s="28" t="s">
        <v>182</v>
      </c>
      <c r="H64" s="28" t="s">
        <v>182</v>
      </c>
      <c r="I64" s="28" t="s">
        <v>182</v>
      </c>
      <c r="J64" s="28" t="s">
        <v>182</v>
      </c>
      <c r="K64" s="28" t="s">
        <v>182</v>
      </c>
      <c r="L64" s="28" t="s">
        <v>616</v>
      </c>
      <c r="M64" s="28">
        <f t="shared" si="5"/>
        <v>15</v>
      </c>
      <c r="N64" s="26"/>
      <c r="O64" s="26"/>
    </row>
    <row r="65" spans="1:15" ht="12.75">
      <c r="A65" s="33" t="s">
        <v>597</v>
      </c>
      <c r="B65" s="34">
        <v>27</v>
      </c>
      <c r="C65" s="34" t="s">
        <v>137</v>
      </c>
      <c r="D65" s="35" t="s">
        <v>180</v>
      </c>
      <c r="E65" s="28" t="s">
        <v>182</v>
      </c>
      <c r="F65" s="32" t="s">
        <v>182</v>
      </c>
      <c r="G65" s="28" t="s">
        <v>182</v>
      </c>
      <c r="H65" s="28" t="s">
        <v>182</v>
      </c>
      <c r="I65" s="28" t="s">
        <v>182</v>
      </c>
      <c r="J65" s="28" t="s">
        <v>182</v>
      </c>
      <c r="K65" s="28" t="s">
        <v>182</v>
      </c>
      <c r="L65" s="28" t="s">
        <v>616</v>
      </c>
      <c r="M65" s="28">
        <f t="shared" si="5"/>
        <v>10</v>
      </c>
      <c r="N65" s="26"/>
      <c r="O65" s="26"/>
    </row>
    <row r="66" spans="1:15" ht="12.75">
      <c r="A66" s="33" t="s">
        <v>598</v>
      </c>
      <c r="B66" s="34">
        <v>32</v>
      </c>
      <c r="C66" s="34" t="s">
        <v>136</v>
      </c>
      <c r="D66" s="33" t="s">
        <v>147</v>
      </c>
      <c r="E66" s="28" t="s">
        <v>182</v>
      </c>
      <c r="F66" s="32">
        <v>6.2</v>
      </c>
      <c r="G66" s="28" t="s">
        <v>182</v>
      </c>
      <c r="H66" s="28" t="s">
        <v>182</v>
      </c>
      <c r="I66" s="28" t="s">
        <v>182</v>
      </c>
      <c r="J66" s="28" t="s">
        <v>182</v>
      </c>
      <c r="K66" s="28" t="s">
        <v>182</v>
      </c>
      <c r="L66" s="28" t="s">
        <v>616</v>
      </c>
      <c r="M66" s="28">
        <f t="shared" si="5"/>
        <v>5</v>
      </c>
      <c r="N66" s="26"/>
      <c r="O66" s="26"/>
    </row>
    <row r="67" spans="1:15" ht="12.75">
      <c r="A67" s="33" t="s">
        <v>599</v>
      </c>
      <c r="B67" s="34">
        <v>37</v>
      </c>
      <c r="C67" s="34" t="s">
        <v>136</v>
      </c>
      <c r="D67" s="33" t="s">
        <v>147</v>
      </c>
      <c r="E67" s="28" t="s">
        <v>182</v>
      </c>
      <c r="F67" s="32">
        <v>6.2</v>
      </c>
      <c r="G67" s="28" t="s">
        <v>182</v>
      </c>
      <c r="H67" s="28" t="s">
        <v>182</v>
      </c>
      <c r="I67" s="28" t="s">
        <v>182</v>
      </c>
      <c r="J67" s="28" t="s">
        <v>182</v>
      </c>
      <c r="K67" s="28" t="s">
        <v>182</v>
      </c>
      <c r="L67" s="28" t="s">
        <v>616</v>
      </c>
      <c r="M67" s="28">
        <f t="shared" si="5"/>
        <v>0</v>
      </c>
      <c r="N67" s="26"/>
      <c r="O67" s="26"/>
    </row>
    <row r="68" spans="1:15" ht="12.75">
      <c r="A68" s="33" t="s">
        <v>600</v>
      </c>
      <c r="B68" s="34">
        <v>43</v>
      </c>
      <c r="C68" s="34" t="s">
        <v>576</v>
      </c>
      <c r="D68" s="35" t="s">
        <v>601</v>
      </c>
      <c r="E68" s="28" t="s">
        <v>182</v>
      </c>
      <c r="F68" s="32">
        <v>6.2</v>
      </c>
      <c r="G68" s="28" t="s">
        <v>187</v>
      </c>
      <c r="H68" s="28" t="s">
        <v>7</v>
      </c>
      <c r="I68" s="28" t="s">
        <v>182</v>
      </c>
      <c r="J68" s="28" t="s">
        <v>182</v>
      </c>
      <c r="K68" s="28" t="s">
        <v>182</v>
      </c>
      <c r="L68" s="28" t="s">
        <v>182</v>
      </c>
      <c r="M68" s="28">
        <f t="shared" si="5"/>
        <v>-6</v>
      </c>
      <c r="N68" s="26"/>
      <c r="O68" s="26"/>
    </row>
    <row r="69" spans="1:15" ht="12.75">
      <c r="A69" s="33"/>
      <c r="B69" s="34"/>
      <c r="C69" s="34"/>
      <c r="D69" s="35"/>
      <c r="F69" s="32"/>
      <c r="M69" s="28"/>
      <c r="N69" s="26"/>
      <c r="O69" s="26"/>
    </row>
    <row r="70" spans="1:15" ht="12.75">
      <c r="A70" s="33" t="s">
        <v>602</v>
      </c>
      <c r="B70" s="34">
        <v>3</v>
      </c>
      <c r="C70" s="34" t="s">
        <v>128</v>
      </c>
      <c r="D70" s="33" t="s">
        <v>541</v>
      </c>
      <c r="E70" s="28" t="s">
        <v>182</v>
      </c>
      <c r="F70" s="32" t="s">
        <v>182</v>
      </c>
      <c r="G70" s="28" t="s">
        <v>182</v>
      </c>
      <c r="H70" s="28" t="s">
        <v>182</v>
      </c>
      <c r="I70" s="28" t="s">
        <v>182</v>
      </c>
      <c r="J70" s="28" t="s">
        <v>182</v>
      </c>
      <c r="K70" s="28" t="s">
        <v>182</v>
      </c>
      <c r="L70" s="28" t="s">
        <v>616</v>
      </c>
      <c r="M70" s="28">
        <f aca="true" t="shared" si="6" ref="M70:M83">47-B70</f>
        <v>44</v>
      </c>
      <c r="N70" s="26"/>
      <c r="O70" s="26"/>
    </row>
    <row r="71" spans="1:15" ht="12.75">
      <c r="A71" s="33" t="s">
        <v>603</v>
      </c>
      <c r="B71" s="34">
        <v>7</v>
      </c>
      <c r="C71" s="34" t="s">
        <v>134</v>
      </c>
      <c r="D71" s="35" t="s">
        <v>131</v>
      </c>
      <c r="E71" s="28" t="s">
        <v>182</v>
      </c>
      <c r="F71" s="32" t="s">
        <v>182</v>
      </c>
      <c r="G71" s="28" t="s">
        <v>182</v>
      </c>
      <c r="H71" s="28" t="s">
        <v>182</v>
      </c>
      <c r="I71" s="28" t="s">
        <v>182</v>
      </c>
      <c r="J71" s="28" t="s">
        <v>182</v>
      </c>
      <c r="K71" s="28" t="s">
        <v>182</v>
      </c>
      <c r="L71" s="28" t="s">
        <v>616</v>
      </c>
      <c r="M71" s="28">
        <f t="shared" si="6"/>
        <v>40</v>
      </c>
      <c r="N71" s="26"/>
      <c r="O71" s="26"/>
    </row>
    <row r="72" spans="1:15" ht="12.75">
      <c r="A72" s="33" t="s">
        <v>604</v>
      </c>
      <c r="B72" s="34">
        <v>9</v>
      </c>
      <c r="C72" s="34" t="s">
        <v>137</v>
      </c>
      <c r="D72" s="35" t="s">
        <v>180</v>
      </c>
      <c r="E72" s="28" t="s">
        <v>182</v>
      </c>
      <c r="F72" s="32" t="s">
        <v>182</v>
      </c>
      <c r="G72" s="28" t="s">
        <v>182</v>
      </c>
      <c r="H72" s="28" t="s">
        <v>182</v>
      </c>
      <c r="I72" s="28" t="s">
        <v>182</v>
      </c>
      <c r="J72" s="28" t="s">
        <v>182</v>
      </c>
      <c r="K72" s="28" t="s">
        <v>182</v>
      </c>
      <c r="L72" s="28" t="s">
        <v>616</v>
      </c>
      <c r="M72" s="28">
        <f t="shared" si="6"/>
        <v>38</v>
      </c>
      <c r="N72" s="26"/>
      <c r="O72" s="26"/>
    </row>
    <row r="73" spans="1:15" ht="12.75">
      <c r="A73" s="33" t="s">
        <v>605</v>
      </c>
      <c r="B73" s="34">
        <v>14</v>
      </c>
      <c r="C73" s="34" t="s">
        <v>137</v>
      </c>
      <c r="D73" s="35" t="s">
        <v>180</v>
      </c>
      <c r="E73" s="28" t="s">
        <v>182</v>
      </c>
      <c r="F73" s="32" t="s">
        <v>182</v>
      </c>
      <c r="G73" s="28" t="s">
        <v>182</v>
      </c>
      <c r="H73" s="28" t="s">
        <v>182</v>
      </c>
      <c r="I73" s="28" t="s">
        <v>182</v>
      </c>
      <c r="J73" s="28" t="s">
        <v>182</v>
      </c>
      <c r="K73" s="28" t="s">
        <v>182</v>
      </c>
      <c r="L73" s="28" t="s">
        <v>616</v>
      </c>
      <c r="M73" s="28">
        <f t="shared" si="6"/>
        <v>33</v>
      </c>
      <c r="N73" s="26"/>
      <c r="O73" s="26"/>
    </row>
    <row r="74" spans="1:15" ht="12.75">
      <c r="A74" s="33" t="s">
        <v>606</v>
      </c>
      <c r="B74" s="34">
        <v>19</v>
      </c>
      <c r="C74" s="34" t="s">
        <v>137</v>
      </c>
      <c r="D74" s="35" t="s">
        <v>180</v>
      </c>
      <c r="E74" s="28" t="s">
        <v>182</v>
      </c>
      <c r="F74" s="32" t="s">
        <v>182</v>
      </c>
      <c r="G74" s="28" t="s">
        <v>182</v>
      </c>
      <c r="H74" s="28" t="s">
        <v>182</v>
      </c>
      <c r="I74" s="28" t="s">
        <v>182</v>
      </c>
      <c r="J74" s="28" t="s">
        <v>182</v>
      </c>
      <c r="K74" s="28" t="s">
        <v>182</v>
      </c>
      <c r="L74" s="28" t="s">
        <v>616</v>
      </c>
      <c r="M74" s="28">
        <f t="shared" si="6"/>
        <v>28</v>
      </c>
      <c r="N74" s="26"/>
      <c r="O74" s="26"/>
    </row>
    <row r="75" spans="1:15" ht="12.75">
      <c r="A75" s="33" t="s">
        <v>607</v>
      </c>
      <c r="B75" s="34">
        <v>24</v>
      </c>
      <c r="C75" s="34" t="s">
        <v>137</v>
      </c>
      <c r="D75" s="35" t="s">
        <v>180</v>
      </c>
      <c r="E75" s="28" t="s">
        <v>182</v>
      </c>
      <c r="F75" s="32" t="s">
        <v>182</v>
      </c>
      <c r="G75" s="28" t="s">
        <v>182</v>
      </c>
      <c r="H75" s="28" t="s">
        <v>182</v>
      </c>
      <c r="I75" s="28" t="s">
        <v>182</v>
      </c>
      <c r="J75" s="28" t="s">
        <v>182</v>
      </c>
      <c r="K75" s="28" t="s">
        <v>182</v>
      </c>
      <c r="L75" s="28" t="s">
        <v>616</v>
      </c>
      <c r="M75" s="28">
        <f t="shared" si="6"/>
        <v>23</v>
      </c>
      <c r="N75" s="26"/>
      <c r="O75" s="26"/>
    </row>
    <row r="76" spans="1:15" ht="12.75">
      <c r="A76" s="33" t="s">
        <v>608</v>
      </c>
      <c r="B76" s="34">
        <v>29</v>
      </c>
      <c r="C76" s="34" t="s">
        <v>137</v>
      </c>
      <c r="D76" s="35" t="s">
        <v>180</v>
      </c>
      <c r="E76" s="28" t="s">
        <v>182</v>
      </c>
      <c r="F76" s="32" t="s">
        <v>182</v>
      </c>
      <c r="G76" s="28" t="s">
        <v>182</v>
      </c>
      <c r="H76" s="28" t="s">
        <v>182</v>
      </c>
      <c r="I76" s="28" t="s">
        <v>182</v>
      </c>
      <c r="J76" s="28" t="s">
        <v>182</v>
      </c>
      <c r="K76" s="28" t="s">
        <v>182</v>
      </c>
      <c r="L76" s="28" t="s">
        <v>616</v>
      </c>
      <c r="M76" s="28">
        <f t="shared" si="6"/>
        <v>18</v>
      </c>
      <c r="N76" s="26"/>
      <c r="O76" s="26"/>
    </row>
    <row r="77" spans="1:15" ht="12.75">
      <c r="A77" s="33" t="s">
        <v>609</v>
      </c>
      <c r="B77" s="34">
        <v>34</v>
      </c>
      <c r="C77" s="34" t="s">
        <v>137</v>
      </c>
      <c r="D77" s="35" t="s">
        <v>180</v>
      </c>
      <c r="E77" s="28" t="s">
        <v>182</v>
      </c>
      <c r="F77" s="32" t="s">
        <v>182</v>
      </c>
      <c r="G77" s="28" t="s">
        <v>182</v>
      </c>
      <c r="H77" s="28" t="s">
        <v>182</v>
      </c>
      <c r="I77" s="28" t="s">
        <v>182</v>
      </c>
      <c r="J77" s="28" t="s">
        <v>182</v>
      </c>
      <c r="K77" s="28" t="s">
        <v>182</v>
      </c>
      <c r="L77" s="28" t="s">
        <v>616</v>
      </c>
      <c r="M77" s="28">
        <f t="shared" si="6"/>
        <v>13</v>
      </c>
      <c r="N77" s="26"/>
      <c r="O77" s="26"/>
    </row>
    <row r="78" spans="1:15" ht="12.75">
      <c r="A78" s="33" t="s">
        <v>610</v>
      </c>
      <c r="B78" s="34">
        <v>38</v>
      </c>
      <c r="C78" s="34" t="s">
        <v>137</v>
      </c>
      <c r="D78" s="35" t="s">
        <v>180</v>
      </c>
      <c r="E78" s="28" t="s">
        <v>182</v>
      </c>
      <c r="F78" s="32" t="s">
        <v>182</v>
      </c>
      <c r="G78" s="28" t="s">
        <v>182</v>
      </c>
      <c r="H78" s="28" t="s">
        <v>182</v>
      </c>
      <c r="I78" s="28" t="s">
        <v>182</v>
      </c>
      <c r="J78" s="28" t="s">
        <v>182</v>
      </c>
      <c r="K78" s="28" t="s">
        <v>182</v>
      </c>
      <c r="L78" s="28" t="s">
        <v>616</v>
      </c>
      <c r="M78" s="28">
        <f t="shared" si="6"/>
        <v>9</v>
      </c>
      <c r="N78" s="26"/>
      <c r="O78" s="26"/>
    </row>
    <row r="79" spans="1:15" ht="12.75">
      <c r="A79" s="33" t="s">
        <v>611</v>
      </c>
      <c r="B79" s="34">
        <v>41</v>
      </c>
      <c r="C79" s="34" t="s">
        <v>136</v>
      </c>
      <c r="D79" s="33" t="s">
        <v>147</v>
      </c>
      <c r="E79" s="28" t="s">
        <v>182</v>
      </c>
      <c r="F79" s="32">
        <v>6.1</v>
      </c>
      <c r="G79" s="28" t="s">
        <v>182</v>
      </c>
      <c r="H79" s="28" t="s">
        <v>182</v>
      </c>
      <c r="I79" s="28" t="s">
        <v>182</v>
      </c>
      <c r="J79" s="28" t="s">
        <v>182</v>
      </c>
      <c r="K79" s="28" t="s">
        <v>182</v>
      </c>
      <c r="L79" s="28" t="s">
        <v>616</v>
      </c>
      <c r="M79" s="28">
        <f t="shared" si="6"/>
        <v>6</v>
      </c>
      <c r="N79" s="26"/>
      <c r="O79" s="26"/>
    </row>
    <row r="80" spans="1:15" ht="12.75">
      <c r="A80" s="33" t="s">
        <v>612</v>
      </c>
      <c r="B80" s="34">
        <v>46</v>
      </c>
      <c r="C80" s="34" t="s">
        <v>136</v>
      </c>
      <c r="D80" s="33" t="s">
        <v>147</v>
      </c>
      <c r="E80" s="28" t="s">
        <v>182</v>
      </c>
      <c r="F80" s="32" t="s">
        <v>182</v>
      </c>
      <c r="G80" s="28" t="s">
        <v>182</v>
      </c>
      <c r="H80" s="28" t="s">
        <v>182</v>
      </c>
      <c r="I80" s="28" t="s">
        <v>182</v>
      </c>
      <c r="J80" s="28" t="s">
        <v>182</v>
      </c>
      <c r="K80" s="28" t="s">
        <v>182</v>
      </c>
      <c r="L80" s="28" t="s">
        <v>616</v>
      </c>
      <c r="M80" s="28">
        <f t="shared" si="6"/>
        <v>1</v>
      </c>
      <c r="N80" s="26"/>
      <c r="O80" s="26"/>
    </row>
    <row r="81" spans="1:15" ht="12.75">
      <c r="A81" s="33" t="s">
        <v>613</v>
      </c>
      <c r="B81" s="34">
        <v>47</v>
      </c>
      <c r="C81" s="34" t="s">
        <v>136</v>
      </c>
      <c r="D81" s="33" t="s">
        <v>147</v>
      </c>
      <c r="E81" s="28" t="s">
        <v>182</v>
      </c>
      <c r="F81" s="32">
        <v>5.8</v>
      </c>
      <c r="G81" s="28" t="s">
        <v>182</v>
      </c>
      <c r="H81" s="28" t="s">
        <v>182</v>
      </c>
      <c r="I81" s="28" t="s">
        <v>182</v>
      </c>
      <c r="J81" s="28" t="s">
        <v>182</v>
      </c>
      <c r="K81" s="28" t="s">
        <v>182</v>
      </c>
      <c r="L81" s="28" t="s">
        <v>616</v>
      </c>
      <c r="M81" s="28">
        <f t="shared" si="6"/>
        <v>0</v>
      </c>
      <c r="N81" s="26"/>
      <c r="O81" s="26"/>
    </row>
    <row r="82" spans="1:15" ht="12.75">
      <c r="A82" s="33" t="s">
        <v>614</v>
      </c>
      <c r="B82" s="34">
        <v>50</v>
      </c>
      <c r="C82" s="34" t="s">
        <v>576</v>
      </c>
      <c r="D82" s="35" t="s">
        <v>181</v>
      </c>
      <c r="E82" s="28" t="s">
        <v>182</v>
      </c>
      <c r="F82" s="32">
        <v>6.2</v>
      </c>
      <c r="G82" s="28" t="s">
        <v>182</v>
      </c>
      <c r="H82" s="28" t="s">
        <v>182</v>
      </c>
      <c r="I82" s="28" t="s">
        <v>182</v>
      </c>
      <c r="J82" s="28" t="s">
        <v>182</v>
      </c>
      <c r="K82" s="28" t="s">
        <v>182</v>
      </c>
      <c r="L82" s="28" t="s">
        <v>182</v>
      </c>
      <c r="M82" s="28">
        <f t="shared" si="6"/>
        <v>-3</v>
      </c>
      <c r="N82" s="26"/>
      <c r="O82" s="26"/>
    </row>
    <row r="83" spans="1:15" ht="12.75">
      <c r="A83" s="33" t="s">
        <v>615</v>
      </c>
      <c r="B83" s="34">
        <v>54</v>
      </c>
      <c r="C83" s="34" t="s">
        <v>576</v>
      </c>
      <c r="D83" s="35" t="s">
        <v>181</v>
      </c>
      <c r="E83" s="28" t="s">
        <v>182</v>
      </c>
      <c r="F83" s="32">
        <v>6</v>
      </c>
      <c r="G83" s="28" t="s">
        <v>182</v>
      </c>
      <c r="H83" s="28" t="s">
        <v>182</v>
      </c>
      <c r="I83" s="28" t="s">
        <v>182</v>
      </c>
      <c r="J83" s="28" t="s">
        <v>182</v>
      </c>
      <c r="K83" s="28" t="s">
        <v>182</v>
      </c>
      <c r="L83" s="28" t="s">
        <v>182</v>
      </c>
      <c r="M83" s="28">
        <f t="shared" si="6"/>
        <v>-7</v>
      </c>
      <c r="N83" s="26"/>
      <c r="O83" s="26"/>
    </row>
    <row r="86" spans="13:15" ht="12.75">
      <c r="M86" s="28"/>
      <c r="N86" s="26"/>
      <c r="O86" s="26"/>
    </row>
    <row r="87" spans="13:15" ht="12.75">
      <c r="M87" s="28"/>
      <c r="N87" s="26"/>
      <c r="O87" s="26"/>
    </row>
    <row r="88" spans="13:15" ht="12.75">
      <c r="M88" s="28"/>
      <c r="N88" s="26"/>
      <c r="O88" s="26"/>
    </row>
    <row r="89" spans="13:15" ht="12.75">
      <c r="M89" s="28"/>
      <c r="N89" s="26"/>
      <c r="O89" s="26"/>
    </row>
    <row r="90" spans="13:15" ht="12.75">
      <c r="M90" s="28"/>
      <c r="N90" s="26"/>
      <c r="O90" s="26"/>
    </row>
    <row r="91" spans="13:15" ht="12.75">
      <c r="M91" s="28"/>
      <c r="N91" s="26"/>
      <c r="O91" s="26"/>
    </row>
    <row r="92" spans="13:15" ht="12.75">
      <c r="M92" s="28"/>
      <c r="N92" s="26"/>
      <c r="O92" s="26"/>
    </row>
    <row r="93" spans="13:15" ht="12.75">
      <c r="M93" s="28"/>
      <c r="N93" s="26"/>
      <c r="O93" s="26"/>
    </row>
    <row r="94" spans="13:15" ht="12.75">
      <c r="M94" s="28"/>
      <c r="N94" s="26"/>
      <c r="O94" s="26"/>
    </row>
    <row r="95" spans="13:15" ht="12.75">
      <c r="M95" s="28"/>
      <c r="N95" s="26"/>
      <c r="O95" s="26"/>
    </row>
  </sheetData>
  <printOptions/>
  <pageMargins left="0.75" right="0.75" top="1" bottom="1" header="0.5" footer="0.5"/>
  <pageSetup horizontalDpi="300" verticalDpi="300" orientation="landscape" scale="74" r:id="rId1"/>
  <headerFooter alignWithMargins="0">
    <oddHeader>&amp;C&amp;F; &amp;A</oddHeader>
    <oddFooter>&amp;CPage &amp;P of &amp;N</oddFooter>
  </headerFooter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Manies</dc:creator>
  <cp:keywords/>
  <dc:description/>
  <cp:lastModifiedBy>Kristen Manies</cp:lastModifiedBy>
  <cp:lastPrinted>2004-06-23T00:43:28Z</cp:lastPrinted>
  <dcterms:created xsi:type="dcterms:W3CDTF">2001-08-27T19:44:11Z</dcterms:created>
  <dcterms:modified xsi:type="dcterms:W3CDTF">2004-07-12T22:48:04Z</dcterms:modified>
  <cp:category/>
  <cp:version/>
  <cp:contentType/>
  <cp:contentStatus/>
</cp:coreProperties>
</file>