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60" activeTab="0"/>
  </bookViews>
  <sheets>
    <sheet name="Dental Gold Data" sheetId="1" r:id="rId1"/>
    <sheet name="Full ANOVA" sheetId="2" r:id="rId2"/>
    <sheet name="Full ANOVA Code" sheetId="3" r:id="rId3"/>
    <sheet name="Two Way Interactions" sheetId="4" r:id="rId4"/>
    <sheet name="Three Way Interactions" sheetId="5" r:id="rId5"/>
    <sheet name="ANOVA Table" sheetId="6" r:id="rId6"/>
    <sheet name="Two Way Interactions No M3" sheetId="7" r:id="rId7"/>
    <sheet name="Three Way Interactions No M3" sheetId="8" r:id="rId8"/>
    <sheet name="ANOVA Table No M3" sheetId="9" r:id="rId9"/>
  </sheets>
  <definedNames/>
  <calcPr fullCalcOnLoad="1"/>
</workbook>
</file>

<file path=xl/sharedStrings.xml><?xml version="1.0" encoding="utf-8"?>
<sst xmlns="http://schemas.openxmlformats.org/spreadsheetml/2006/main" count="576" uniqueCount="174">
  <si>
    <t>Dentist</t>
  </si>
  <si>
    <t>Method</t>
  </si>
  <si>
    <t>1500°F</t>
  </si>
  <si>
    <t>1600°F</t>
  </si>
  <si>
    <t>1700°F</t>
  </si>
  <si>
    <t>Alloy 97-1-1-1</t>
  </si>
  <si>
    <t>Alloy AuCa</t>
  </si>
  <si>
    <t>Four Factor Study (n=1)</t>
  </si>
  <si>
    <t>Source: Morton B. Brown (1975).  "Exploring interaction effects in the ANOVA," Applied Statistics, 24, 288-298.  Frida A. Xhonga (1971).  "Direct gold alloys - partII," Journal of the American Academy of Gold Foil Operators, 14, 5-15.</t>
  </si>
  <si>
    <t xml:space="preserve">A four-factor experiment in dentistry was used to investigate possible factors affecting the hardness of gold fillings.  The type of Gold Alloy (97-1-1-1, AuCa) used, the temperature used in the melting process of the alloy know as </t>
  </si>
  <si>
    <r>
      <t>Original Data (</t>
    </r>
    <r>
      <rPr>
        <b/>
        <i/>
        <sz val="10"/>
        <rFont val="Bell MT"/>
        <family val="1"/>
      </rPr>
      <t>y</t>
    </r>
    <r>
      <rPr>
        <b/>
        <vertAlign val="subscript"/>
        <sz val="10"/>
        <rFont val="Book Antiqua"/>
        <family val="1"/>
      </rPr>
      <t>ijkl</t>
    </r>
    <r>
      <rPr>
        <b/>
        <sz val="10"/>
        <rFont val="Book Antiqua"/>
        <family val="0"/>
      </rPr>
      <t>)</t>
    </r>
  </si>
  <si>
    <r>
      <t>Common Mean (</t>
    </r>
    <r>
      <rPr>
        <b/>
        <i/>
        <sz val="10"/>
        <rFont val="Bell MT"/>
        <family val="1"/>
      </rPr>
      <t>m</t>
    </r>
    <r>
      <rPr>
        <b/>
        <sz val="10"/>
        <rFont val="Book Antiqua"/>
        <family val="0"/>
      </rPr>
      <t>)</t>
    </r>
  </si>
  <si>
    <r>
      <t>Dentist Effect  (</t>
    </r>
    <r>
      <rPr>
        <b/>
        <i/>
        <sz val="10"/>
        <rFont val="Bell MT"/>
        <family val="1"/>
      </rPr>
      <t>a</t>
    </r>
    <r>
      <rPr>
        <b/>
        <i/>
        <vertAlign val="subscript"/>
        <sz val="10"/>
        <rFont val="Book Antiqua"/>
        <family val="1"/>
      </rPr>
      <t>i</t>
    </r>
    <r>
      <rPr>
        <b/>
        <sz val="10"/>
        <rFont val="Book Antiqua"/>
        <family val="0"/>
      </rPr>
      <t>)</t>
    </r>
  </si>
  <si>
    <r>
      <t>Dentist Method Interaction  (</t>
    </r>
    <r>
      <rPr>
        <b/>
        <i/>
        <sz val="10"/>
        <rFont val="Bell MT"/>
        <family val="1"/>
      </rPr>
      <t>ab</t>
    </r>
    <r>
      <rPr>
        <b/>
        <i/>
        <vertAlign val="subscript"/>
        <sz val="10"/>
        <rFont val="Book Antiqua"/>
        <family val="1"/>
      </rPr>
      <t>ij</t>
    </r>
    <r>
      <rPr>
        <b/>
        <sz val="10"/>
        <rFont val="Book Antiqua"/>
        <family val="0"/>
      </rPr>
      <t>)</t>
    </r>
  </si>
  <si>
    <r>
      <t>Dentist Alloy Interaction  (</t>
    </r>
    <r>
      <rPr>
        <b/>
        <i/>
        <sz val="10"/>
        <rFont val="Bell MT"/>
        <family val="1"/>
      </rPr>
      <t>ac</t>
    </r>
    <r>
      <rPr>
        <b/>
        <i/>
        <vertAlign val="subscript"/>
        <sz val="10"/>
        <rFont val="Book Antiqua"/>
        <family val="1"/>
      </rPr>
      <t>ik</t>
    </r>
    <r>
      <rPr>
        <b/>
        <sz val="10"/>
        <rFont val="Book Antiqua"/>
        <family val="0"/>
      </rPr>
      <t>)</t>
    </r>
  </si>
  <si>
    <r>
      <t>Dentist Temperature Interaction  (</t>
    </r>
    <r>
      <rPr>
        <b/>
        <i/>
        <sz val="10"/>
        <rFont val="Bell MT"/>
        <family val="1"/>
      </rPr>
      <t>ad</t>
    </r>
    <r>
      <rPr>
        <b/>
        <i/>
        <vertAlign val="subscript"/>
        <sz val="10"/>
        <rFont val="Book Antiqua"/>
        <family val="1"/>
      </rPr>
      <t>il</t>
    </r>
    <r>
      <rPr>
        <b/>
        <sz val="10"/>
        <rFont val="Book Antiqua"/>
        <family val="0"/>
      </rPr>
      <t>)</t>
    </r>
  </si>
  <si>
    <r>
      <t>Dentist Method Alloy Interaction  (</t>
    </r>
    <r>
      <rPr>
        <b/>
        <i/>
        <sz val="10"/>
        <rFont val="Bell MT"/>
        <family val="1"/>
      </rPr>
      <t>abc</t>
    </r>
    <r>
      <rPr>
        <b/>
        <i/>
        <vertAlign val="subscript"/>
        <sz val="10"/>
        <rFont val="Book Antiqua"/>
        <family val="1"/>
      </rPr>
      <t>ijk</t>
    </r>
    <r>
      <rPr>
        <b/>
        <sz val="10"/>
        <rFont val="Book Antiqua"/>
        <family val="0"/>
      </rPr>
      <t>)</t>
    </r>
  </si>
  <si>
    <r>
      <t>Method Alloy Interaction  (</t>
    </r>
    <r>
      <rPr>
        <b/>
        <i/>
        <sz val="10"/>
        <rFont val="Book Antiqua"/>
        <family val="1"/>
      </rPr>
      <t>b</t>
    </r>
    <r>
      <rPr>
        <b/>
        <i/>
        <sz val="10"/>
        <rFont val="Bell MT"/>
        <family val="1"/>
      </rPr>
      <t>c</t>
    </r>
    <r>
      <rPr>
        <b/>
        <i/>
        <vertAlign val="subscript"/>
        <sz val="10"/>
        <rFont val="Book Antiqua"/>
        <family val="1"/>
      </rPr>
      <t>jk</t>
    </r>
    <r>
      <rPr>
        <b/>
        <sz val="10"/>
        <rFont val="Book Antiqua"/>
        <family val="0"/>
      </rPr>
      <t>)</t>
    </r>
  </si>
  <si>
    <r>
      <t>Method Temperature Interaction  (</t>
    </r>
    <r>
      <rPr>
        <b/>
        <i/>
        <sz val="10"/>
        <rFont val="Book Antiqua"/>
        <family val="1"/>
      </rPr>
      <t>bd</t>
    </r>
    <r>
      <rPr>
        <b/>
        <i/>
        <vertAlign val="subscript"/>
        <sz val="10"/>
        <rFont val="Book Antiqua"/>
        <family val="1"/>
      </rPr>
      <t>jl</t>
    </r>
    <r>
      <rPr>
        <b/>
        <sz val="10"/>
        <rFont val="Book Antiqua"/>
        <family val="0"/>
      </rPr>
      <t>)</t>
    </r>
  </si>
  <si>
    <r>
      <t>Alloy Temperature Interaction  (</t>
    </r>
    <r>
      <rPr>
        <b/>
        <i/>
        <sz val="10"/>
        <rFont val="Book Antiqua"/>
        <family val="1"/>
      </rPr>
      <t>cd</t>
    </r>
    <r>
      <rPr>
        <b/>
        <i/>
        <vertAlign val="subscript"/>
        <sz val="10"/>
        <rFont val="Book Antiqua"/>
        <family val="1"/>
      </rPr>
      <t>kl</t>
    </r>
    <r>
      <rPr>
        <b/>
        <sz val="10"/>
        <rFont val="Book Antiqua"/>
        <family val="0"/>
      </rPr>
      <t>)</t>
    </r>
  </si>
  <si>
    <r>
      <t>Dentist Method Temperature Interaction  (</t>
    </r>
    <r>
      <rPr>
        <b/>
        <i/>
        <sz val="10"/>
        <rFont val="Bell MT"/>
        <family val="1"/>
      </rPr>
      <t>abd</t>
    </r>
    <r>
      <rPr>
        <b/>
        <i/>
        <vertAlign val="subscript"/>
        <sz val="10"/>
        <rFont val="Book Antiqua"/>
        <family val="1"/>
      </rPr>
      <t>ijl</t>
    </r>
    <r>
      <rPr>
        <b/>
        <sz val="10"/>
        <rFont val="Book Antiqua"/>
        <family val="0"/>
      </rPr>
      <t>)</t>
    </r>
  </si>
  <si>
    <r>
      <t>Dentist Alloy Temperature Interaction  (</t>
    </r>
    <r>
      <rPr>
        <b/>
        <i/>
        <sz val="10"/>
        <rFont val="Bell MT"/>
        <family val="1"/>
      </rPr>
      <t>acd</t>
    </r>
    <r>
      <rPr>
        <b/>
        <i/>
        <vertAlign val="subscript"/>
        <sz val="10"/>
        <rFont val="Book Antiqua"/>
        <family val="1"/>
      </rPr>
      <t>ikl</t>
    </r>
    <r>
      <rPr>
        <b/>
        <sz val="10"/>
        <rFont val="Book Antiqua"/>
        <family val="0"/>
      </rPr>
      <t>)</t>
    </r>
  </si>
  <si>
    <r>
      <t>Residual  (</t>
    </r>
    <r>
      <rPr>
        <b/>
        <i/>
        <sz val="10"/>
        <rFont val="Bell MT"/>
        <family val="1"/>
      </rPr>
      <t>e</t>
    </r>
    <r>
      <rPr>
        <b/>
        <i/>
        <vertAlign val="subscript"/>
        <sz val="10"/>
        <rFont val="Book Antiqua"/>
        <family val="1"/>
      </rPr>
      <t>ijkl</t>
    </r>
    <r>
      <rPr>
        <b/>
        <sz val="10"/>
        <rFont val="Book Antiqua"/>
        <family val="0"/>
      </rPr>
      <t>)</t>
    </r>
  </si>
  <si>
    <r>
      <t>Common Mean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(</t>
    </r>
    <r>
      <rPr>
        <b/>
        <i/>
        <sz val="10"/>
        <rFont val="Bell MT"/>
        <family val="1"/>
      </rPr>
      <t>m</t>
    </r>
    <r>
      <rPr>
        <b/>
        <i/>
        <vertAlign val="superscript"/>
        <sz val="10"/>
        <rFont val="Bell MT"/>
        <family val="1"/>
      </rPr>
      <t>2</t>
    </r>
    <r>
      <rPr>
        <b/>
        <sz val="10"/>
        <rFont val="Book Antiqua"/>
        <family val="0"/>
      </rPr>
      <t>)</t>
    </r>
  </si>
  <si>
    <r>
      <t>Dentist Effect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a</t>
    </r>
    <r>
      <rPr>
        <b/>
        <i/>
        <vertAlign val="subscript"/>
        <sz val="10"/>
        <rFont val="Book Antiqua"/>
        <family val="1"/>
      </rPr>
      <t>i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</si>
  <si>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Dentist Method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ab</t>
    </r>
    <r>
      <rPr>
        <b/>
        <i/>
        <vertAlign val="subscript"/>
        <sz val="10"/>
        <rFont val="Book Antiqua"/>
        <family val="1"/>
      </rPr>
      <t>ij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</si>
  <si>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Dentist Alloy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ac</t>
    </r>
    <r>
      <rPr>
        <b/>
        <i/>
        <vertAlign val="subscript"/>
        <sz val="10"/>
        <rFont val="Book Antiqua"/>
        <family val="1"/>
      </rPr>
      <t>ik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</si>
  <si>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Dentist Temperature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ad</t>
    </r>
    <r>
      <rPr>
        <b/>
        <i/>
        <vertAlign val="subscript"/>
        <sz val="10"/>
        <rFont val="Book Antiqua"/>
        <family val="1"/>
      </rPr>
      <t>il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</si>
  <si>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Method Alloy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ook Antiqua"/>
        <family val="1"/>
      </rPr>
      <t>b</t>
    </r>
    <r>
      <rPr>
        <b/>
        <i/>
        <sz val="10"/>
        <rFont val="Bell MT"/>
        <family val="1"/>
      </rPr>
      <t>c</t>
    </r>
    <r>
      <rPr>
        <b/>
        <i/>
        <vertAlign val="subscript"/>
        <sz val="10"/>
        <rFont val="Book Antiqua"/>
        <family val="1"/>
      </rPr>
      <t>jk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</si>
  <si>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Method Temperature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ook Antiqua"/>
        <family val="1"/>
      </rPr>
      <t>bd</t>
    </r>
    <r>
      <rPr>
        <b/>
        <i/>
        <vertAlign val="subscript"/>
        <sz val="10"/>
        <rFont val="Book Antiqua"/>
        <family val="1"/>
      </rPr>
      <t>jl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</si>
  <si>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Alloy Temperature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ook Antiqua"/>
        <family val="1"/>
      </rPr>
      <t>cd</t>
    </r>
    <r>
      <rPr>
        <b/>
        <i/>
        <vertAlign val="subscript"/>
        <sz val="10"/>
        <rFont val="Book Antiqua"/>
        <family val="1"/>
      </rPr>
      <t>kl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</si>
  <si>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Dentist Method Alloy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abc</t>
    </r>
    <r>
      <rPr>
        <b/>
        <i/>
        <vertAlign val="subscript"/>
        <sz val="10"/>
        <rFont val="Book Antiqua"/>
        <family val="1"/>
      </rPr>
      <t>ijk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</si>
  <si>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Dentist Method Temperature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abd</t>
    </r>
    <r>
      <rPr>
        <b/>
        <i/>
        <vertAlign val="subscript"/>
        <sz val="10"/>
        <rFont val="Book Antiqua"/>
        <family val="1"/>
      </rPr>
      <t>ijl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</si>
  <si>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Dentist Alloy Temperature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acd</t>
    </r>
    <r>
      <rPr>
        <b/>
        <i/>
        <vertAlign val="subscript"/>
        <sz val="10"/>
        <rFont val="Book Antiqua"/>
        <family val="1"/>
      </rPr>
      <t>ikl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</si>
  <si>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Method Alloy Temperature Interaction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ook Antiqua"/>
        <family val="1"/>
      </rPr>
      <t>b</t>
    </r>
    <r>
      <rPr>
        <b/>
        <i/>
        <sz val="10"/>
        <rFont val="Bell MT"/>
        <family val="1"/>
      </rPr>
      <t>cd</t>
    </r>
    <r>
      <rPr>
        <b/>
        <i/>
        <vertAlign val="subscript"/>
        <sz val="10"/>
        <rFont val="Book Antiqua"/>
        <family val="1"/>
      </rPr>
      <t>jkl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</si>
  <si>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Residual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ell MT"/>
        <family val="1"/>
      </rPr>
      <t>e</t>
    </r>
    <r>
      <rPr>
        <b/>
        <i/>
        <vertAlign val="subscript"/>
        <sz val="10"/>
        <rFont val="Book Antiqua"/>
        <family val="1"/>
      </rPr>
      <t>ijkl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</si>
  <si>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Method Alloy Temperature Interaction  (</t>
    </r>
    <r>
      <rPr>
        <b/>
        <i/>
        <sz val="10"/>
        <rFont val="Book Antiqua"/>
        <family val="1"/>
      </rPr>
      <t>b</t>
    </r>
    <r>
      <rPr>
        <b/>
        <i/>
        <sz val="10"/>
        <rFont val="Bell MT"/>
        <family val="1"/>
      </rPr>
      <t>cd</t>
    </r>
    <r>
      <rPr>
        <b/>
        <i/>
        <vertAlign val="subscript"/>
        <sz val="10"/>
        <rFont val="Book Antiqua"/>
        <family val="1"/>
      </rPr>
      <t>jkl</t>
    </r>
    <r>
      <rPr>
        <b/>
        <sz val="10"/>
        <rFont val="Book Antiqua"/>
        <family val="0"/>
      </rPr>
      <t>)</t>
    </r>
  </si>
  <si>
    <r>
      <t>Temperature Effect  (</t>
    </r>
    <r>
      <rPr>
        <b/>
        <i/>
        <sz val="10"/>
        <rFont val="Book Antiqua"/>
        <family val="1"/>
      </rPr>
      <t>d</t>
    </r>
    <r>
      <rPr>
        <b/>
        <i/>
        <vertAlign val="subscript"/>
        <sz val="10"/>
        <rFont val="Book Antiqua"/>
        <family val="1"/>
      </rPr>
      <t>l</t>
    </r>
    <r>
      <rPr>
        <b/>
        <sz val="10"/>
        <rFont val="Book Antiqua"/>
        <family val="0"/>
      </rPr>
      <t>)</t>
    </r>
  </si>
  <si>
    <r>
      <t>Temperature Effect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ook Antiqua"/>
        <family val="1"/>
      </rPr>
      <t>d</t>
    </r>
    <r>
      <rPr>
        <b/>
        <i/>
        <vertAlign val="subscript"/>
        <sz val="10"/>
        <rFont val="Book Antiqua"/>
        <family val="1"/>
      </rPr>
      <t>l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</si>
  <si>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Alloy Effect  (</t>
    </r>
    <r>
      <rPr>
        <b/>
        <i/>
        <sz val="10"/>
        <rFont val="Book Antiqua"/>
        <family val="1"/>
      </rPr>
      <t>c</t>
    </r>
    <r>
      <rPr>
        <b/>
        <i/>
        <vertAlign val="subscript"/>
        <sz val="10"/>
        <rFont val="Book Antiqua"/>
        <family val="1"/>
      </rPr>
      <t>k</t>
    </r>
    <r>
      <rPr>
        <b/>
        <sz val="10"/>
        <rFont val="Book Antiqua"/>
        <family val="0"/>
      </rPr>
      <t>)</t>
    </r>
  </si>
  <si>
    <r>
      <t>Alloy Effect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ook Antiqua"/>
        <family val="1"/>
      </rPr>
      <t>c</t>
    </r>
    <r>
      <rPr>
        <b/>
        <i/>
        <vertAlign val="subscript"/>
        <sz val="10"/>
        <rFont val="Book Antiqua"/>
        <family val="1"/>
      </rPr>
      <t>k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</si>
  <si>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Method Effect  (</t>
    </r>
    <r>
      <rPr>
        <b/>
        <i/>
        <sz val="10"/>
        <rFont val="Book Antiqua"/>
        <family val="1"/>
      </rPr>
      <t>b</t>
    </r>
    <r>
      <rPr>
        <b/>
        <i/>
        <vertAlign val="subscript"/>
        <sz val="10"/>
        <rFont val="Book Antiqua"/>
        <family val="1"/>
      </rPr>
      <t>j</t>
    </r>
    <r>
      <rPr>
        <b/>
        <sz val="10"/>
        <rFont val="Book Antiqua"/>
        <family val="0"/>
      </rPr>
      <t>)</t>
    </r>
  </si>
  <si>
    <r>
      <t>Method Effect</t>
    </r>
    <r>
      <rPr>
        <b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 xml:space="preserve">  (</t>
    </r>
    <r>
      <rPr>
        <b/>
        <i/>
        <sz val="10"/>
        <rFont val="Book Antiqua"/>
        <family val="1"/>
      </rPr>
      <t>b</t>
    </r>
    <r>
      <rPr>
        <b/>
        <i/>
        <vertAlign val="subscript"/>
        <sz val="10"/>
        <rFont val="Book Antiqua"/>
        <family val="1"/>
      </rPr>
      <t>j</t>
    </r>
    <r>
      <rPr>
        <b/>
        <i/>
        <vertAlign val="superscript"/>
        <sz val="10"/>
        <rFont val="Book Antiqua"/>
        <family val="1"/>
      </rPr>
      <t>2</t>
    </r>
    <r>
      <rPr>
        <b/>
        <sz val="10"/>
        <rFont val="Book Antiqua"/>
        <family val="0"/>
      </rPr>
      <t>)</t>
    </r>
  </si>
  <si>
    <r>
      <t>SS</t>
    </r>
    <r>
      <rPr>
        <b/>
        <vertAlign val="subscript"/>
        <sz val="10"/>
        <rFont val="Book Antiqua"/>
        <family val="1"/>
      </rPr>
      <t>common</t>
    </r>
  </si>
  <si>
    <r>
      <t>SS</t>
    </r>
    <r>
      <rPr>
        <b/>
        <vertAlign val="subscript"/>
        <sz val="10"/>
        <rFont val="Book Antiqua"/>
        <family val="1"/>
      </rPr>
      <t>dentist</t>
    </r>
  </si>
  <si>
    <r>
      <t>SS</t>
    </r>
    <r>
      <rPr>
        <b/>
        <vertAlign val="subscript"/>
        <sz val="10"/>
        <rFont val="Book Antiqua"/>
        <family val="1"/>
      </rPr>
      <t>method</t>
    </r>
  </si>
  <si>
    <r>
      <t>SS</t>
    </r>
    <r>
      <rPr>
        <b/>
        <vertAlign val="subscript"/>
        <sz val="10"/>
        <rFont val="Book Antiqua"/>
        <family val="1"/>
      </rPr>
      <t>alloy</t>
    </r>
  </si>
  <si>
    <r>
      <t>SS</t>
    </r>
    <r>
      <rPr>
        <b/>
        <vertAlign val="subscript"/>
        <sz val="10"/>
        <rFont val="Book Antiqua"/>
        <family val="1"/>
      </rPr>
      <t>temp</t>
    </r>
  </si>
  <si>
    <r>
      <t>SS</t>
    </r>
    <r>
      <rPr>
        <b/>
        <vertAlign val="subscript"/>
        <sz val="10"/>
        <rFont val="Book Antiqua"/>
        <family val="1"/>
      </rPr>
      <t>DTInt</t>
    </r>
  </si>
  <si>
    <r>
      <t>SS</t>
    </r>
    <r>
      <rPr>
        <b/>
        <vertAlign val="subscript"/>
        <sz val="10"/>
        <rFont val="Book Antiqua"/>
        <family val="1"/>
      </rPr>
      <t>DAInt</t>
    </r>
  </si>
  <si>
    <r>
      <t>SS</t>
    </r>
    <r>
      <rPr>
        <b/>
        <vertAlign val="subscript"/>
        <sz val="10"/>
        <rFont val="Book Antiqua"/>
        <family val="1"/>
      </rPr>
      <t>DMInt</t>
    </r>
  </si>
  <si>
    <r>
      <t>SS</t>
    </r>
    <r>
      <rPr>
        <b/>
        <vertAlign val="subscript"/>
        <sz val="10"/>
        <rFont val="Book Antiqua"/>
        <family val="1"/>
      </rPr>
      <t>MAInt</t>
    </r>
  </si>
  <si>
    <r>
      <t>SS</t>
    </r>
    <r>
      <rPr>
        <b/>
        <vertAlign val="subscript"/>
        <sz val="10"/>
        <rFont val="Book Antiqua"/>
        <family val="1"/>
      </rPr>
      <t>MTInt</t>
    </r>
  </si>
  <si>
    <r>
      <t>SS</t>
    </r>
    <r>
      <rPr>
        <b/>
        <vertAlign val="subscript"/>
        <sz val="10"/>
        <rFont val="Book Antiqua"/>
        <family val="1"/>
      </rPr>
      <t>ATInt</t>
    </r>
  </si>
  <si>
    <r>
      <t>SS</t>
    </r>
    <r>
      <rPr>
        <b/>
        <vertAlign val="subscript"/>
        <sz val="10"/>
        <rFont val="Book Antiqua"/>
        <family val="1"/>
      </rPr>
      <t>DMAInt</t>
    </r>
  </si>
  <si>
    <r>
      <t>SS</t>
    </r>
    <r>
      <rPr>
        <b/>
        <vertAlign val="subscript"/>
        <sz val="10"/>
        <rFont val="Book Antiqua"/>
        <family val="1"/>
      </rPr>
      <t>DMTInt</t>
    </r>
  </si>
  <si>
    <r>
      <t>SS</t>
    </r>
    <r>
      <rPr>
        <b/>
        <vertAlign val="subscript"/>
        <sz val="10"/>
        <rFont val="Book Antiqua"/>
        <family val="1"/>
      </rPr>
      <t>DATInt</t>
    </r>
  </si>
  <si>
    <r>
      <t>SS</t>
    </r>
    <r>
      <rPr>
        <b/>
        <vertAlign val="subscript"/>
        <sz val="10"/>
        <rFont val="Book Antiqua"/>
        <family val="1"/>
      </rPr>
      <t>MATInt</t>
    </r>
  </si>
  <si>
    <r>
      <t>SS</t>
    </r>
    <r>
      <rPr>
        <b/>
        <vertAlign val="subscript"/>
        <sz val="10"/>
        <rFont val="Book Antiqua"/>
        <family val="1"/>
      </rPr>
      <t>res</t>
    </r>
  </si>
  <si>
    <r>
      <t>df</t>
    </r>
    <r>
      <rPr>
        <b/>
        <vertAlign val="subscript"/>
        <sz val="10"/>
        <rFont val="Book Antiqua"/>
        <family val="1"/>
      </rPr>
      <t>common</t>
    </r>
  </si>
  <si>
    <r>
      <t>df</t>
    </r>
    <r>
      <rPr>
        <b/>
        <vertAlign val="subscript"/>
        <sz val="10"/>
        <rFont val="Book Antiqua"/>
        <family val="1"/>
      </rPr>
      <t>dentist</t>
    </r>
  </si>
  <si>
    <r>
      <t>df</t>
    </r>
    <r>
      <rPr>
        <b/>
        <vertAlign val="subscript"/>
        <sz val="10"/>
        <rFont val="Book Antiqua"/>
        <family val="1"/>
      </rPr>
      <t>method</t>
    </r>
  </si>
  <si>
    <r>
      <t>df</t>
    </r>
    <r>
      <rPr>
        <b/>
        <vertAlign val="subscript"/>
        <sz val="10"/>
        <rFont val="Book Antiqua"/>
        <family val="1"/>
      </rPr>
      <t>alloy</t>
    </r>
  </si>
  <si>
    <r>
      <t>df</t>
    </r>
    <r>
      <rPr>
        <b/>
        <vertAlign val="subscript"/>
        <sz val="10"/>
        <rFont val="Book Antiqua"/>
        <family val="1"/>
      </rPr>
      <t>temp</t>
    </r>
  </si>
  <si>
    <r>
      <t>df</t>
    </r>
    <r>
      <rPr>
        <b/>
        <vertAlign val="subscript"/>
        <sz val="10"/>
        <rFont val="Book Antiqua"/>
        <family val="1"/>
      </rPr>
      <t>DMInt</t>
    </r>
  </si>
  <si>
    <r>
      <t>df</t>
    </r>
    <r>
      <rPr>
        <b/>
        <vertAlign val="subscript"/>
        <sz val="10"/>
        <rFont val="Book Antiqua"/>
        <family val="1"/>
      </rPr>
      <t>DAInt</t>
    </r>
  </si>
  <si>
    <r>
      <t>df</t>
    </r>
    <r>
      <rPr>
        <b/>
        <vertAlign val="subscript"/>
        <sz val="10"/>
        <rFont val="Book Antiqua"/>
        <family val="1"/>
      </rPr>
      <t>DTInt</t>
    </r>
  </si>
  <si>
    <r>
      <t>df</t>
    </r>
    <r>
      <rPr>
        <b/>
        <vertAlign val="subscript"/>
        <sz val="10"/>
        <rFont val="Book Antiqua"/>
        <family val="1"/>
      </rPr>
      <t>MAInt</t>
    </r>
  </si>
  <si>
    <r>
      <t>df</t>
    </r>
    <r>
      <rPr>
        <b/>
        <vertAlign val="subscript"/>
        <sz val="10"/>
        <rFont val="Book Antiqua"/>
        <family val="1"/>
      </rPr>
      <t>MTInt</t>
    </r>
  </si>
  <si>
    <r>
      <t>df</t>
    </r>
    <r>
      <rPr>
        <b/>
        <vertAlign val="subscript"/>
        <sz val="10"/>
        <rFont val="Book Antiqua"/>
        <family val="1"/>
      </rPr>
      <t>ATInt</t>
    </r>
  </si>
  <si>
    <r>
      <t>df</t>
    </r>
    <r>
      <rPr>
        <b/>
        <vertAlign val="subscript"/>
        <sz val="10"/>
        <rFont val="Book Antiqua"/>
        <family val="1"/>
      </rPr>
      <t>DMAInt</t>
    </r>
  </si>
  <si>
    <r>
      <t>df</t>
    </r>
    <r>
      <rPr>
        <b/>
        <vertAlign val="subscript"/>
        <sz val="10"/>
        <rFont val="Book Antiqua"/>
        <family val="1"/>
      </rPr>
      <t>DMTInt</t>
    </r>
  </si>
  <si>
    <r>
      <t>df</t>
    </r>
    <r>
      <rPr>
        <b/>
        <vertAlign val="subscript"/>
        <sz val="10"/>
        <rFont val="Book Antiqua"/>
        <family val="1"/>
      </rPr>
      <t>DATInt</t>
    </r>
  </si>
  <si>
    <r>
      <t>df</t>
    </r>
    <r>
      <rPr>
        <b/>
        <vertAlign val="subscript"/>
        <sz val="10"/>
        <rFont val="Book Antiqua"/>
        <family val="1"/>
      </rPr>
      <t>MATInt</t>
    </r>
  </si>
  <si>
    <r>
      <t>df</t>
    </r>
    <r>
      <rPr>
        <b/>
        <vertAlign val="subscript"/>
        <sz val="10"/>
        <rFont val="Book Antiqua"/>
        <family val="1"/>
      </rPr>
      <t>res</t>
    </r>
  </si>
  <si>
    <r>
      <t>MS</t>
    </r>
    <r>
      <rPr>
        <b/>
        <vertAlign val="subscript"/>
        <sz val="10"/>
        <rFont val="Book Antiqua"/>
        <family val="1"/>
      </rPr>
      <t>common</t>
    </r>
  </si>
  <si>
    <r>
      <t>MS</t>
    </r>
    <r>
      <rPr>
        <b/>
        <vertAlign val="subscript"/>
        <sz val="10"/>
        <rFont val="Book Antiqua"/>
        <family val="1"/>
      </rPr>
      <t>dentist</t>
    </r>
  </si>
  <si>
    <r>
      <t>MS</t>
    </r>
    <r>
      <rPr>
        <b/>
        <vertAlign val="subscript"/>
        <sz val="10"/>
        <rFont val="Book Antiqua"/>
        <family val="1"/>
      </rPr>
      <t>method</t>
    </r>
  </si>
  <si>
    <r>
      <t>MS</t>
    </r>
    <r>
      <rPr>
        <b/>
        <vertAlign val="subscript"/>
        <sz val="10"/>
        <rFont val="Book Antiqua"/>
        <family val="1"/>
      </rPr>
      <t>alloy</t>
    </r>
  </si>
  <si>
    <r>
      <t>MS</t>
    </r>
    <r>
      <rPr>
        <b/>
        <vertAlign val="subscript"/>
        <sz val="10"/>
        <rFont val="Book Antiqua"/>
        <family val="1"/>
      </rPr>
      <t>temp</t>
    </r>
  </si>
  <si>
    <r>
      <t>MS</t>
    </r>
    <r>
      <rPr>
        <b/>
        <vertAlign val="subscript"/>
        <sz val="10"/>
        <rFont val="Book Antiqua"/>
        <family val="1"/>
      </rPr>
      <t>DMInt</t>
    </r>
  </si>
  <si>
    <r>
      <t>MS</t>
    </r>
    <r>
      <rPr>
        <b/>
        <vertAlign val="subscript"/>
        <sz val="10"/>
        <rFont val="Book Antiqua"/>
        <family val="1"/>
      </rPr>
      <t>DAInt</t>
    </r>
  </si>
  <si>
    <r>
      <t>MS</t>
    </r>
    <r>
      <rPr>
        <b/>
        <vertAlign val="subscript"/>
        <sz val="10"/>
        <rFont val="Book Antiqua"/>
        <family val="1"/>
      </rPr>
      <t>DTInt</t>
    </r>
  </si>
  <si>
    <r>
      <t>MS</t>
    </r>
    <r>
      <rPr>
        <b/>
        <vertAlign val="subscript"/>
        <sz val="10"/>
        <rFont val="Book Antiqua"/>
        <family val="1"/>
      </rPr>
      <t>MAInt</t>
    </r>
  </si>
  <si>
    <r>
      <t>MS</t>
    </r>
    <r>
      <rPr>
        <b/>
        <vertAlign val="subscript"/>
        <sz val="10"/>
        <rFont val="Book Antiqua"/>
        <family val="1"/>
      </rPr>
      <t>MTInt</t>
    </r>
  </si>
  <si>
    <r>
      <t>MS</t>
    </r>
    <r>
      <rPr>
        <b/>
        <vertAlign val="subscript"/>
        <sz val="10"/>
        <rFont val="Book Antiqua"/>
        <family val="1"/>
      </rPr>
      <t>ATInt</t>
    </r>
  </si>
  <si>
    <r>
      <t>MS</t>
    </r>
    <r>
      <rPr>
        <b/>
        <vertAlign val="subscript"/>
        <sz val="10"/>
        <rFont val="Book Antiqua"/>
        <family val="1"/>
      </rPr>
      <t>DMAInt</t>
    </r>
  </si>
  <si>
    <r>
      <t>MS</t>
    </r>
    <r>
      <rPr>
        <b/>
        <vertAlign val="subscript"/>
        <sz val="10"/>
        <rFont val="Book Antiqua"/>
        <family val="1"/>
      </rPr>
      <t>DMTInt</t>
    </r>
  </si>
  <si>
    <r>
      <t>MS</t>
    </r>
    <r>
      <rPr>
        <b/>
        <vertAlign val="subscript"/>
        <sz val="10"/>
        <rFont val="Book Antiqua"/>
        <family val="1"/>
      </rPr>
      <t>DATInt</t>
    </r>
  </si>
  <si>
    <r>
      <t>MS</t>
    </r>
    <r>
      <rPr>
        <b/>
        <vertAlign val="subscript"/>
        <sz val="10"/>
        <rFont val="Book Antiqua"/>
        <family val="1"/>
      </rPr>
      <t>MATInt</t>
    </r>
  </si>
  <si>
    <r>
      <t>MS</t>
    </r>
    <r>
      <rPr>
        <b/>
        <vertAlign val="subscript"/>
        <sz val="10"/>
        <rFont val="Book Antiqua"/>
        <family val="1"/>
      </rPr>
      <t>res</t>
    </r>
  </si>
  <si>
    <r>
      <t>F</t>
    </r>
    <r>
      <rPr>
        <b/>
        <vertAlign val="subscript"/>
        <sz val="10"/>
        <rFont val="Book Antiqua"/>
        <family val="1"/>
      </rPr>
      <t>common</t>
    </r>
  </si>
  <si>
    <r>
      <t>F</t>
    </r>
    <r>
      <rPr>
        <b/>
        <vertAlign val="subscript"/>
        <sz val="10"/>
        <rFont val="Book Antiqua"/>
        <family val="1"/>
      </rPr>
      <t>dentist</t>
    </r>
  </si>
  <si>
    <r>
      <t>F</t>
    </r>
    <r>
      <rPr>
        <b/>
        <vertAlign val="subscript"/>
        <sz val="10"/>
        <rFont val="Book Antiqua"/>
        <family val="1"/>
      </rPr>
      <t>method</t>
    </r>
  </si>
  <si>
    <r>
      <t>F</t>
    </r>
    <r>
      <rPr>
        <b/>
        <vertAlign val="subscript"/>
        <sz val="10"/>
        <rFont val="Book Antiqua"/>
        <family val="1"/>
      </rPr>
      <t>alloy</t>
    </r>
  </si>
  <si>
    <r>
      <t>F</t>
    </r>
    <r>
      <rPr>
        <b/>
        <vertAlign val="subscript"/>
        <sz val="10"/>
        <rFont val="Book Antiqua"/>
        <family val="1"/>
      </rPr>
      <t>temp</t>
    </r>
  </si>
  <si>
    <r>
      <t>F</t>
    </r>
    <r>
      <rPr>
        <b/>
        <vertAlign val="subscript"/>
        <sz val="10"/>
        <rFont val="Book Antiqua"/>
        <family val="1"/>
      </rPr>
      <t>DMInt</t>
    </r>
  </si>
  <si>
    <r>
      <t>F</t>
    </r>
    <r>
      <rPr>
        <b/>
        <vertAlign val="subscript"/>
        <sz val="10"/>
        <rFont val="Book Antiqua"/>
        <family val="1"/>
      </rPr>
      <t>DAInt</t>
    </r>
  </si>
  <si>
    <r>
      <t>F</t>
    </r>
    <r>
      <rPr>
        <b/>
        <vertAlign val="subscript"/>
        <sz val="10"/>
        <rFont val="Book Antiqua"/>
        <family val="1"/>
      </rPr>
      <t>DTInt</t>
    </r>
  </si>
  <si>
    <r>
      <t>F</t>
    </r>
    <r>
      <rPr>
        <b/>
        <vertAlign val="subscript"/>
        <sz val="10"/>
        <rFont val="Book Antiqua"/>
        <family val="1"/>
      </rPr>
      <t>MAInt</t>
    </r>
  </si>
  <si>
    <r>
      <t>F</t>
    </r>
    <r>
      <rPr>
        <b/>
        <vertAlign val="subscript"/>
        <sz val="10"/>
        <rFont val="Book Antiqua"/>
        <family val="1"/>
      </rPr>
      <t>MTInt</t>
    </r>
  </si>
  <si>
    <r>
      <t>F</t>
    </r>
    <r>
      <rPr>
        <b/>
        <vertAlign val="subscript"/>
        <sz val="10"/>
        <rFont val="Book Antiqua"/>
        <family val="1"/>
      </rPr>
      <t>ATInt</t>
    </r>
  </si>
  <si>
    <r>
      <t>F</t>
    </r>
    <r>
      <rPr>
        <b/>
        <vertAlign val="subscript"/>
        <sz val="10"/>
        <rFont val="Book Antiqua"/>
        <family val="1"/>
      </rPr>
      <t>DMAInt</t>
    </r>
  </si>
  <si>
    <r>
      <t>F</t>
    </r>
    <r>
      <rPr>
        <b/>
        <vertAlign val="subscript"/>
        <sz val="10"/>
        <rFont val="Book Antiqua"/>
        <family val="1"/>
      </rPr>
      <t>DMTInt</t>
    </r>
  </si>
  <si>
    <r>
      <t>F</t>
    </r>
    <r>
      <rPr>
        <b/>
        <vertAlign val="subscript"/>
        <sz val="10"/>
        <rFont val="Book Antiqua"/>
        <family val="1"/>
      </rPr>
      <t>DATInt</t>
    </r>
  </si>
  <si>
    <r>
      <t>F</t>
    </r>
    <r>
      <rPr>
        <b/>
        <vertAlign val="subscript"/>
        <sz val="10"/>
        <rFont val="Book Antiqua"/>
        <family val="1"/>
      </rPr>
      <t>MATInt</t>
    </r>
  </si>
  <si>
    <r>
      <t>p</t>
    </r>
    <r>
      <rPr>
        <b/>
        <vertAlign val="subscript"/>
        <sz val="10"/>
        <rFont val="Book Antiqua"/>
        <family val="1"/>
      </rPr>
      <t>dentist</t>
    </r>
  </si>
  <si>
    <r>
      <t>p</t>
    </r>
    <r>
      <rPr>
        <b/>
        <vertAlign val="subscript"/>
        <sz val="10"/>
        <rFont val="Book Antiqua"/>
        <family val="1"/>
      </rPr>
      <t>method</t>
    </r>
  </si>
  <si>
    <r>
      <t>p</t>
    </r>
    <r>
      <rPr>
        <b/>
        <vertAlign val="subscript"/>
        <sz val="10"/>
        <rFont val="Book Antiqua"/>
        <family val="1"/>
      </rPr>
      <t>alloy</t>
    </r>
  </si>
  <si>
    <r>
      <t>p</t>
    </r>
    <r>
      <rPr>
        <b/>
        <vertAlign val="subscript"/>
        <sz val="10"/>
        <rFont val="Book Antiqua"/>
        <family val="1"/>
      </rPr>
      <t>temp</t>
    </r>
  </si>
  <si>
    <r>
      <t>p</t>
    </r>
    <r>
      <rPr>
        <b/>
        <vertAlign val="subscript"/>
        <sz val="10"/>
        <rFont val="Book Antiqua"/>
        <family val="1"/>
      </rPr>
      <t>DMInt</t>
    </r>
  </si>
  <si>
    <r>
      <t>p</t>
    </r>
    <r>
      <rPr>
        <b/>
        <vertAlign val="subscript"/>
        <sz val="10"/>
        <rFont val="Book Antiqua"/>
        <family val="1"/>
      </rPr>
      <t>DAInt</t>
    </r>
  </si>
  <si>
    <r>
      <t>p</t>
    </r>
    <r>
      <rPr>
        <b/>
        <vertAlign val="subscript"/>
        <sz val="10"/>
        <rFont val="Book Antiqua"/>
        <family val="1"/>
      </rPr>
      <t>DTInt</t>
    </r>
  </si>
  <si>
    <r>
      <t>p</t>
    </r>
    <r>
      <rPr>
        <b/>
        <vertAlign val="subscript"/>
        <sz val="10"/>
        <rFont val="Book Antiqua"/>
        <family val="1"/>
      </rPr>
      <t>MAInt</t>
    </r>
  </si>
  <si>
    <r>
      <t>p</t>
    </r>
    <r>
      <rPr>
        <b/>
        <vertAlign val="subscript"/>
        <sz val="10"/>
        <rFont val="Book Antiqua"/>
        <family val="1"/>
      </rPr>
      <t>MTInt</t>
    </r>
  </si>
  <si>
    <r>
      <t>p</t>
    </r>
    <r>
      <rPr>
        <b/>
        <vertAlign val="subscript"/>
        <sz val="10"/>
        <rFont val="Book Antiqua"/>
        <family val="1"/>
      </rPr>
      <t>ATInt</t>
    </r>
  </si>
  <si>
    <r>
      <t>p</t>
    </r>
    <r>
      <rPr>
        <b/>
        <vertAlign val="subscript"/>
        <sz val="10"/>
        <rFont val="Book Antiqua"/>
        <family val="1"/>
      </rPr>
      <t>DMAInt</t>
    </r>
  </si>
  <si>
    <r>
      <t>p</t>
    </r>
    <r>
      <rPr>
        <b/>
        <vertAlign val="subscript"/>
        <sz val="10"/>
        <rFont val="Book Antiqua"/>
        <family val="1"/>
      </rPr>
      <t>DMTInt</t>
    </r>
  </si>
  <si>
    <r>
      <t>p</t>
    </r>
    <r>
      <rPr>
        <b/>
        <vertAlign val="subscript"/>
        <sz val="10"/>
        <rFont val="Book Antiqua"/>
        <family val="1"/>
      </rPr>
      <t>DATInt</t>
    </r>
  </si>
  <si>
    <r>
      <t>p</t>
    </r>
    <r>
      <rPr>
        <b/>
        <vertAlign val="subscript"/>
        <sz val="10"/>
        <rFont val="Book Antiqua"/>
        <family val="1"/>
      </rPr>
      <t>MATInt</t>
    </r>
  </si>
  <si>
    <t>Alloy</t>
  </si>
  <si>
    <t>97-1-1-1</t>
  </si>
  <si>
    <t>AuCa</t>
  </si>
  <si>
    <t xml:space="preserve">sintering (1500°F, 1600°F, 1700°F), the method of condensation used (hand condenser, hand malleting, mechanical malleting), and the dentist preparing the filling (five dentists) were considered.  Each dentist prepared a filling at each </t>
  </si>
  <si>
    <t>of the crossed levels inserting it into a 2x2 mm hole in an ivory block.  Ten measurements of the Vickers Hardness were taken and are shown above.</t>
  </si>
  <si>
    <t>Dental Gold Example</t>
  </si>
  <si>
    <t>Vickers Hardness Number (sum of 10 measurements)</t>
  </si>
  <si>
    <t>=</t>
  </si>
  <si>
    <t>+</t>
  </si>
  <si>
    <t>Temp</t>
  </si>
  <si>
    <t>Dentist:Method</t>
  </si>
  <si>
    <t>Dentist:Alloy</t>
  </si>
  <si>
    <t>Dentist:Temp</t>
  </si>
  <si>
    <t>Method:Alloy</t>
  </si>
  <si>
    <t>Method:Temp</t>
  </si>
  <si>
    <t>Dentist:Method:Alloy</t>
  </si>
  <si>
    <t>Dentist:Method:Temp</t>
  </si>
  <si>
    <t>Dentist:Alloy:Temp</t>
  </si>
  <si>
    <t>Method:Alloy:Temp</t>
  </si>
  <si>
    <t>Residuals</t>
  </si>
  <si>
    <t>Sum-of-Squares</t>
  </si>
  <si>
    <t>Degrees of Freedom</t>
  </si>
  <si>
    <t>Mean Square</t>
  </si>
  <si>
    <t>F-value</t>
  </si>
  <si>
    <t>p-value</t>
  </si>
  <si>
    <t xml:space="preserve"> Dentist:Method </t>
  </si>
  <si>
    <t>Dim 1 : Dentist</t>
  </si>
  <si>
    <t xml:space="preserve">Dim 2 : Method </t>
  </si>
  <si>
    <t xml:space="preserve"> Dentist:Alloy </t>
  </si>
  <si>
    <t xml:space="preserve">Dim 2 : Alloy </t>
  </si>
  <si>
    <t xml:space="preserve"> Dentist:Temp </t>
  </si>
  <si>
    <t xml:space="preserve">Dim 2 : Temp </t>
  </si>
  <si>
    <t xml:space="preserve"> Method:Alloy </t>
  </si>
  <si>
    <t>Dim 1 : Method</t>
  </si>
  <si>
    <t xml:space="preserve"> Method:Temp </t>
  </si>
  <si>
    <t xml:space="preserve"> Temp:Alloy </t>
  </si>
  <si>
    <t>Dim 1 : Alloy</t>
  </si>
  <si>
    <t xml:space="preserve"> Dentist:Method:Alloy </t>
  </si>
  <si>
    <t>Dim 2 : Method</t>
  </si>
  <si>
    <t xml:space="preserve">Dim 3 : Alloy </t>
  </si>
  <si>
    <t xml:space="preserve"> Dentist:Method:Temp </t>
  </si>
  <si>
    <t xml:space="preserve">Dim 3 : Temp </t>
  </si>
  <si>
    <t xml:space="preserve"> Dentist:Temp:Alloy </t>
  </si>
  <si>
    <t>Dim 2 : Alloy</t>
  </si>
  <si>
    <t xml:space="preserve"> Temp:Alloy:Method </t>
  </si>
  <si>
    <t>Method 1</t>
  </si>
  <si>
    <t>Method 2</t>
  </si>
  <si>
    <t>Method 3</t>
  </si>
  <si>
    <t>D1</t>
  </si>
  <si>
    <t>D2</t>
  </si>
  <si>
    <t>D3</t>
  </si>
  <si>
    <t>D4</t>
  </si>
  <si>
    <t>D5</t>
  </si>
  <si>
    <t>Alloy:Temp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</si>
</sst>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</numFmts>
  <fonts count="20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i/>
      <sz val="10"/>
      <name val="Bell MT"/>
      <family val="1"/>
    </font>
    <font>
      <b/>
      <vertAlign val="subscript"/>
      <sz val="10"/>
      <name val="Book Antiqua"/>
      <family val="1"/>
    </font>
    <font>
      <b/>
      <u val="double"/>
      <sz val="10"/>
      <name val="Book Antiqua"/>
      <family val="1"/>
    </font>
    <font>
      <b/>
      <i/>
      <vertAlign val="subscript"/>
      <sz val="10"/>
      <name val="Book Antiqua"/>
      <family val="1"/>
    </font>
    <font>
      <b/>
      <i/>
      <sz val="10"/>
      <name val="Book Antiqua"/>
      <family val="1"/>
    </font>
    <font>
      <b/>
      <i/>
      <vertAlign val="superscript"/>
      <sz val="10"/>
      <name val="Bell MT"/>
      <family val="1"/>
    </font>
    <font>
      <b/>
      <vertAlign val="superscript"/>
      <sz val="10"/>
      <name val="Book Antiqua"/>
      <family val="1"/>
    </font>
    <font>
      <b/>
      <i/>
      <vertAlign val="superscript"/>
      <sz val="10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sz val="8"/>
      <name val="Book Antiqua"/>
      <family val="0"/>
    </font>
    <font>
      <sz val="9.75"/>
      <name val="Book Antiqu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25"/>
          <c:w val="0.822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Interactions'!$A$5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Interactions'!$B$4:$D$4</c:f>
              <c:strCache/>
            </c:strRef>
          </c:cat>
          <c:val>
            <c:numRef>
              <c:f>'Two Way Interactions'!$B$5:$D$5</c:f>
              <c:numCache/>
            </c:numRef>
          </c:val>
          <c:smooth val="0"/>
        </c:ser>
        <c:ser>
          <c:idx val="1"/>
          <c:order val="1"/>
          <c:tx>
            <c:strRef>
              <c:f>'Two Way Interactions'!$A$6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Interactions'!$B$4:$D$4</c:f>
              <c:strCache/>
            </c:strRef>
          </c:cat>
          <c:val>
            <c:numRef>
              <c:f>'Two Way Interactions'!$B$6:$D$6</c:f>
              <c:numCache/>
            </c:numRef>
          </c:val>
          <c:smooth val="0"/>
        </c:ser>
        <c:ser>
          <c:idx val="2"/>
          <c:order val="2"/>
          <c:tx>
            <c:strRef>
              <c:f>'Two Way Interactions'!$A$7</c:f>
              <c:strCache>
                <c:ptCount val="1"/>
                <c:pt idx="0">
                  <c:v>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Interactions'!$B$4:$D$4</c:f>
              <c:strCache/>
            </c:strRef>
          </c:cat>
          <c:val>
            <c:numRef>
              <c:f>'Two Way Interactions'!$B$7:$D$7</c:f>
              <c:numCache/>
            </c:numRef>
          </c:val>
          <c:smooth val="0"/>
        </c:ser>
        <c:ser>
          <c:idx val="3"/>
          <c:order val="3"/>
          <c:tx>
            <c:strRef>
              <c:f>'Two Way Interactions'!$A$8</c:f>
              <c:strCache>
                <c:ptCount val="1"/>
                <c:pt idx="0">
                  <c:v>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Interactions'!$B$4:$D$4</c:f>
              <c:strCache/>
            </c:strRef>
          </c:cat>
          <c:val>
            <c:numRef>
              <c:f>'Two Way Interactions'!$B$8:$D$8</c:f>
              <c:numCache/>
            </c:numRef>
          </c:val>
          <c:smooth val="0"/>
        </c:ser>
        <c:ser>
          <c:idx val="4"/>
          <c:order val="4"/>
          <c:tx>
            <c:strRef>
              <c:f>'Two Way Interactions'!$A$9</c:f>
              <c:strCache>
                <c:ptCount val="1"/>
                <c:pt idx="0">
                  <c:v>D5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Interactions'!$B$4:$D$4</c:f>
              <c:strCache/>
            </c:strRef>
          </c:cat>
          <c:val>
            <c:numRef>
              <c:f>'Two Way Interactions'!$B$9:$D$9</c:f>
              <c:numCache/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  <c:min val="400"/>
        </c:scaling>
        <c:axPos val="l"/>
        <c:delete val="0"/>
        <c:numFmt formatCode="General" sourceLinked="1"/>
        <c:majorTickMark val="out"/>
        <c:minorTickMark val="none"/>
        <c:tickLblPos val="nextTo"/>
        <c:crossAx val="54646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81425"/>
          <c:w val="0.929"/>
          <c:h val="0.1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9"/>
          <c:w val="0.94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Interactions'!$B$7:$B$8</c:f>
              <c:strCache>
                <c:ptCount val="1"/>
                <c:pt idx="0">
                  <c:v>97-1-1-1 Method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Interactions'!$A$9:$A$13</c:f>
              <c:strCache/>
            </c:strRef>
          </c:cat>
          <c:val>
            <c:numRef>
              <c:f>'Three Way Interactions'!$B$9:$B$13</c:f>
              <c:numCache/>
            </c:numRef>
          </c:val>
          <c:smooth val="0"/>
        </c:ser>
        <c:ser>
          <c:idx val="1"/>
          <c:order val="1"/>
          <c:tx>
            <c:strRef>
              <c:f>'Three Way Interactions'!$C$7:$C$8</c:f>
              <c:strCache>
                <c:ptCount val="1"/>
                <c:pt idx="0">
                  <c:v>97-1-1-1 Method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Interactions'!$A$9:$A$13</c:f>
              <c:strCache/>
            </c:strRef>
          </c:cat>
          <c:val>
            <c:numRef>
              <c:f>'Three Way Interactions'!$C$9:$C$13</c:f>
              <c:numCache/>
            </c:numRef>
          </c:val>
          <c:smooth val="0"/>
        </c:ser>
        <c:ser>
          <c:idx val="2"/>
          <c:order val="2"/>
          <c:tx>
            <c:strRef>
              <c:f>'Three Way Interactions'!$D$7:$D$8</c:f>
              <c:strCache>
                <c:ptCount val="1"/>
                <c:pt idx="0">
                  <c:v>97-1-1-1 Method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Interactions'!$A$9:$A$13</c:f>
              <c:strCache/>
            </c:strRef>
          </c:cat>
          <c:val>
            <c:numRef>
              <c:f>'Three Way Interactions'!$D$9:$D$13</c:f>
              <c:numCache/>
            </c:numRef>
          </c:val>
          <c:smooth val="0"/>
        </c:ser>
        <c:ser>
          <c:idx val="3"/>
          <c:order val="3"/>
          <c:tx>
            <c:strRef>
              <c:f>'Three Way Interactions'!$E$7:$E$8</c:f>
              <c:strCache>
                <c:ptCount val="1"/>
                <c:pt idx="0">
                  <c:v>AuCa Method 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Interactions'!$A$9:$A$13</c:f>
              <c:strCache/>
            </c:strRef>
          </c:cat>
          <c:val>
            <c:numRef>
              <c:f>'Three Way Interactions'!$E$9:$E$13</c:f>
              <c:numCache/>
            </c:numRef>
          </c:val>
          <c:smooth val="0"/>
        </c:ser>
        <c:ser>
          <c:idx val="4"/>
          <c:order val="4"/>
          <c:tx>
            <c:strRef>
              <c:f>'Three Way Interactions'!$F$7:$F$8</c:f>
              <c:strCache>
                <c:ptCount val="1"/>
                <c:pt idx="0">
                  <c:v>AuCa Method 2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Interactions'!$A$9:$A$13</c:f>
              <c:strCache/>
            </c:strRef>
          </c:cat>
          <c:val>
            <c:numRef>
              <c:f>'Three Way Interactions'!$F$9:$F$13</c:f>
              <c:numCache/>
            </c:numRef>
          </c:val>
          <c:smooth val="0"/>
        </c:ser>
        <c:ser>
          <c:idx val="5"/>
          <c:order val="5"/>
          <c:tx>
            <c:strRef>
              <c:f>'Three Way Interactions'!$G$7:$G$8</c:f>
              <c:strCache>
                <c:ptCount val="1"/>
                <c:pt idx="0">
                  <c:v>AuCa Method 3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Interactions'!$A$9:$A$13</c:f>
              <c:strCache/>
            </c:strRef>
          </c:cat>
          <c:val>
            <c:numRef>
              <c:f>'Three Way Interactions'!$G$9:$G$13</c:f>
              <c:numCache/>
            </c:numRef>
          </c:val>
          <c:smooth val="0"/>
        </c:ser>
        <c:marker val="1"/>
        <c:axId val="23562388"/>
        <c:axId val="10734901"/>
      </c:line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  <c:min val="400"/>
        </c:scaling>
        <c:axPos val="l"/>
        <c:delete val="0"/>
        <c:numFmt formatCode="General" sourceLinked="1"/>
        <c:majorTickMark val="out"/>
        <c:minorTickMark val="none"/>
        <c:tickLblPos val="nextTo"/>
        <c:crossAx val="23562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75"/>
          <c:y val="0.8595"/>
          <c:w val="0.969"/>
          <c:h val="0.1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25"/>
          <c:w val="0.822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 No M3'!$A$5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M3'!$B$4:$C$4</c:f>
              <c:strCache/>
            </c:strRef>
          </c:cat>
          <c:val>
            <c:numRef>
              <c:f>'Two Way Interactions No M3'!$B$5:$C$5</c:f>
              <c:numCache/>
            </c:numRef>
          </c:val>
          <c:smooth val="0"/>
        </c:ser>
        <c:ser>
          <c:idx val="1"/>
          <c:order val="1"/>
          <c:tx>
            <c:strRef>
              <c:f>'Two Way Interactions No M3'!$A$6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M3'!$B$4:$C$4</c:f>
              <c:strCache/>
            </c:strRef>
          </c:cat>
          <c:val>
            <c:numRef>
              <c:f>'Two Way Interactions No M3'!$B$6:$C$6</c:f>
              <c:numCache/>
            </c:numRef>
          </c:val>
          <c:smooth val="0"/>
        </c:ser>
        <c:ser>
          <c:idx val="2"/>
          <c:order val="2"/>
          <c:tx>
            <c:strRef>
              <c:f>'Two Way Interactions No M3'!$A$7</c:f>
              <c:strCache>
                <c:ptCount val="1"/>
                <c:pt idx="0">
                  <c:v>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M3'!$B$4:$C$4</c:f>
              <c:strCache/>
            </c:strRef>
          </c:cat>
          <c:val>
            <c:numRef>
              <c:f>'Two Way Interactions No M3'!$B$7:$C$7</c:f>
              <c:numCache/>
            </c:numRef>
          </c:val>
          <c:smooth val="0"/>
        </c:ser>
        <c:ser>
          <c:idx val="3"/>
          <c:order val="3"/>
          <c:tx>
            <c:strRef>
              <c:f>'Two Way Interactions No M3'!$A$8</c:f>
              <c:strCache>
                <c:ptCount val="1"/>
                <c:pt idx="0">
                  <c:v>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M3'!$B$4:$C$4</c:f>
              <c:strCache/>
            </c:strRef>
          </c:cat>
          <c:val>
            <c:numRef>
              <c:f>'Two Way Interactions No M3'!$B$8:$C$8</c:f>
              <c:numCache/>
            </c:numRef>
          </c:val>
          <c:smooth val="0"/>
        </c:ser>
        <c:ser>
          <c:idx val="4"/>
          <c:order val="4"/>
          <c:tx>
            <c:strRef>
              <c:f>'Two Way Interactions No M3'!$A$9</c:f>
              <c:strCache>
                <c:ptCount val="1"/>
                <c:pt idx="0">
                  <c:v>D5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M3'!$B$4:$C$4</c:f>
              <c:strCache/>
            </c:strRef>
          </c:cat>
          <c:val>
            <c:numRef>
              <c:f>'Two Way Interactions No M3'!$B$9:$C$9</c:f>
              <c:numCache/>
            </c:numRef>
          </c:val>
          <c:smooth val="0"/>
        </c:ser>
        <c:marker val="1"/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  <c:min val="720"/>
        </c:scaling>
        <c:axPos val="l"/>
        <c:delete val="0"/>
        <c:numFmt formatCode="General" sourceLinked="1"/>
        <c:majorTickMark val="out"/>
        <c:minorTickMark val="none"/>
        <c:tickLblPos val="nextTo"/>
        <c:crossAx val="29505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81425"/>
          <c:w val="0.929"/>
          <c:h val="0.1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82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 No M3'!$A$19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M3'!$B$18:$C$18</c:f>
              <c:strCache/>
            </c:strRef>
          </c:cat>
          <c:val>
            <c:numRef>
              <c:f>'Two Way Interactions No M3'!$B$19:$C$19</c:f>
              <c:numCache/>
            </c:numRef>
          </c:val>
          <c:smooth val="0"/>
        </c:ser>
        <c:ser>
          <c:idx val="1"/>
          <c:order val="1"/>
          <c:tx>
            <c:strRef>
              <c:f>'Two Way Interactions No M3'!$A$20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M3'!$B$18:$C$18</c:f>
              <c:strCache/>
            </c:strRef>
          </c:cat>
          <c:val>
            <c:numRef>
              <c:f>'Two Way Interactions No M3'!$B$20:$C$20</c:f>
              <c:numCache/>
            </c:numRef>
          </c:val>
          <c:smooth val="0"/>
        </c:ser>
        <c:ser>
          <c:idx val="2"/>
          <c:order val="2"/>
          <c:tx>
            <c:strRef>
              <c:f>'Two Way Interactions No M3'!$A$21</c:f>
              <c:strCache>
                <c:ptCount val="1"/>
                <c:pt idx="0">
                  <c:v>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M3'!$B$18:$C$18</c:f>
              <c:strCache/>
            </c:strRef>
          </c:cat>
          <c:val>
            <c:numRef>
              <c:f>'Two Way Interactions No M3'!$B$21:$C$21</c:f>
              <c:numCache/>
            </c:numRef>
          </c:val>
          <c:smooth val="0"/>
        </c:ser>
        <c:ser>
          <c:idx val="3"/>
          <c:order val="3"/>
          <c:tx>
            <c:strRef>
              <c:f>'Two Way Interactions No M3'!$A$22</c:f>
              <c:strCache>
                <c:ptCount val="1"/>
                <c:pt idx="0">
                  <c:v>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M3'!$B$18:$C$18</c:f>
              <c:strCache/>
            </c:strRef>
          </c:cat>
          <c:val>
            <c:numRef>
              <c:f>'Two Way Interactions No M3'!$B$22:$C$22</c:f>
              <c:numCache/>
            </c:numRef>
          </c:val>
          <c:smooth val="0"/>
        </c:ser>
        <c:ser>
          <c:idx val="4"/>
          <c:order val="4"/>
          <c:tx>
            <c:strRef>
              <c:f>'Two Way Interactions No M3'!$A$23</c:f>
              <c:strCache>
                <c:ptCount val="1"/>
                <c:pt idx="0">
                  <c:v>D5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M3'!$B$18:$C$18</c:f>
              <c:strCache/>
            </c:strRef>
          </c:cat>
          <c:val>
            <c:numRef>
              <c:f>'Two Way Interactions No M3'!$B$23:$C$23</c:f>
              <c:numCache/>
            </c:numRef>
          </c:val>
          <c:smooth val="0"/>
        </c:ser>
        <c:marker val="1"/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  <c:max val="900"/>
          <c:min val="700"/>
        </c:scaling>
        <c:axPos val="l"/>
        <c:delete val="0"/>
        <c:numFmt formatCode="General" sourceLinked="1"/>
        <c:majorTickMark val="out"/>
        <c:minorTickMark val="none"/>
        <c:tickLblPos val="nextTo"/>
        <c:crossAx val="41114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815"/>
          <c:w val="0.9265"/>
          <c:h val="0.15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82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 No M3'!$A$34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M3'!$B$33:$D$33</c:f>
              <c:strCache/>
            </c:strRef>
          </c:cat>
          <c:val>
            <c:numRef>
              <c:f>'Two Way Interactions No M3'!$B$34:$D$34</c:f>
              <c:numCache/>
            </c:numRef>
          </c:val>
          <c:smooth val="0"/>
        </c:ser>
        <c:ser>
          <c:idx val="1"/>
          <c:order val="1"/>
          <c:tx>
            <c:strRef>
              <c:f>'Two Way Interactions No M3'!$A$35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M3'!$B$33:$D$33</c:f>
              <c:strCache/>
            </c:strRef>
          </c:cat>
          <c:val>
            <c:numRef>
              <c:f>'Two Way Interactions No M3'!$B$35:$D$35</c:f>
              <c:numCache/>
            </c:numRef>
          </c:val>
          <c:smooth val="0"/>
        </c:ser>
        <c:ser>
          <c:idx val="2"/>
          <c:order val="2"/>
          <c:tx>
            <c:strRef>
              <c:f>'Two Way Interactions No M3'!$A$36</c:f>
              <c:strCache>
                <c:ptCount val="1"/>
                <c:pt idx="0">
                  <c:v>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M3'!$B$33:$D$33</c:f>
              <c:strCache/>
            </c:strRef>
          </c:cat>
          <c:val>
            <c:numRef>
              <c:f>'Two Way Interactions No M3'!$B$36:$D$36</c:f>
              <c:numCache/>
            </c:numRef>
          </c:val>
          <c:smooth val="0"/>
        </c:ser>
        <c:ser>
          <c:idx val="3"/>
          <c:order val="3"/>
          <c:tx>
            <c:strRef>
              <c:f>'Two Way Interactions No M3'!$A$37</c:f>
              <c:strCache>
                <c:ptCount val="1"/>
                <c:pt idx="0">
                  <c:v>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M3'!$B$33:$D$33</c:f>
              <c:strCache/>
            </c:strRef>
          </c:cat>
          <c:val>
            <c:numRef>
              <c:f>'Two Way Interactions No M3'!$B$37:$D$37</c:f>
              <c:numCache/>
            </c:numRef>
          </c:val>
          <c:smooth val="0"/>
        </c:ser>
        <c:ser>
          <c:idx val="4"/>
          <c:order val="4"/>
          <c:tx>
            <c:strRef>
              <c:f>'Two Way Interactions No M3'!$A$38</c:f>
              <c:strCache>
                <c:ptCount val="1"/>
                <c:pt idx="0">
                  <c:v>D5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M3'!$B$33:$D$33</c:f>
              <c:strCache/>
            </c:strRef>
          </c:cat>
          <c:val>
            <c:numRef>
              <c:f>'Two Way Interactions No M3'!$B$38:$D$38</c:f>
              <c:numCache/>
            </c:numRef>
          </c:val>
          <c:smooth val="0"/>
        </c:ser>
        <c:marker val="1"/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  <c:min val="700"/>
        </c:scaling>
        <c:axPos val="l"/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815"/>
          <c:w val="0.9265"/>
          <c:h val="0.15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375"/>
          <c:w val="0.8227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 No M3'!$A$48</c:f>
              <c:strCache>
                <c:ptCount val="1"/>
                <c:pt idx="0">
                  <c:v>Method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M3'!$B$47:$C$47</c:f>
              <c:strCache>
                <c:ptCount val="2"/>
                <c:pt idx="0">
                  <c:v>97-1-1-1</c:v>
                </c:pt>
                <c:pt idx="1">
                  <c:v>AuCa</c:v>
                </c:pt>
              </c:strCache>
            </c:strRef>
          </c:cat>
          <c:val>
            <c:numRef>
              <c:f>'Two Way Interactions No M3'!$B$48:$C$48</c:f>
              <c:numCache>
                <c:ptCount val="2"/>
                <c:pt idx="0">
                  <c:v>751.13</c:v>
                </c:pt>
                <c:pt idx="1">
                  <c:v>836.67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'Two Way Interactions No M3'!$A$49</c:f>
              <c:strCache>
                <c:ptCount val="1"/>
                <c:pt idx="0">
                  <c:v>Method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M3'!$B$47:$C$47</c:f>
              <c:strCache>
                <c:ptCount val="2"/>
                <c:pt idx="0">
                  <c:v>97-1-1-1</c:v>
                </c:pt>
                <c:pt idx="1">
                  <c:v>AuCa</c:v>
                </c:pt>
              </c:strCache>
            </c:strRef>
          </c:cat>
          <c:val>
            <c:numRef>
              <c:f>'Two Way Interactions No M3'!$B$49:$C$49</c:f>
              <c:numCache>
                <c:ptCount val="2"/>
                <c:pt idx="0">
                  <c:v>745</c:v>
                </c:pt>
                <c:pt idx="1">
                  <c:v>863.67</c:v>
                </c:pt>
              </c:numCache>
            </c:numRef>
          </c:val>
          <c:smooth val="0"/>
        </c:ser>
        <c:marker val="1"/>
        <c:axId val="42996860"/>
        <c:axId val="51427421"/>
      </c:line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in val="700"/>
        </c:scaling>
        <c:axPos val="l"/>
        <c:delete val="0"/>
        <c:numFmt formatCode="General" sourceLinked="1"/>
        <c:majorTickMark val="out"/>
        <c:minorTickMark val="none"/>
        <c:tickLblPos val="nextTo"/>
        <c:crossAx val="42996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3"/>
          <c:y val="0.81575"/>
          <c:w val="0.924"/>
          <c:h val="0.1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375"/>
          <c:w val="0.822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 No M3'!$B$59</c:f>
              <c:strCache>
                <c:ptCount val="1"/>
                <c:pt idx="0">
                  <c:v>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M3'!$A$60:$A$61</c:f>
              <c:strCache>
                <c:ptCount val="2"/>
                <c:pt idx="0">
                  <c:v>Method 1</c:v>
                </c:pt>
                <c:pt idx="1">
                  <c:v>Method 2</c:v>
                </c:pt>
              </c:strCache>
            </c:strRef>
          </c:cat>
          <c:val>
            <c:numRef>
              <c:f>'Two Way Interactions No M3'!$B$60:$B$61</c:f>
              <c:numCache>
                <c:ptCount val="2"/>
                <c:pt idx="0">
                  <c:v>805.9</c:v>
                </c:pt>
                <c:pt idx="1">
                  <c:v>836.9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'Two Way Interactions No M3'!$C$59</c:f>
              <c:strCache>
                <c:ptCount val="1"/>
                <c:pt idx="0">
                  <c:v>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M3'!$A$60:$A$61</c:f>
              <c:strCache>
                <c:ptCount val="2"/>
                <c:pt idx="0">
                  <c:v>Method 1</c:v>
                </c:pt>
                <c:pt idx="1">
                  <c:v>Method 2</c:v>
                </c:pt>
              </c:strCache>
            </c:strRef>
          </c:cat>
          <c:val>
            <c:numRef>
              <c:f>'Two Way Interactions No M3'!$C$60:$C$61</c:f>
              <c:numCache>
                <c:ptCount val="2"/>
                <c:pt idx="0">
                  <c:v>796.4</c:v>
                </c:pt>
                <c:pt idx="1">
                  <c:v>804.7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'Two Way Interactions No M3'!$D$59</c:f>
              <c:strCache>
                <c:ptCount val="1"/>
                <c:pt idx="0">
                  <c:v>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M3'!$A$60:$A$61</c:f>
              <c:strCache>
                <c:ptCount val="2"/>
                <c:pt idx="0">
                  <c:v>Method 1</c:v>
                </c:pt>
                <c:pt idx="1">
                  <c:v>Method 2</c:v>
                </c:pt>
              </c:strCache>
            </c:strRef>
          </c:cat>
          <c:val>
            <c:numRef>
              <c:f>'Two Way Interactions No M3'!$D$60:$D$61</c:f>
              <c:numCache>
                <c:ptCount val="2"/>
                <c:pt idx="0">
                  <c:v>779.4</c:v>
                </c:pt>
                <c:pt idx="1">
                  <c:v>771.4</c:v>
                </c:pt>
              </c:numCache>
            </c:numRef>
          </c:val>
          <c:smooth val="0"/>
        </c:ser>
        <c:marker val="1"/>
        <c:axId val="60193606"/>
        <c:axId val="4871543"/>
      </c:line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  <c:min val="750"/>
        </c:scaling>
        <c:axPos val="l"/>
        <c:delete val="0"/>
        <c:numFmt formatCode="General" sourceLinked="1"/>
        <c:majorTickMark val="out"/>
        <c:minorTickMark val="none"/>
        <c:tickLblPos val="nextTo"/>
        <c:crossAx val="60193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3"/>
          <c:y val="0.8165"/>
          <c:w val="0.92175"/>
          <c:h val="0.15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35"/>
          <c:w val="0.8227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 No M3'!$B$73</c:f>
              <c:strCache>
                <c:ptCount val="1"/>
                <c:pt idx="0">
                  <c:v>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M3'!$A$74:$A$75</c:f>
              <c:strCache/>
            </c:strRef>
          </c:cat>
          <c:val>
            <c:numRef>
              <c:f>'Two Way Interactions No M3'!$B$74:$B$75</c:f>
              <c:numCache/>
            </c:numRef>
          </c:val>
          <c:smooth val="0"/>
        </c:ser>
        <c:ser>
          <c:idx val="1"/>
          <c:order val="1"/>
          <c:tx>
            <c:strRef>
              <c:f>'Two Way Interactions No M3'!$C$73</c:f>
              <c:strCache>
                <c:ptCount val="1"/>
                <c:pt idx="0">
                  <c:v>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M3'!$A$74:$A$75</c:f>
              <c:strCache/>
            </c:strRef>
          </c:cat>
          <c:val>
            <c:numRef>
              <c:f>'Two Way Interactions No M3'!$C$74:$C$75</c:f>
              <c:numCache/>
            </c:numRef>
          </c:val>
          <c:smooth val="0"/>
        </c:ser>
        <c:ser>
          <c:idx val="2"/>
          <c:order val="2"/>
          <c:tx>
            <c:strRef>
              <c:f>'Two Way Interactions No M3'!$D$73</c:f>
              <c:strCache>
                <c:ptCount val="1"/>
                <c:pt idx="0">
                  <c:v>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 No M3'!$A$74:$A$75</c:f>
              <c:strCache/>
            </c:strRef>
          </c:cat>
          <c:val>
            <c:numRef>
              <c:f>'Two Way Interactions No M3'!$D$74:$D$75</c:f>
              <c:numCache/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  <c:min val="700"/>
        </c:scaling>
        <c:axPos val="l"/>
        <c:delete val="0"/>
        <c:numFmt formatCode="General" sourceLinked="1"/>
        <c:majorTickMark val="out"/>
        <c:minorTickMark val="none"/>
        <c:tickLblPos val="nextTo"/>
        <c:crossAx val="43843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75"/>
          <c:y val="0.8175"/>
          <c:w val="0.91925"/>
          <c:h val="0.1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75"/>
          <c:w val="0.946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 No M3'!$B$52:$B$53</c:f>
              <c:strCache>
                <c:ptCount val="1"/>
                <c:pt idx="0">
                  <c:v>97-1-1-1 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M3'!$A$54:$A$55</c:f>
              <c:strCache/>
            </c:strRef>
          </c:cat>
          <c:val>
            <c:numRef>
              <c:f>'Three Way Interactions No M3'!$B$54:$B$55</c:f>
              <c:numCache/>
            </c:numRef>
          </c:val>
          <c:smooth val="0"/>
        </c:ser>
        <c:ser>
          <c:idx val="1"/>
          <c:order val="1"/>
          <c:tx>
            <c:strRef>
              <c:f>'Three Way Interactions No M3'!$C$52:$C$53</c:f>
              <c:strCache>
                <c:ptCount val="1"/>
                <c:pt idx="0">
                  <c:v>97-1-1-1 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M3'!$A$54:$A$55</c:f>
              <c:strCache/>
            </c:strRef>
          </c:cat>
          <c:val>
            <c:numRef>
              <c:f>'Three Way Interactions No M3'!$C$54:$C$55</c:f>
              <c:numCache/>
            </c:numRef>
          </c:val>
          <c:smooth val="0"/>
        </c:ser>
        <c:ser>
          <c:idx val="2"/>
          <c:order val="2"/>
          <c:tx>
            <c:strRef>
              <c:f>'Three Way Interactions No M3'!$D$52:$D$53</c:f>
              <c:strCache>
                <c:ptCount val="1"/>
                <c:pt idx="0">
                  <c:v>97-1-1-1 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M3'!$A$54:$A$55</c:f>
              <c:strCache/>
            </c:strRef>
          </c:cat>
          <c:val>
            <c:numRef>
              <c:f>'Three Way Interactions No M3'!$D$54:$D$55</c:f>
              <c:numCache/>
            </c:numRef>
          </c:val>
          <c:smooth val="0"/>
        </c:ser>
        <c:ser>
          <c:idx val="3"/>
          <c:order val="3"/>
          <c:tx>
            <c:strRef>
              <c:f>'Three Way Interactions No M3'!$E$52:$E$53</c:f>
              <c:strCache>
                <c:ptCount val="1"/>
                <c:pt idx="0">
                  <c:v>AuCa 1500°F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M3'!$A$54:$A$55</c:f>
              <c:strCache/>
            </c:strRef>
          </c:cat>
          <c:val>
            <c:numRef>
              <c:f>'Three Way Interactions No M3'!$E$54:$E$55</c:f>
              <c:numCache/>
            </c:numRef>
          </c:val>
          <c:smooth val="0"/>
        </c:ser>
        <c:ser>
          <c:idx val="4"/>
          <c:order val="4"/>
          <c:tx>
            <c:strRef>
              <c:f>'Three Way Interactions No M3'!$F$52:$F$53</c:f>
              <c:strCache>
                <c:ptCount val="1"/>
                <c:pt idx="0">
                  <c:v>AuCa 1600°F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M3'!$A$54:$A$55</c:f>
              <c:strCache/>
            </c:strRef>
          </c:cat>
          <c:val>
            <c:numRef>
              <c:f>'Three Way Interactions No M3'!$F$54:$F$55</c:f>
              <c:numCache/>
            </c:numRef>
          </c:val>
          <c:smooth val="0"/>
        </c:ser>
        <c:ser>
          <c:idx val="5"/>
          <c:order val="5"/>
          <c:tx>
            <c:strRef>
              <c:f>'Three Way Interactions No M3'!$G$52:$G$53</c:f>
              <c:strCache>
                <c:ptCount val="1"/>
                <c:pt idx="0">
                  <c:v>AuCa 1700°F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M3'!$A$54:$A$55</c:f>
              <c:strCache/>
            </c:strRef>
          </c:cat>
          <c:val>
            <c:numRef>
              <c:f>'Three Way Interactions No M3'!$G$54:$G$55</c:f>
              <c:numCache/>
            </c:numRef>
          </c:val>
          <c:smooth val="0"/>
        </c:ser>
        <c:marker val="1"/>
        <c:axId val="61694010"/>
        <c:axId val="18375179"/>
      </c:line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  <c:min val="700"/>
        </c:scaling>
        <c:axPos val="l"/>
        <c:delete val="0"/>
        <c:numFmt formatCode="General" sourceLinked="1"/>
        <c:majorTickMark val="out"/>
        <c:minorTickMark val="none"/>
        <c:tickLblPos val="nextTo"/>
        <c:crossAx val="61694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5"/>
          <c:y val="0.86375"/>
          <c:w val="0.973"/>
          <c:h val="0.1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75"/>
          <c:w val="0.946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 No M3'!$B$38:$B$39</c:f>
              <c:strCache>
                <c:ptCount val="1"/>
                <c:pt idx="0">
                  <c:v>97-1-1-1 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M3'!$A$40:$A$44</c:f>
              <c:strCache/>
            </c:strRef>
          </c:cat>
          <c:val>
            <c:numRef>
              <c:f>'Three Way Interactions No M3'!$B$40:$B$44</c:f>
              <c:numCache/>
            </c:numRef>
          </c:val>
          <c:smooth val="0"/>
        </c:ser>
        <c:ser>
          <c:idx val="1"/>
          <c:order val="1"/>
          <c:tx>
            <c:strRef>
              <c:f>'Three Way Interactions No M3'!$C$38:$C$39</c:f>
              <c:strCache>
                <c:ptCount val="1"/>
                <c:pt idx="0">
                  <c:v>97-1-1-1 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M3'!$A$40:$A$44</c:f>
              <c:strCache/>
            </c:strRef>
          </c:cat>
          <c:val>
            <c:numRef>
              <c:f>'Three Way Interactions No M3'!$C$40:$C$44</c:f>
              <c:numCache/>
            </c:numRef>
          </c:val>
          <c:smooth val="0"/>
        </c:ser>
        <c:ser>
          <c:idx val="2"/>
          <c:order val="2"/>
          <c:tx>
            <c:strRef>
              <c:f>'Three Way Interactions No M3'!$D$38:$D$39</c:f>
              <c:strCache>
                <c:ptCount val="1"/>
                <c:pt idx="0">
                  <c:v>97-1-1-1 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M3'!$A$40:$A$44</c:f>
              <c:strCache/>
            </c:strRef>
          </c:cat>
          <c:val>
            <c:numRef>
              <c:f>'Three Way Interactions No M3'!$D$40:$D$44</c:f>
              <c:numCache/>
            </c:numRef>
          </c:val>
          <c:smooth val="0"/>
        </c:ser>
        <c:ser>
          <c:idx val="3"/>
          <c:order val="3"/>
          <c:tx>
            <c:strRef>
              <c:f>'Three Way Interactions No M3'!$E$38:$E$39</c:f>
              <c:strCache>
                <c:ptCount val="1"/>
                <c:pt idx="0">
                  <c:v>AuCa 1500°F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M3'!$A$40:$A$44</c:f>
              <c:strCache/>
            </c:strRef>
          </c:cat>
          <c:val>
            <c:numRef>
              <c:f>'Three Way Interactions No M3'!$E$40:$E$44</c:f>
              <c:numCache/>
            </c:numRef>
          </c:val>
          <c:smooth val="0"/>
        </c:ser>
        <c:ser>
          <c:idx val="4"/>
          <c:order val="4"/>
          <c:tx>
            <c:strRef>
              <c:f>'Three Way Interactions No M3'!$F$38:$F$39</c:f>
              <c:strCache>
                <c:ptCount val="1"/>
                <c:pt idx="0">
                  <c:v>AuCa 1600°F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M3'!$A$40:$A$44</c:f>
              <c:strCache/>
            </c:strRef>
          </c:cat>
          <c:val>
            <c:numRef>
              <c:f>'Three Way Interactions No M3'!$F$40:$F$44</c:f>
              <c:numCache/>
            </c:numRef>
          </c:val>
          <c:smooth val="0"/>
        </c:ser>
        <c:ser>
          <c:idx val="5"/>
          <c:order val="5"/>
          <c:tx>
            <c:strRef>
              <c:f>'Three Way Interactions No M3'!$G$38:$G$39</c:f>
              <c:strCache>
                <c:ptCount val="1"/>
                <c:pt idx="0">
                  <c:v>AuCa 1700°F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M3'!$A$40:$A$44</c:f>
              <c:strCache/>
            </c:strRef>
          </c:cat>
          <c:val>
            <c:numRef>
              <c:f>'Three Way Interactions No M3'!$G$40:$G$44</c:f>
              <c:numCache/>
            </c:numRef>
          </c:val>
          <c:smooth val="0"/>
        </c:ser>
        <c:marker val="1"/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  <c:min val="600"/>
        </c:scaling>
        <c:axPos val="l"/>
        <c:delete val="0"/>
        <c:numFmt formatCode="General" sourceLinked="1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75"/>
          <c:y val="0.86425"/>
          <c:w val="0.971"/>
          <c:h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5"/>
          <c:w val="0.9462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 No M3'!$B$24:$B$25</c:f>
              <c:strCache>
                <c:ptCount val="1"/>
                <c:pt idx="0">
                  <c:v>1500°F Method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M3'!$A$26:$A$30</c:f>
              <c:strCache/>
            </c:strRef>
          </c:cat>
          <c:val>
            <c:numRef>
              <c:f>'Three Way Interactions No M3'!$B$26:$B$30</c:f>
              <c:numCache/>
            </c:numRef>
          </c:val>
          <c:smooth val="0"/>
        </c:ser>
        <c:ser>
          <c:idx val="1"/>
          <c:order val="1"/>
          <c:tx>
            <c:strRef>
              <c:f>'Three Way Interactions No M3'!$C$24:$C$25</c:f>
              <c:strCache>
                <c:ptCount val="1"/>
                <c:pt idx="0">
                  <c:v>1500°F Method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M3'!$A$26:$A$30</c:f>
              <c:strCache/>
            </c:strRef>
          </c:cat>
          <c:val>
            <c:numRef>
              <c:f>'Three Way Interactions No M3'!$C$26:$C$30</c:f>
              <c:numCache/>
            </c:numRef>
          </c:val>
          <c:smooth val="0"/>
        </c:ser>
        <c:ser>
          <c:idx val="2"/>
          <c:order val="2"/>
          <c:tx>
            <c:strRef>
              <c:f>'Three Way Interactions No M3'!$D$24:$D$25</c:f>
              <c:strCache>
                <c:ptCount val="1"/>
                <c:pt idx="0">
                  <c:v>1600°F Method 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M3'!$A$26:$A$30</c:f>
              <c:strCache/>
            </c:strRef>
          </c:cat>
          <c:val>
            <c:numRef>
              <c:f>'Three Way Interactions No M3'!$D$26:$D$30</c:f>
              <c:numCache/>
            </c:numRef>
          </c:val>
          <c:smooth val="0"/>
        </c:ser>
        <c:ser>
          <c:idx val="3"/>
          <c:order val="3"/>
          <c:tx>
            <c:strRef>
              <c:f>'Three Way Interactions No M3'!$E$24:$E$25</c:f>
              <c:strCache>
                <c:ptCount val="1"/>
                <c:pt idx="0">
                  <c:v>1600°F Method 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M3'!$A$26:$A$30</c:f>
              <c:strCache/>
            </c:strRef>
          </c:cat>
          <c:val>
            <c:numRef>
              <c:f>'Three Way Interactions No M3'!$E$26:$E$30</c:f>
              <c:numCache/>
            </c:numRef>
          </c:val>
          <c:smooth val="0"/>
        </c:ser>
        <c:ser>
          <c:idx val="4"/>
          <c:order val="4"/>
          <c:tx>
            <c:strRef>
              <c:f>'Three Way Interactions No M3'!$F$24:$F$25</c:f>
              <c:strCache>
                <c:ptCount val="1"/>
                <c:pt idx="0">
                  <c:v>1700°F Method 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M3'!$A$26:$A$30</c:f>
              <c:strCache/>
            </c:strRef>
          </c:cat>
          <c:val>
            <c:numRef>
              <c:f>'Three Way Interactions No M3'!$F$26:$F$30</c:f>
              <c:numCache/>
            </c:numRef>
          </c:val>
          <c:smooth val="0"/>
        </c:ser>
        <c:ser>
          <c:idx val="5"/>
          <c:order val="5"/>
          <c:tx>
            <c:strRef>
              <c:f>'Three Way Interactions No M3'!$G$24:$G$25</c:f>
              <c:strCache>
                <c:ptCount val="1"/>
                <c:pt idx="0">
                  <c:v>1700°F Method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M3'!$A$26:$A$30</c:f>
              <c:strCache/>
            </c:strRef>
          </c:cat>
          <c:val>
            <c:numRef>
              <c:f>'Three Way Interactions No M3'!$G$26:$G$30</c:f>
              <c:numCache/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  <c:min val="650"/>
        </c:scaling>
        <c:axPos val="l"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8435"/>
          <c:w val="0.969"/>
          <c:h val="0.1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82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Interactions'!$A$19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Interactions'!$B$18:$C$18</c:f>
              <c:strCache/>
            </c:strRef>
          </c:cat>
          <c:val>
            <c:numRef>
              <c:f>'Two Way Interactions'!$B$19:$C$19</c:f>
              <c:numCache/>
            </c:numRef>
          </c:val>
          <c:smooth val="0"/>
        </c:ser>
        <c:ser>
          <c:idx val="1"/>
          <c:order val="1"/>
          <c:tx>
            <c:strRef>
              <c:f>'Two Way Interactions'!$A$20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Interactions'!$B$18:$C$18</c:f>
              <c:strCache/>
            </c:strRef>
          </c:cat>
          <c:val>
            <c:numRef>
              <c:f>'Two Way Interactions'!$B$20:$C$20</c:f>
              <c:numCache/>
            </c:numRef>
          </c:val>
          <c:smooth val="0"/>
        </c:ser>
        <c:ser>
          <c:idx val="2"/>
          <c:order val="2"/>
          <c:tx>
            <c:strRef>
              <c:f>'Two Way Interactions'!$A$21</c:f>
              <c:strCache>
                <c:ptCount val="1"/>
                <c:pt idx="0">
                  <c:v>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Interactions'!$B$18:$C$18</c:f>
              <c:strCache/>
            </c:strRef>
          </c:cat>
          <c:val>
            <c:numRef>
              <c:f>'Two Way Interactions'!$B$21:$C$21</c:f>
              <c:numCache/>
            </c:numRef>
          </c:val>
          <c:smooth val="0"/>
        </c:ser>
        <c:ser>
          <c:idx val="3"/>
          <c:order val="3"/>
          <c:tx>
            <c:strRef>
              <c:f>'Two Way Interactions'!$A$22</c:f>
              <c:strCache>
                <c:ptCount val="1"/>
                <c:pt idx="0">
                  <c:v>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Interactions'!$B$18:$C$18</c:f>
              <c:strCache/>
            </c:strRef>
          </c:cat>
          <c:val>
            <c:numRef>
              <c:f>'Two Way Interactions'!$B$22:$C$22</c:f>
              <c:numCache/>
            </c:numRef>
          </c:val>
          <c:smooth val="0"/>
        </c:ser>
        <c:ser>
          <c:idx val="4"/>
          <c:order val="4"/>
          <c:tx>
            <c:strRef>
              <c:f>'Two Way Interactions'!$A$23</c:f>
              <c:strCache>
                <c:ptCount val="1"/>
                <c:pt idx="0">
                  <c:v>D5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Interactions'!$B$18:$C$18</c:f>
              <c:strCache/>
            </c:strRef>
          </c:cat>
          <c:val>
            <c:numRef>
              <c:f>'Two Way Interactions'!$B$23:$C$23</c:f>
              <c:numCache/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  <c:min val="600"/>
        </c:scaling>
        <c:axPos val="l"/>
        <c:delete val="0"/>
        <c:numFmt formatCode="General" sourceLinked="1"/>
        <c:majorTickMark val="out"/>
        <c:minorTickMark val="none"/>
        <c:tickLblPos val="nextTo"/>
        <c:crossAx val="64284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815"/>
          <c:w val="0.9265"/>
          <c:h val="0.15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25"/>
          <c:w val="0.946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 No M3'!$B$7:$B$8</c:f>
              <c:strCache>
                <c:ptCount val="1"/>
                <c:pt idx="0">
                  <c:v>97-1-1-1 Method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M3'!$A$9:$A$13</c:f>
              <c:strCache/>
            </c:strRef>
          </c:cat>
          <c:val>
            <c:numRef>
              <c:f>'Three Way Interactions No M3'!$B$9:$B$13</c:f>
              <c:numCache/>
            </c:numRef>
          </c:val>
          <c:smooth val="0"/>
        </c:ser>
        <c:ser>
          <c:idx val="1"/>
          <c:order val="1"/>
          <c:tx>
            <c:strRef>
              <c:f>'Three Way Interactions No M3'!$C$7:$C$8</c:f>
              <c:strCache>
                <c:ptCount val="1"/>
                <c:pt idx="0">
                  <c:v>97-1-1-1 Method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M3'!$A$9:$A$13</c:f>
              <c:strCache/>
            </c:strRef>
          </c:cat>
          <c:val>
            <c:numRef>
              <c:f>'Three Way Interactions No M3'!$C$9:$C$13</c:f>
              <c:numCache/>
            </c:numRef>
          </c:val>
          <c:smooth val="0"/>
        </c:ser>
        <c:ser>
          <c:idx val="2"/>
          <c:order val="2"/>
          <c:tx>
            <c:strRef>
              <c:f>'Three Way Interactions No M3'!$D$7:$D$8</c:f>
              <c:strCache>
                <c:ptCount val="1"/>
                <c:pt idx="0">
                  <c:v>AuCa Method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M3'!$A$9:$A$13</c:f>
              <c:strCache/>
            </c:strRef>
          </c:cat>
          <c:val>
            <c:numRef>
              <c:f>'Three Way Interactions No M3'!$D$9:$D$13</c:f>
              <c:numCache/>
            </c:numRef>
          </c:val>
          <c:smooth val="0"/>
        </c:ser>
        <c:ser>
          <c:idx val="3"/>
          <c:order val="3"/>
          <c:tx>
            <c:strRef>
              <c:f>'Three Way Interactions No M3'!$E$7:$E$8</c:f>
              <c:strCache>
                <c:ptCount val="1"/>
                <c:pt idx="0">
                  <c:v>AuCa Method 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 No M3'!$A$9:$A$13</c:f>
              <c:strCache/>
            </c:strRef>
          </c:cat>
          <c:val>
            <c:numRef>
              <c:f>'Three Way Interactions No M3'!$E$9:$E$13</c:f>
              <c:numCache/>
            </c:numRef>
          </c:val>
          <c:smooth val="0"/>
        </c:ser>
        <c:marker val="1"/>
        <c:axId val="19839000"/>
        <c:axId val="44333273"/>
      </c:line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  <c:min val="650"/>
        </c:scaling>
        <c:axPos val="l"/>
        <c:delete val="0"/>
        <c:numFmt formatCode="General" sourceLinked="1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75"/>
          <c:y val="0.869"/>
          <c:w val="0.969"/>
          <c:h val="0.1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4"/>
          <c:w val="0.82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Interactions'!$A$34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Interactions'!$B$33:$D$33</c:f>
              <c:strCache/>
            </c:strRef>
          </c:cat>
          <c:val>
            <c:numRef>
              <c:f>'Two Way Interactions'!$B$34:$D$34</c:f>
              <c:numCache/>
            </c:numRef>
          </c:val>
          <c:smooth val="0"/>
        </c:ser>
        <c:ser>
          <c:idx val="1"/>
          <c:order val="1"/>
          <c:tx>
            <c:strRef>
              <c:f>'Two Way Interactions'!$A$35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Interactions'!$B$33:$D$33</c:f>
              <c:strCache/>
            </c:strRef>
          </c:cat>
          <c:val>
            <c:numRef>
              <c:f>'Two Way Interactions'!$B$35:$D$35</c:f>
              <c:numCache/>
            </c:numRef>
          </c:val>
          <c:smooth val="0"/>
        </c:ser>
        <c:ser>
          <c:idx val="2"/>
          <c:order val="2"/>
          <c:tx>
            <c:strRef>
              <c:f>'Two Way Interactions'!$A$36</c:f>
              <c:strCache>
                <c:ptCount val="1"/>
                <c:pt idx="0">
                  <c:v>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Interactions'!$B$33:$D$33</c:f>
              <c:strCache/>
            </c:strRef>
          </c:cat>
          <c:val>
            <c:numRef>
              <c:f>'Two Way Interactions'!$B$36:$D$36</c:f>
              <c:numCache/>
            </c:numRef>
          </c:val>
          <c:smooth val="0"/>
        </c:ser>
        <c:ser>
          <c:idx val="3"/>
          <c:order val="3"/>
          <c:tx>
            <c:strRef>
              <c:f>'Two Way Interactions'!$A$37</c:f>
              <c:strCache>
                <c:ptCount val="1"/>
                <c:pt idx="0">
                  <c:v>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Interactions'!$B$33:$D$33</c:f>
              <c:strCache/>
            </c:strRef>
          </c:cat>
          <c:val>
            <c:numRef>
              <c:f>'Two Way Interactions'!$B$37:$D$37</c:f>
              <c:numCache/>
            </c:numRef>
          </c:val>
          <c:smooth val="0"/>
        </c:ser>
        <c:ser>
          <c:idx val="4"/>
          <c:order val="4"/>
          <c:tx>
            <c:strRef>
              <c:f>'Two Way Interactions'!$A$38</c:f>
              <c:strCache>
                <c:ptCount val="1"/>
                <c:pt idx="0">
                  <c:v>D5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Interactions'!$B$33:$D$33</c:f>
              <c:strCache/>
            </c:strRef>
          </c:cat>
          <c:val>
            <c:numRef>
              <c:f>'Two Way Interactions'!$B$38:$D$38</c:f>
              <c:numCache/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  <c:min val="600"/>
        </c:scaling>
        <c:axPos val="l"/>
        <c:delete val="0"/>
        <c:numFmt formatCode="General" sourceLinked="1"/>
        <c:majorTickMark val="out"/>
        <c:minorTickMark val="none"/>
        <c:tickLblPos val="nextTo"/>
        <c:crossAx val="39650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815"/>
          <c:w val="0.9265"/>
          <c:h val="0.15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375"/>
          <c:w val="0.8227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Interactions'!$A$48</c:f>
              <c:strCache>
                <c:ptCount val="1"/>
                <c:pt idx="0">
                  <c:v>Method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Interactions'!$B$47:$C$47</c:f>
              <c:strCache/>
            </c:strRef>
          </c:cat>
          <c:val>
            <c:numRef>
              <c:f>'Two Way Interactions'!$B$48:$C$48</c:f>
              <c:numCache/>
            </c:numRef>
          </c:val>
          <c:smooth val="0"/>
        </c:ser>
        <c:ser>
          <c:idx val="1"/>
          <c:order val="1"/>
          <c:tx>
            <c:strRef>
              <c:f>'Two Way Interactions'!$A$49</c:f>
              <c:strCache>
                <c:ptCount val="1"/>
                <c:pt idx="0">
                  <c:v>Method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Interactions'!$B$47:$C$47</c:f>
              <c:strCache/>
            </c:strRef>
          </c:cat>
          <c:val>
            <c:numRef>
              <c:f>'Two Way Interactions'!$B$49:$C$49</c:f>
              <c:numCache/>
            </c:numRef>
          </c:val>
          <c:smooth val="0"/>
        </c:ser>
        <c:ser>
          <c:idx val="2"/>
          <c:order val="2"/>
          <c:tx>
            <c:strRef>
              <c:f>'Two Way Interactions'!$A$50</c:f>
              <c:strCache>
                <c:ptCount val="1"/>
                <c:pt idx="0">
                  <c:v>Method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Interactions'!$B$47:$C$47</c:f>
              <c:strCache/>
            </c:strRef>
          </c:cat>
          <c:val>
            <c:numRef>
              <c:f>'Two Way Interactions'!$B$50:$C$50</c:f>
              <c:numCache/>
            </c:numRef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  <c:min val="600"/>
        </c:scaling>
        <c:axPos val="l"/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3"/>
          <c:y val="0.81575"/>
          <c:w val="0.924"/>
          <c:h val="0.1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375"/>
          <c:w val="0.822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Interactions'!$B$59</c:f>
              <c:strCache>
                <c:ptCount val="1"/>
                <c:pt idx="0">
                  <c:v>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Interactions'!$A$60:$A$62</c:f>
              <c:strCache/>
            </c:strRef>
          </c:cat>
          <c:val>
            <c:numRef>
              <c:f>'Two Way Interactions'!$B$60:$B$62</c:f>
              <c:numCache/>
            </c:numRef>
          </c:val>
          <c:smooth val="0"/>
        </c:ser>
        <c:ser>
          <c:idx val="1"/>
          <c:order val="1"/>
          <c:tx>
            <c:strRef>
              <c:f>'Two Way Interactions'!$C$59</c:f>
              <c:strCache>
                <c:ptCount val="1"/>
                <c:pt idx="0">
                  <c:v>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Interactions'!$A$60:$A$62</c:f>
              <c:strCache/>
            </c:strRef>
          </c:cat>
          <c:val>
            <c:numRef>
              <c:f>'Two Way Interactions'!$C$60:$C$62</c:f>
              <c:numCache/>
            </c:numRef>
          </c:val>
          <c:smooth val="0"/>
        </c:ser>
        <c:ser>
          <c:idx val="2"/>
          <c:order val="2"/>
          <c:tx>
            <c:strRef>
              <c:f>'Two Way Interactions'!$D$59</c:f>
              <c:strCache>
                <c:ptCount val="1"/>
                <c:pt idx="0">
                  <c:v>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Interactions'!$A$60:$A$62</c:f>
              <c:strCache/>
            </c:strRef>
          </c:cat>
          <c:val>
            <c:numRef>
              <c:f>'Two Way Interactions'!$D$60:$D$62</c:f>
              <c:numCache/>
            </c:numRef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in val="500"/>
        </c:scaling>
        <c:axPos val="l"/>
        <c:delete val="0"/>
        <c:numFmt formatCode="General" sourceLinked="1"/>
        <c:majorTickMark val="out"/>
        <c:minorTickMark val="none"/>
        <c:tickLblPos val="nextTo"/>
        <c:crossAx val="31780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8165"/>
          <c:w val="0.92175"/>
          <c:h val="0.15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35"/>
          <c:w val="0.8227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'Two Way Interactions'!$B$73</c:f>
              <c:strCache>
                <c:ptCount val="1"/>
                <c:pt idx="0">
                  <c:v>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Interactions'!$A$74:$A$75</c:f>
              <c:strCache/>
            </c:strRef>
          </c:cat>
          <c:val>
            <c:numRef>
              <c:f>'Two Way Interactions'!$B$74:$B$75</c:f>
              <c:numCache/>
            </c:numRef>
          </c:val>
          <c:smooth val="0"/>
        </c:ser>
        <c:ser>
          <c:idx val="1"/>
          <c:order val="1"/>
          <c:tx>
            <c:strRef>
              <c:f>'Two Way Interactions'!$C$73</c:f>
              <c:strCache>
                <c:ptCount val="1"/>
                <c:pt idx="0">
                  <c:v>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Interactions'!$A$74:$A$75</c:f>
              <c:strCache/>
            </c:strRef>
          </c:cat>
          <c:val>
            <c:numRef>
              <c:f>'Two Way Interactions'!$C$74:$C$75</c:f>
              <c:numCache/>
            </c:numRef>
          </c:val>
          <c:smooth val="0"/>
        </c:ser>
        <c:ser>
          <c:idx val="2"/>
          <c:order val="2"/>
          <c:tx>
            <c:strRef>
              <c:f>'Two Way Interactions'!$D$73</c:f>
              <c:strCache>
                <c:ptCount val="1"/>
                <c:pt idx="0">
                  <c:v>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'Two Way Interactions'!$A$74:$A$75</c:f>
              <c:strCache/>
            </c:strRef>
          </c:cat>
          <c:val>
            <c:numRef>
              <c:f>'Two Way Interactions'!$D$74:$D$75</c:f>
              <c:numCache/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  <c:min val="650"/>
        </c:scaling>
        <c:axPos val="l"/>
        <c:delete val="0"/>
        <c:numFmt formatCode="General" sourceLinked="1"/>
        <c:majorTickMark val="out"/>
        <c:minorTickMark val="none"/>
        <c:tickLblPos val="nextTo"/>
        <c:crossAx val="24071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8175"/>
          <c:w val="0.91925"/>
          <c:h val="0.1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75"/>
          <c:w val="0.946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Interactions'!$B$53:$B$54</c:f>
              <c:strCache>
                <c:ptCount val="1"/>
                <c:pt idx="0">
                  <c:v>97-1-1-1 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Interactions'!$A$55:$A$57</c:f>
              <c:strCache/>
            </c:strRef>
          </c:cat>
          <c:val>
            <c:numRef>
              <c:f>'Three Way Interactions'!$B$55:$B$57</c:f>
              <c:numCache/>
            </c:numRef>
          </c:val>
          <c:smooth val="0"/>
        </c:ser>
        <c:ser>
          <c:idx val="1"/>
          <c:order val="1"/>
          <c:tx>
            <c:strRef>
              <c:f>'Three Way Interactions'!$C$53:$C$54</c:f>
              <c:strCache>
                <c:ptCount val="1"/>
                <c:pt idx="0">
                  <c:v>97-1-1-1 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Interactions'!$A$55:$A$57</c:f>
              <c:strCache/>
            </c:strRef>
          </c:cat>
          <c:val>
            <c:numRef>
              <c:f>'Three Way Interactions'!$C$55:$C$57</c:f>
              <c:numCache/>
            </c:numRef>
          </c:val>
          <c:smooth val="0"/>
        </c:ser>
        <c:ser>
          <c:idx val="2"/>
          <c:order val="2"/>
          <c:tx>
            <c:strRef>
              <c:f>'Three Way Interactions'!$D$53:$D$54</c:f>
              <c:strCache>
                <c:ptCount val="1"/>
                <c:pt idx="0">
                  <c:v>97-1-1-1 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Interactions'!$A$55:$A$57</c:f>
              <c:strCache/>
            </c:strRef>
          </c:cat>
          <c:val>
            <c:numRef>
              <c:f>'Three Way Interactions'!$D$55:$D$57</c:f>
              <c:numCache/>
            </c:numRef>
          </c:val>
          <c:smooth val="0"/>
        </c:ser>
        <c:ser>
          <c:idx val="3"/>
          <c:order val="3"/>
          <c:tx>
            <c:strRef>
              <c:f>'Three Way Interactions'!$E$53:$E$54</c:f>
              <c:strCache>
                <c:ptCount val="1"/>
                <c:pt idx="0">
                  <c:v>AuCa 1500°F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Interactions'!$A$55:$A$57</c:f>
              <c:strCache/>
            </c:strRef>
          </c:cat>
          <c:val>
            <c:numRef>
              <c:f>'Three Way Interactions'!$E$55:$E$57</c:f>
              <c:numCache/>
            </c:numRef>
          </c:val>
          <c:smooth val="0"/>
        </c:ser>
        <c:ser>
          <c:idx val="4"/>
          <c:order val="4"/>
          <c:tx>
            <c:strRef>
              <c:f>'Three Way Interactions'!$F$53:$F$54</c:f>
              <c:strCache>
                <c:ptCount val="1"/>
                <c:pt idx="0">
                  <c:v>AuCa 1600°F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Interactions'!$A$55:$A$57</c:f>
              <c:strCache/>
            </c:strRef>
          </c:cat>
          <c:val>
            <c:numRef>
              <c:f>'Three Way Interactions'!$F$55:$F$57</c:f>
              <c:numCache/>
            </c:numRef>
          </c:val>
          <c:smooth val="0"/>
        </c:ser>
        <c:ser>
          <c:idx val="5"/>
          <c:order val="5"/>
          <c:tx>
            <c:strRef>
              <c:f>'Three Way Interactions'!$G$53:$G$54</c:f>
              <c:strCache>
                <c:ptCount val="1"/>
                <c:pt idx="0">
                  <c:v>AuCa 1700°F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Interactions'!$A$55:$A$57</c:f>
              <c:strCache/>
            </c:strRef>
          </c:cat>
          <c:val>
            <c:numRef>
              <c:f>'Three Way Interactions'!$G$55:$G$57</c:f>
              <c:numCache/>
            </c:numRef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  <c:min val="500"/>
        </c:scaling>
        <c:axPos val="l"/>
        <c:delete val="0"/>
        <c:numFmt formatCode="General" sourceLinked="1"/>
        <c:majorTickMark val="out"/>
        <c:minorTickMark val="none"/>
        <c:tickLblPos val="nextTo"/>
        <c:crossAx val="3662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75"/>
          <c:y val="0.85975"/>
          <c:w val="0.973"/>
          <c:h val="0.1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75"/>
          <c:w val="0.946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Interactions'!$B$39:$B$40</c:f>
              <c:strCache>
                <c:ptCount val="1"/>
                <c:pt idx="0">
                  <c:v>97-1-1-1 1500°F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Interactions'!$A$41:$A$45</c:f>
              <c:strCache/>
            </c:strRef>
          </c:cat>
          <c:val>
            <c:numRef>
              <c:f>'Three Way Interactions'!$B$41:$B$45</c:f>
              <c:numCache/>
            </c:numRef>
          </c:val>
          <c:smooth val="0"/>
        </c:ser>
        <c:ser>
          <c:idx val="1"/>
          <c:order val="1"/>
          <c:tx>
            <c:strRef>
              <c:f>'Three Way Interactions'!$C$39:$C$40</c:f>
              <c:strCache>
                <c:ptCount val="1"/>
                <c:pt idx="0">
                  <c:v>97-1-1-1 1600°F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Interactions'!$A$41:$A$45</c:f>
              <c:strCache/>
            </c:strRef>
          </c:cat>
          <c:val>
            <c:numRef>
              <c:f>'Three Way Interactions'!$C$41:$C$45</c:f>
              <c:numCache/>
            </c:numRef>
          </c:val>
          <c:smooth val="0"/>
        </c:ser>
        <c:ser>
          <c:idx val="2"/>
          <c:order val="2"/>
          <c:tx>
            <c:strRef>
              <c:f>'Three Way Interactions'!$D$39:$D$40</c:f>
              <c:strCache>
                <c:ptCount val="1"/>
                <c:pt idx="0">
                  <c:v>97-1-1-1 1700°F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Interactions'!$A$41:$A$45</c:f>
              <c:strCache/>
            </c:strRef>
          </c:cat>
          <c:val>
            <c:numRef>
              <c:f>'Three Way Interactions'!$D$41:$D$45</c:f>
              <c:numCache/>
            </c:numRef>
          </c:val>
          <c:smooth val="0"/>
        </c:ser>
        <c:ser>
          <c:idx val="3"/>
          <c:order val="3"/>
          <c:tx>
            <c:strRef>
              <c:f>'Three Way Interactions'!$E$39:$E$40</c:f>
              <c:strCache>
                <c:ptCount val="1"/>
                <c:pt idx="0">
                  <c:v>AuCa 1500°F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Interactions'!$A$41:$A$45</c:f>
              <c:strCache/>
            </c:strRef>
          </c:cat>
          <c:val>
            <c:numRef>
              <c:f>'Three Way Interactions'!$E$41:$E$45</c:f>
              <c:numCache/>
            </c:numRef>
          </c:val>
          <c:smooth val="0"/>
        </c:ser>
        <c:ser>
          <c:idx val="4"/>
          <c:order val="4"/>
          <c:tx>
            <c:strRef>
              <c:f>'Three Way Interactions'!$F$39:$F$40</c:f>
              <c:strCache>
                <c:ptCount val="1"/>
                <c:pt idx="0">
                  <c:v>AuCa 1600°F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Interactions'!$A$41:$A$45</c:f>
              <c:strCache/>
            </c:strRef>
          </c:cat>
          <c:val>
            <c:numRef>
              <c:f>'Three Way Interactions'!$F$41:$F$45</c:f>
              <c:numCache/>
            </c:numRef>
          </c:val>
          <c:smooth val="0"/>
        </c:ser>
        <c:ser>
          <c:idx val="5"/>
          <c:order val="5"/>
          <c:tx>
            <c:strRef>
              <c:f>'Three Way Interactions'!$G$39:$G$40</c:f>
              <c:strCache>
                <c:ptCount val="1"/>
                <c:pt idx="0">
                  <c:v>AuCa 1700°F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Interactions'!$A$41:$A$45</c:f>
              <c:strCache/>
            </c:strRef>
          </c:cat>
          <c:val>
            <c:numRef>
              <c:f>'Three Way Interactions'!$G$41:$G$45</c:f>
              <c:numCache/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  <c:min val="500"/>
        </c:scaling>
        <c:axPos val="l"/>
        <c:delete val="0"/>
        <c:numFmt formatCode="General" sourceLinked="1"/>
        <c:majorTickMark val="out"/>
        <c:minorTickMark val="none"/>
        <c:tickLblPos val="nextTo"/>
        <c:crossAx val="28264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75"/>
          <c:y val="0.86425"/>
          <c:w val="0.971"/>
          <c:h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325"/>
          <c:w val="0.9462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'Three Way Interactions'!$B$25:$B$26</c:f>
              <c:strCache>
                <c:ptCount val="1"/>
                <c:pt idx="0">
                  <c:v>1500°F Method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Interactions'!$B$27:$B$31</c:f>
              <c:numCache/>
            </c:numRef>
          </c:val>
          <c:smooth val="0"/>
        </c:ser>
        <c:ser>
          <c:idx val="1"/>
          <c:order val="1"/>
          <c:tx>
            <c:strRef>
              <c:f>'Three Way Interactions'!$C$25:$C$26</c:f>
              <c:strCache>
                <c:ptCount val="1"/>
                <c:pt idx="0">
                  <c:v>1500°F Method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Interactions'!$C$27:$C$31</c:f>
              <c:numCache/>
            </c:numRef>
          </c:val>
          <c:smooth val="0"/>
        </c:ser>
        <c:ser>
          <c:idx val="2"/>
          <c:order val="2"/>
          <c:tx>
            <c:strRef>
              <c:f>'Three Way Interactions'!$D$25:$D$26</c:f>
              <c:strCache>
                <c:ptCount val="1"/>
                <c:pt idx="0">
                  <c:v>1500°F Method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Interactions'!$D$27:$D$31</c:f>
              <c:numCache/>
            </c:numRef>
          </c:val>
          <c:smooth val="0"/>
        </c:ser>
        <c:ser>
          <c:idx val="3"/>
          <c:order val="3"/>
          <c:tx>
            <c:strRef>
              <c:f>'Three Way Interactions'!$E$25:$E$26</c:f>
              <c:strCache>
                <c:ptCount val="1"/>
                <c:pt idx="0">
                  <c:v>1600°F Method 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Interactions'!$E$27:$E$31</c:f>
              <c:numCache/>
            </c:numRef>
          </c:val>
          <c:smooth val="0"/>
        </c:ser>
        <c:ser>
          <c:idx val="4"/>
          <c:order val="4"/>
          <c:tx>
            <c:strRef>
              <c:f>'Three Way Interactions'!$F$25:$F$26</c:f>
              <c:strCache>
                <c:ptCount val="1"/>
                <c:pt idx="0">
                  <c:v>1600°F Method 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Interactions'!$F$27:$F$31</c:f>
              <c:numCache/>
            </c:numRef>
          </c:val>
          <c:smooth val="0"/>
        </c:ser>
        <c:ser>
          <c:idx val="5"/>
          <c:order val="5"/>
          <c:tx>
            <c:strRef>
              <c:f>'Three Way Interactions'!$G$25:$G$26</c:f>
              <c:strCache>
                <c:ptCount val="1"/>
                <c:pt idx="0">
                  <c:v>1600°F Method 3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Interactions'!$G$27:$G$31</c:f>
              <c:numCache/>
            </c:numRef>
          </c:val>
          <c:smooth val="0"/>
        </c:ser>
        <c:ser>
          <c:idx val="6"/>
          <c:order val="6"/>
          <c:tx>
            <c:strRef>
              <c:f>'Three Way Interactions'!$H$25:$H$26</c:f>
              <c:strCache>
                <c:ptCount val="1"/>
                <c:pt idx="0">
                  <c:v>1700°F Method 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Interactions'!$H$27:$H$31</c:f>
              <c:numCache/>
            </c:numRef>
          </c:val>
          <c:smooth val="0"/>
        </c:ser>
        <c:ser>
          <c:idx val="7"/>
          <c:order val="7"/>
          <c:tx>
            <c:strRef>
              <c:f>'Three Way Interactions'!$I$25:$I$26</c:f>
              <c:strCache>
                <c:ptCount val="1"/>
                <c:pt idx="0">
                  <c:v>1700°F Method 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Interactions'!$I$27:$I$31</c:f>
              <c:numCache/>
            </c:numRef>
          </c:val>
          <c:smooth val="0"/>
        </c:ser>
        <c:ser>
          <c:idx val="8"/>
          <c:order val="8"/>
          <c:tx>
            <c:strRef>
              <c:f>'Three Way Interactions'!$J$25:$J$26</c:f>
              <c:strCache>
                <c:ptCount val="1"/>
                <c:pt idx="0">
                  <c:v>1700°F Method 3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'Three Way Interactions'!$A$27:$A$31</c:f>
              <c:strCache/>
            </c:strRef>
          </c:cat>
          <c:val>
            <c:numRef>
              <c:f>'Three Way Interactions'!$J$27:$J$31</c:f>
              <c:numCache/>
            </c:numRef>
          </c:val>
          <c:smooth val="0"/>
        </c:ser>
        <c:marker val="1"/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  <c:min val="250"/>
        </c:scaling>
        <c:axPos val="l"/>
        <c:delete val="0"/>
        <c:numFmt formatCode="General" sourceLinked="1"/>
        <c:majorTickMark val="out"/>
        <c:minorTickMark val="none"/>
        <c:tickLblPos val="nextTo"/>
        <c:crossAx val="7747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85325"/>
          <c:w val="0.969"/>
          <c:h val="0.1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10</xdr:col>
      <xdr:colOff>142875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2533650" y="47625"/>
        <a:ext cx="37052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13</xdr:row>
      <xdr:rowOff>38100</xdr:rowOff>
    </xdr:from>
    <xdr:to>
      <xdr:col>10</xdr:col>
      <xdr:colOff>152400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2533650" y="2457450"/>
        <a:ext cx="37147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26</xdr:row>
      <xdr:rowOff>161925</xdr:rowOff>
    </xdr:from>
    <xdr:to>
      <xdr:col>10</xdr:col>
      <xdr:colOff>219075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2600325" y="4924425"/>
        <a:ext cx="37147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40</xdr:row>
      <xdr:rowOff>9525</xdr:rowOff>
    </xdr:from>
    <xdr:to>
      <xdr:col>10</xdr:col>
      <xdr:colOff>238125</xdr:colOff>
      <xdr:row>52</xdr:row>
      <xdr:rowOff>133350</xdr:rowOff>
    </xdr:to>
    <xdr:graphicFrame>
      <xdr:nvGraphicFramePr>
        <xdr:cNvPr id="4" name="Chart 4"/>
        <xdr:cNvGraphicFramePr/>
      </xdr:nvGraphicFramePr>
      <xdr:xfrm>
        <a:off x="2609850" y="7286625"/>
        <a:ext cx="37242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53</xdr:row>
      <xdr:rowOff>57150</xdr:rowOff>
    </xdr:from>
    <xdr:to>
      <xdr:col>10</xdr:col>
      <xdr:colOff>266700</xdr:colOff>
      <xdr:row>66</xdr:row>
      <xdr:rowOff>19050</xdr:rowOff>
    </xdr:to>
    <xdr:graphicFrame>
      <xdr:nvGraphicFramePr>
        <xdr:cNvPr id="5" name="Chart 5"/>
        <xdr:cNvGraphicFramePr/>
      </xdr:nvGraphicFramePr>
      <xdr:xfrm>
        <a:off x="2628900" y="9639300"/>
        <a:ext cx="3733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190500</xdr:colOff>
      <xdr:row>66</xdr:row>
      <xdr:rowOff>161925</xdr:rowOff>
    </xdr:from>
    <xdr:to>
      <xdr:col>10</xdr:col>
      <xdr:colOff>276225</xdr:colOff>
      <xdr:row>79</xdr:row>
      <xdr:rowOff>152400</xdr:rowOff>
    </xdr:to>
    <xdr:graphicFrame>
      <xdr:nvGraphicFramePr>
        <xdr:cNvPr id="6" name="Chart 6"/>
        <xdr:cNvGraphicFramePr/>
      </xdr:nvGraphicFramePr>
      <xdr:xfrm>
        <a:off x="2628900" y="12049125"/>
        <a:ext cx="374332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46</xdr:row>
      <xdr:rowOff>142875</xdr:rowOff>
    </xdr:from>
    <xdr:to>
      <xdr:col>15</xdr:col>
      <xdr:colOff>66675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4533900" y="84867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31</xdr:row>
      <xdr:rowOff>114300</xdr:rowOff>
    </xdr:from>
    <xdr:to>
      <xdr:col>15</xdr:col>
      <xdr:colOff>76200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4533900" y="5734050"/>
        <a:ext cx="46863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</xdr:colOff>
      <xdr:row>14</xdr:row>
      <xdr:rowOff>38100</xdr:rowOff>
    </xdr:from>
    <xdr:to>
      <xdr:col>17</xdr:col>
      <xdr:colOff>523875</xdr:colOff>
      <xdr:row>30</xdr:row>
      <xdr:rowOff>104775</xdr:rowOff>
    </xdr:to>
    <xdr:graphicFrame>
      <xdr:nvGraphicFramePr>
        <xdr:cNvPr id="3" name="Chart 3"/>
        <xdr:cNvGraphicFramePr/>
      </xdr:nvGraphicFramePr>
      <xdr:xfrm>
        <a:off x="6191250" y="2590800"/>
        <a:ext cx="46958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0</xdr:row>
      <xdr:rowOff>0</xdr:rowOff>
    </xdr:from>
    <xdr:to>
      <xdr:col>14</xdr:col>
      <xdr:colOff>514350</xdr:colOff>
      <xdr:row>13</xdr:row>
      <xdr:rowOff>161925</xdr:rowOff>
    </xdr:to>
    <xdr:graphicFrame>
      <xdr:nvGraphicFramePr>
        <xdr:cNvPr id="4" name="Chart 5"/>
        <xdr:cNvGraphicFramePr/>
      </xdr:nvGraphicFramePr>
      <xdr:xfrm>
        <a:off x="4352925" y="0"/>
        <a:ext cx="46958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10</xdr:col>
      <xdr:colOff>142875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2533650" y="47625"/>
        <a:ext cx="37052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13</xdr:row>
      <xdr:rowOff>38100</xdr:rowOff>
    </xdr:from>
    <xdr:to>
      <xdr:col>10</xdr:col>
      <xdr:colOff>152400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2533650" y="2457450"/>
        <a:ext cx="37147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26</xdr:row>
      <xdr:rowOff>161925</xdr:rowOff>
    </xdr:from>
    <xdr:to>
      <xdr:col>10</xdr:col>
      <xdr:colOff>219075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2600325" y="4924425"/>
        <a:ext cx="37147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40</xdr:row>
      <xdr:rowOff>9525</xdr:rowOff>
    </xdr:from>
    <xdr:to>
      <xdr:col>10</xdr:col>
      <xdr:colOff>238125</xdr:colOff>
      <xdr:row>52</xdr:row>
      <xdr:rowOff>133350</xdr:rowOff>
    </xdr:to>
    <xdr:graphicFrame>
      <xdr:nvGraphicFramePr>
        <xdr:cNvPr id="4" name="Chart 4"/>
        <xdr:cNvGraphicFramePr/>
      </xdr:nvGraphicFramePr>
      <xdr:xfrm>
        <a:off x="2609850" y="7286625"/>
        <a:ext cx="37242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53</xdr:row>
      <xdr:rowOff>57150</xdr:rowOff>
    </xdr:from>
    <xdr:to>
      <xdr:col>10</xdr:col>
      <xdr:colOff>266700</xdr:colOff>
      <xdr:row>66</xdr:row>
      <xdr:rowOff>19050</xdr:rowOff>
    </xdr:to>
    <xdr:graphicFrame>
      <xdr:nvGraphicFramePr>
        <xdr:cNvPr id="5" name="Chart 5"/>
        <xdr:cNvGraphicFramePr/>
      </xdr:nvGraphicFramePr>
      <xdr:xfrm>
        <a:off x="2628900" y="9639300"/>
        <a:ext cx="3733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190500</xdr:colOff>
      <xdr:row>66</xdr:row>
      <xdr:rowOff>161925</xdr:rowOff>
    </xdr:from>
    <xdr:to>
      <xdr:col>10</xdr:col>
      <xdr:colOff>276225</xdr:colOff>
      <xdr:row>79</xdr:row>
      <xdr:rowOff>152400</xdr:rowOff>
    </xdr:to>
    <xdr:graphicFrame>
      <xdr:nvGraphicFramePr>
        <xdr:cNvPr id="6" name="Chart 6"/>
        <xdr:cNvGraphicFramePr/>
      </xdr:nvGraphicFramePr>
      <xdr:xfrm>
        <a:off x="2628900" y="12049125"/>
        <a:ext cx="374332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45</xdr:row>
      <xdr:rowOff>142875</xdr:rowOff>
    </xdr:from>
    <xdr:to>
      <xdr:col>15</xdr:col>
      <xdr:colOff>66675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4533900" y="82772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30</xdr:row>
      <xdr:rowOff>114300</xdr:rowOff>
    </xdr:from>
    <xdr:to>
      <xdr:col>15</xdr:col>
      <xdr:colOff>76200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4533900" y="5524500"/>
        <a:ext cx="46863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15</xdr:row>
      <xdr:rowOff>28575</xdr:rowOff>
    </xdr:from>
    <xdr:to>
      <xdr:col>14</xdr:col>
      <xdr:colOff>571500</xdr:colOff>
      <xdr:row>30</xdr:row>
      <xdr:rowOff>85725</xdr:rowOff>
    </xdr:to>
    <xdr:graphicFrame>
      <xdr:nvGraphicFramePr>
        <xdr:cNvPr id="3" name="Chart 3"/>
        <xdr:cNvGraphicFramePr/>
      </xdr:nvGraphicFramePr>
      <xdr:xfrm>
        <a:off x="4410075" y="2733675"/>
        <a:ext cx="46958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0</xdr:row>
      <xdr:rowOff>0</xdr:rowOff>
    </xdr:from>
    <xdr:to>
      <xdr:col>14</xdr:col>
      <xdr:colOff>514350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4352925" y="0"/>
        <a:ext cx="46958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1">
      <selection activeCell="A1" sqref="A1"/>
    </sheetView>
  </sheetViews>
  <sheetFormatPr defaultColWidth="9.140625" defaultRowHeight="13.5"/>
  <cols>
    <col min="1" max="1" width="9.140625" style="6" customWidth="1"/>
    <col min="2" max="2" width="10.140625" style="5" customWidth="1"/>
    <col min="3" max="3" width="10.7109375" style="5" customWidth="1"/>
    <col min="4" max="6" width="9.7109375" style="6" customWidth="1"/>
    <col min="7" max="7" width="1.1484375" style="6" customWidth="1"/>
    <col min="8" max="10" width="9.7109375" style="6" customWidth="1"/>
    <col min="11" max="16384" width="9.140625" style="6" customWidth="1"/>
  </cols>
  <sheetData>
    <row r="1" spans="2:10" ht="16.5">
      <c r="B1" s="34" t="s">
        <v>125</v>
      </c>
      <c r="C1" s="34"/>
      <c r="D1" s="34"/>
      <c r="E1" s="34"/>
      <c r="F1" s="34"/>
      <c r="G1" s="34"/>
      <c r="H1" s="34"/>
      <c r="I1" s="34"/>
      <c r="J1" s="34"/>
    </row>
    <row r="2" spans="2:10" ht="16.5">
      <c r="B2" s="34" t="s">
        <v>7</v>
      </c>
      <c r="C2" s="34"/>
      <c r="D2" s="34"/>
      <c r="E2" s="34"/>
      <c r="F2" s="34"/>
      <c r="G2" s="34"/>
      <c r="H2" s="34"/>
      <c r="I2" s="34"/>
      <c r="J2" s="34"/>
    </row>
    <row r="5" spans="2:10" ht="16.5">
      <c r="B5" s="35" t="s">
        <v>126</v>
      </c>
      <c r="C5" s="35"/>
      <c r="D5" s="35"/>
      <c r="E5" s="35"/>
      <c r="F5" s="35"/>
      <c r="G5" s="35"/>
      <c r="H5" s="35"/>
      <c r="I5" s="35"/>
      <c r="J5" s="35"/>
    </row>
    <row r="7" spans="2:10" s="8" customFormat="1" ht="16.5">
      <c r="B7" s="5"/>
      <c r="C7" s="5"/>
      <c r="D7" s="33" t="s">
        <v>5</v>
      </c>
      <c r="E7" s="33"/>
      <c r="F7" s="33"/>
      <c r="H7" s="33" t="s">
        <v>6</v>
      </c>
      <c r="I7" s="33"/>
      <c r="J7" s="33"/>
    </row>
    <row r="8" spans="2:10" s="8" customFormat="1" ht="16.5"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9"/>
      <c r="H8" s="7" t="s">
        <v>2</v>
      </c>
      <c r="I8" s="7" t="s">
        <v>3</v>
      </c>
      <c r="J8" s="7" t="s">
        <v>4</v>
      </c>
    </row>
    <row r="9" spans="2:10" ht="16.5">
      <c r="B9" s="5">
        <v>1</v>
      </c>
      <c r="C9" s="5">
        <v>1</v>
      </c>
      <c r="D9" s="10">
        <v>813</v>
      </c>
      <c r="E9" s="10">
        <v>792</v>
      </c>
      <c r="F9" s="10">
        <v>792</v>
      </c>
      <c r="H9" s="10">
        <v>907</v>
      </c>
      <c r="I9" s="10">
        <v>792</v>
      </c>
      <c r="J9" s="10">
        <v>835</v>
      </c>
    </row>
    <row r="10" spans="3:10" ht="16.5">
      <c r="C10" s="5">
        <v>2</v>
      </c>
      <c r="D10" s="10">
        <v>782</v>
      </c>
      <c r="E10" s="10">
        <v>698</v>
      </c>
      <c r="F10" s="10">
        <v>665</v>
      </c>
      <c r="H10" s="10">
        <v>1115</v>
      </c>
      <c r="I10" s="10">
        <v>835</v>
      </c>
      <c r="J10" s="10">
        <v>870</v>
      </c>
    </row>
    <row r="11" spans="3:10" ht="16.5">
      <c r="C11" s="5">
        <v>3</v>
      </c>
      <c r="D11" s="10">
        <v>752</v>
      </c>
      <c r="E11" s="10">
        <v>620</v>
      </c>
      <c r="F11" s="10">
        <v>835</v>
      </c>
      <c r="H11" s="10">
        <v>847</v>
      </c>
      <c r="I11" s="10">
        <v>560</v>
      </c>
      <c r="J11" s="10">
        <v>585</v>
      </c>
    </row>
    <row r="12" spans="4:10" ht="6" customHeight="1">
      <c r="D12" s="10"/>
      <c r="E12" s="10"/>
      <c r="F12" s="10"/>
      <c r="H12" s="10"/>
      <c r="I12" s="10"/>
      <c r="J12" s="10"/>
    </row>
    <row r="13" spans="2:10" ht="16.5">
      <c r="B13" s="5">
        <v>2</v>
      </c>
      <c r="C13" s="5">
        <v>1</v>
      </c>
      <c r="D13" s="10">
        <v>715</v>
      </c>
      <c r="E13" s="10">
        <v>803</v>
      </c>
      <c r="F13" s="10">
        <v>813</v>
      </c>
      <c r="H13" s="10">
        <v>858</v>
      </c>
      <c r="I13" s="10">
        <v>907</v>
      </c>
      <c r="J13" s="10">
        <v>882</v>
      </c>
    </row>
    <row r="14" spans="3:10" ht="16.5">
      <c r="C14" s="5">
        <v>2</v>
      </c>
      <c r="D14" s="10">
        <v>772</v>
      </c>
      <c r="E14" s="10">
        <v>782</v>
      </c>
      <c r="F14" s="10">
        <v>743</v>
      </c>
      <c r="H14" s="10">
        <v>933</v>
      </c>
      <c r="I14" s="10">
        <v>792</v>
      </c>
      <c r="J14" s="10">
        <v>824</v>
      </c>
    </row>
    <row r="15" spans="3:10" ht="16.5">
      <c r="C15" s="5">
        <v>3</v>
      </c>
      <c r="D15" s="10">
        <v>835</v>
      </c>
      <c r="E15" s="10">
        <v>715</v>
      </c>
      <c r="F15" s="10">
        <v>673</v>
      </c>
      <c r="H15" s="10">
        <v>698</v>
      </c>
      <c r="I15" s="10">
        <v>734</v>
      </c>
      <c r="J15" s="10">
        <v>681</v>
      </c>
    </row>
    <row r="16" spans="4:10" ht="6" customHeight="1">
      <c r="D16" s="10"/>
      <c r="E16" s="10"/>
      <c r="F16" s="10"/>
      <c r="H16" s="10"/>
      <c r="I16" s="10"/>
      <c r="J16" s="10"/>
    </row>
    <row r="17" spans="2:10" ht="16.5">
      <c r="B17" s="5">
        <v>3</v>
      </c>
      <c r="C17" s="5">
        <v>1</v>
      </c>
      <c r="D17" s="10">
        <v>743</v>
      </c>
      <c r="E17" s="10">
        <v>627</v>
      </c>
      <c r="F17" s="10">
        <v>752</v>
      </c>
      <c r="H17" s="10">
        <v>858</v>
      </c>
      <c r="I17" s="10">
        <v>762</v>
      </c>
      <c r="J17" s="10">
        <v>724</v>
      </c>
    </row>
    <row r="18" spans="3:10" ht="16.5">
      <c r="C18" s="5">
        <v>2</v>
      </c>
      <c r="D18" s="10">
        <v>813</v>
      </c>
      <c r="E18" s="10">
        <v>743</v>
      </c>
      <c r="F18" s="10">
        <v>613</v>
      </c>
      <c r="H18" s="10">
        <v>824</v>
      </c>
      <c r="I18" s="10">
        <v>847</v>
      </c>
      <c r="J18" s="10">
        <v>782</v>
      </c>
    </row>
    <row r="19" spans="3:10" ht="16.5">
      <c r="C19" s="5">
        <v>3</v>
      </c>
      <c r="D19" s="10">
        <v>743</v>
      </c>
      <c r="E19" s="10">
        <v>681</v>
      </c>
      <c r="F19" s="10">
        <v>743</v>
      </c>
      <c r="H19" s="10">
        <v>715</v>
      </c>
      <c r="I19" s="10">
        <v>824</v>
      </c>
      <c r="J19" s="10">
        <v>681</v>
      </c>
    </row>
    <row r="20" spans="4:10" ht="6" customHeight="1">
      <c r="D20" s="10"/>
      <c r="E20" s="10"/>
      <c r="F20" s="10"/>
      <c r="H20" s="10"/>
      <c r="I20" s="10"/>
      <c r="J20" s="10"/>
    </row>
    <row r="21" spans="2:10" ht="16.5">
      <c r="B21" s="5">
        <v>4</v>
      </c>
      <c r="C21" s="5">
        <v>1</v>
      </c>
      <c r="D21" s="10">
        <v>792</v>
      </c>
      <c r="E21" s="10">
        <v>743</v>
      </c>
      <c r="F21" s="10">
        <v>762</v>
      </c>
      <c r="H21" s="10">
        <v>894</v>
      </c>
      <c r="I21" s="10">
        <v>792</v>
      </c>
      <c r="J21" s="10">
        <v>649</v>
      </c>
    </row>
    <row r="22" spans="3:10" ht="16.5">
      <c r="C22" s="5">
        <v>2</v>
      </c>
      <c r="D22" s="10">
        <v>690</v>
      </c>
      <c r="E22" s="10">
        <v>882</v>
      </c>
      <c r="F22" s="10">
        <v>772</v>
      </c>
      <c r="H22" s="10">
        <v>813</v>
      </c>
      <c r="I22" s="10">
        <v>870</v>
      </c>
      <c r="J22" s="10">
        <v>858</v>
      </c>
    </row>
    <row r="23" spans="3:10" ht="16.5">
      <c r="C23" s="5">
        <v>3</v>
      </c>
      <c r="D23" s="10">
        <v>493</v>
      </c>
      <c r="E23" s="10">
        <v>707</v>
      </c>
      <c r="F23" s="10">
        <v>289</v>
      </c>
      <c r="H23" s="10">
        <v>715</v>
      </c>
      <c r="I23" s="10">
        <v>813</v>
      </c>
      <c r="J23" s="10">
        <v>312</v>
      </c>
    </row>
    <row r="24" spans="4:10" ht="6" customHeight="1">
      <c r="D24" s="10"/>
      <c r="E24" s="10"/>
      <c r="F24" s="10"/>
      <c r="H24" s="10"/>
      <c r="I24" s="10"/>
      <c r="J24" s="10"/>
    </row>
    <row r="25" spans="2:10" ht="16.5">
      <c r="B25" s="5">
        <v>5</v>
      </c>
      <c r="C25" s="5">
        <v>1</v>
      </c>
      <c r="D25" s="10">
        <v>707</v>
      </c>
      <c r="E25" s="10">
        <v>698</v>
      </c>
      <c r="F25" s="10">
        <v>715</v>
      </c>
      <c r="H25" s="10">
        <v>772</v>
      </c>
      <c r="I25" s="10">
        <v>1048</v>
      </c>
      <c r="J25" s="10">
        <v>870</v>
      </c>
    </row>
    <row r="26" spans="3:10" ht="16.5">
      <c r="C26" s="5">
        <v>2</v>
      </c>
      <c r="D26" s="10">
        <v>803</v>
      </c>
      <c r="E26" s="10">
        <v>665</v>
      </c>
      <c r="F26" s="10">
        <v>752</v>
      </c>
      <c r="H26" s="10">
        <v>824</v>
      </c>
      <c r="I26" s="10">
        <v>933</v>
      </c>
      <c r="J26" s="10">
        <v>835</v>
      </c>
    </row>
    <row r="27" spans="2:10" ht="16.5">
      <c r="B27" s="7"/>
      <c r="C27" s="7">
        <v>3</v>
      </c>
      <c r="D27" s="12">
        <v>421</v>
      </c>
      <c r="E27" s="12">
        <v>483</v>
      </c>
      <c r="F27" s="12">
        <v>405</v>
      </c>
      <c r="G27" s="13"/>
      <c r="H27" s="12">
        <v>536</v>
      </c>
      <c r="I27" s="12">
        <v>405</v>
      </c>
      <c r="J27" s="12">
        <v>312</v>
      </c>
    </row>
    <row r="29" spans="1:11" s="11" customFormat="1" ht="27" customHeight="1">
      <c r="A29" s="31" t="s">
        <v>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1" customFormat="1" ht="27" customHeight="1">
      <c r="A30" s="31" t="s">
        <v>123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s="11" customFormat="1" ht="27" customHeight="1">
      <c r="A31" s="31" t="s">
        <v>124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3" spans="1:11" ht="30" customHeight="1">
      <c r="A33" s="32" t="s">
        <v>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</sheetData>
  <mergeCells count="9">
    <mergeCell ref="D7:F7"/>
    <mergeCell ref="H7:J7"/>
    <mergeCell ref="B1:J1"/>
    <mergeCell ref="B2:J2"/>
    <mergeCell ref="B5:J5"/>
    <mergeCell ref="A29:K29"/>
    <mergeCell ref="A33:K33"/>
    <mergeCell ref="A30:K30"/>
    <mergeCell ref="A31:K3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297"/>
  <sheetViews>
    <sheetView showGridLines="0" workbookViewId="0" topLeftCell="A1">
      <selection activeCell="A1" sqref="A1"/>
    </sheetView>
  </sheetViews>
  <sheetFormatPr defaultColWidth="9.140625" defaultRowHeight="13.5"/>
  <cols>
    <col min="1" max="1" width="3.28125" style="15" customWidth="1"/>
    <col min="2" max="3" width="7.57421875" style="15" customWidth="1"/>
    <col min="4" max="9" width="7.7109375" style="15" customWidth="1"/>
    <col min="10" max="10" width="2.7109375" style="15" customWidth="1"/>
    <col min="11" max="16" width="9.8515625" style="15" bestFit="1" customWidth="1"/>
    <col min="17" max="17" width="2.7109375" style="15" customWidth="1"/>
    <col min="18" max="18" width="11.8515625" style="15" bestFit="1" customWidth="1"/>
    <col min="19" max="19" width="2.7109375" style="15" customWidth="1"/>
    <col min="20" max="20" width="10.57421875" style="15" bestFit="1" customWidth="1"/>
    <col min="21" max="21" width="2.7109375" style="15" customWidth="1"/>
    <col min="22" max="22" width="11.8515625" style="15" bestFit="1" customWidth="1"/>
    <col min="23" max="23" width="2.57421875" style="15" customWidth="1"/>
    <col min="24" max="24" width="10.57421875" style="15" bestFit="1" customWidth="1"/>
    <col min="25" max="25" width="2.7109375" style="15" customWidth="1"/>
    <col min="26" max="26" width="10.57421875" style="15" bestFit="1" customWidth="1"/>
    <col min="27" max="16384" width="9.140625" style="15" customWidth="1"/>
  </cols>
  <sheetData>
    <row r="1" s="14" customFormat="1" ht="13.5"/>
    <row r="2" spans="2:9" ht="16.5">
      <c r="B2" s="14"/>
      <c r="C2" s="14"/>
      <c r="D2" s="36" t="s">
        <v>10</v>
      </c>
      <c r="E2" s="36"/>
      <c r="F2" s="36"/>
      <c r="G2" s="36"/>
      <c r="H2" s="36"/>
      <c r="I2" s="36"/>
    </row>
    <row r="4" spans="2:9" s="16" customFormat="1" ht="15">
      <c r="B4" s="1"/>
      <c r="C4" s="1"/>
      <c r="D4" s="37" t="s">
        <v>5</v>
      </c>
      <c r="E4" s="37"/>
      <c r="F4" s="37"/>
      <c r="G4" s="37" t="s">
        <v>6</v>
      </c>
      <c r="H4" s="37"/>
      <c r="I4" s="37"/>
    </row>
    <row r="5" spans="2:9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2</v>
      </c>
      <c r="H5" s="2" t="s">
        <v>3</v>
      </c>
      <c r="I5" s="2" t="s">
        <v>4</v>
      </c>
    </row>
    <row r="6" spans="2:9" ht="15">
      <c r="B6" s="1">
        <v>1</v>
      </c>
      <c r="C6" s="1">
        <v>1</v>
      </c>
      <c r="D6" s="3">
        <v>813</v>
      </c>
      <c r="E6" s="3">
        <v>792</v>
      </c>
      <c r="F6" s="3">
        <v>792</v>
      </c>
      <c r="G6" s="3">
        <v>907</v>
      </c>
      <c r="H6" s="3">
        <v>792</v>
      </c>
      <c r="I6" s="3">
        <v>835</v>
      </c>
    </row>
    <row r="7" spans="2:9" ht="15">
      <c r="B7" s="1"/>
      <c r="C7" s="1">
        <v>2</v>
      </c>
      <c r="D7" s="3">
        <v>782</v>
      </c>
      <c r="E7" s="3">
        <v>698</v>
      </c>
      <c r="F7" s="3">
        <v>665</v>
      </c>
      <c r="G7" s="3">
        <v>1115</v>
      </c>
      <c r="H7" s="3">
        <v>835</v>
      </c>
      <c r="I7" s="3">
        <v>870</v>
      </c>
    </row>
    <row r="8" spans="2:9" ht="15">
      <c r="B8" s="1"/>
      <c r="C8" s="1">
        <v>3</v>
      </c>
      <c r="D8" s="3">
        <v>752</v>
      </c>
      <c r="E8" s="3">
        <v>620</v>
      </c>
      <c r="F8" s="3">
        <v>835</v>
      </c>
      <c r="G8" s="3">
        <v>847</v>
      </c>
      <c r="H8" s="3">
        <v>560</v>
      </c>
      <c r="I8" s="3">
        <v>585</v>
      </c>
    </row>
    <row r="9" spans="2:9" ht="15">
      <c r="B9" s="1">
        <v>2</v>
      </c>
      <c r="C9" s="1">
        <v>1</v>
      </c>
      <c r="D9" s="3">
        <v>715</v>
      </c>
      <c r="E9" s="3">
        <v>803</v>
      </c>
      <c r="F9" s="3">
        <v>813</v>
      </c>
      <c r="G9" s="3">
        <v>858</v>
      </c>
      <c r="H9" s="3">
        <v>907</v>
      </c>
      <c r="I9" s="3">
        <v>882</v>
      </c>
    </row>
    <row r="10" spans="2:9" ht="15">
      <c r="B10" s="1"/>
      <c r="C10" s="1">
        <v>2</v>
      </c>
      <c r="D10" s="3">
        <v>772</v>
      </c>
      <c r="E10" s="3">
        <v>782</v>
      </c>
      <c r="F10" s="3">
        <v>743</v>
      </c>
      <c r="G10" s="3">
        <v>933</v>
      </c>
      <c r="H10" s="3">
        <v>792</v>
      </c>
      <c r="I10" s="3">
        <v>824</v>
      </c>
    </row>
    <row r="11" spans="2:9" ht="15">
      <c r="B11" s="1"/>
      <c r="C11" s="1">
        <v>3</v>
      </c>
      <c r="D11" s="3">
        <v>835</v>
      </c>
      <c r="E11" s="3">
        <v>715</v>
      </c>
      <c r="F11" s="3">
        <v>673</v>
      </c>
      <c r="G11" s="3">
        <v>698</v>
      </c>
      <c r="H11" s="3">
        <v>734</v>
      </c>
      <c r="I11" s="3">
        <v>681</v>
      </c>
    </row>
    <row r="12" spans="2:9" ht="15">
      <c r="B12" s="1">
        <v>3</v>
      </c>
      <c r="C12" s="1">
        <v>1</v>
      </c>
      <c r="D12" s="3">
        <v>743</v>
      </c>
      <c r="E12" s="3">
        <v>627</v>
      </c>
      <c r="F12" s="3">
        <v>752</v>
      </c>
      <c r="G12" s="3">
        <v>858</v>
      </c>
      <c r="H12" s="3">
        <v>762</v>
      </c>
      <c r="I12" s="3">
        <v>724</v>
      </c>
    </row>
    <row r="13" spans="2:9" ht="15">
      <c r="B13" s="1"/>
      <c r="C13" s="1">
        <v>2</v>
      </c>
      <c r="D13" s="3">
        <v>813</v>
      </c>
      <c r="E13" s="3">
        <v>743</v>
      </c>
      <c r="F13" s="3">
        <v>613</v>
      </c>
      <c r="G13" s="3">
        <v>824</v>
      </c>
      <c r="H13" s="3">
        <v>847</v>
      </c>
      <c r="I13" s="3">
        <v>782</v>
      </c>
    </row>
    <row r="14" spans="2:9" ht="15">
      <c r="B14" s="1"/>
      <c r="C14" s="1">
        <v>3</v>
      </c>
      <c r="D14" s="3">
        <v>743</v>
      </c>
      <c r="E14" s="3">
        <v>681</v>
      </c>
      <c r="F14" s="3">
        <v>743</v>
      </c>
      <c r="G14" s="3">
        <v>715</v>
      </c>
      <c r="H14" s="3">
        <v>824</v>
      </c>
      <c r="I14" s="3">
        <v>681</v>
      </c>
    </row>
    <row r="15" spans="2:9" ht="15">
      <c r="B15" s="1">
        <v>4</v>
      </c>
      <c r="C15" s="1">
        <v>1</v>
      </c>
      <c r="D15" s="3">
        <v>792</v>
      </c>
      <c r="E15" s="3">
        <v>743</v>
      </c>
      <c r="F15" s="3">
        <v>762</v>
      </c>
      <c r="G15" s="3">
        <v>894</v>
      </c>
      <c r="H15" s="3">
        <v>792</v>
      </c>
      <c r="I15" s="3">
        <v>649</v>
      </c>
    </row>
    <row r="16" spans="2:9" ht="15">
      <c r="B16" s="1"/>
      <c r="C16" s="1">
        <v>2</v>
      </c>
      <c r="D16" s="3">
        <v>690</v>
      </c>
      <c r="E16" s="3">
        <v>882</v>
      </c>
      <c r="F16" s="3">
        <v>772</v>
      </c>
      <c r="G16" s="3">
        <v>813</v>
      </c>
      <c r="H16" s="3">
        <v>870</v>
      </c>
      <c r="I16" s="3">
        <v>858</v>
      </c>
    </row>
    <row r="17" spans="2:9" ht="15">
      <c r="B17" s="1"/>
      <c r="C17" s="1">
        <v>3</v>
      </c>
      <c r="D17" s="3">
        <v>493</v>
      </c>
      <c r="E17" s="3">
        <v>707</v>
      </c>
      <c r="F17" s="3">
        <v>289</v>
      </c>
      <c r="G17" s="3">
        <v>715</v>
      </c>
      <c r="H17" s="3">
        <v>813</v>
      </c>
      <c r="I17" s="3">
        <v>312</v>
      </c>
    </row>
    <row r="18" spans="2:9" ht="15">
      <c r="B18" s="1">
        <v>5</v>
      </c>
      <c r="C18" s="1">
        <v>1</v>
      </c>
      <c r="D18" s="3">
        <v>707</v>
      </c>
      <c r="E18" s="3">
        <v>698</v>
      </c>
      <c r="F18" s="3">
        <v>715</v>
      </c>
      <c r="G18" s="3">
        <v>772</v>
      </c>
      <c r="H18" s="3">
        <v>1048</v>
      </c>
      <c r="I18" s="3">
        <v>870</v>
      </c>
    </row>
    <row r="19" spans="2:9" ht="15">
      <c r="B19" s="1"/>
      <c r="C19" s="1">
        <v>2</v>
      </c>
      <c r="D19" s="3">
        <v>803</v>
      </c>
      <c r="E19" s="3">
        <v>665</v>
      </c>
      <c r="F19" s="3">
        <v>752</v>
      </c>
      <c r="G19" s="3">
        <v>824</v>
      </c>
      <c r="H19" s="3">
        <v>933</v>
      </c>
      <c r="I19" s="3">
        <v>835</v>
      </c>
    </row>
    <row r="20" spans="2:9" ht="15">
      <c r="B20" s="2"/>
      <c r="C20" s="2">
        <v>3</v>
      </c>
      <c r="D20" s="4">
        <v>421</v>
      </c>
      <c r="E20" s="4">
        <v>483</v>
      </c>
      <c r="F20" s="4">
        <v>405</v>
      </c>
      <c r="G20" s="4">
        <v>536</v>
      </c>
      <c r="H20" s="4">
        <v>405</v>
      </c>
      <c r="I20" s="4">
        <v>312</v>
      </c>
    </row>
    <row r="22" spans="4:24" ht="17.25">
      <c r="D22" s="36" t="s">
        <v>11</v>
      </c>
      <c r="E22" s="36"/>
      <c r="F22" s="36"/>
      <c r="G22" s="36"/>
      <c r="H22" s="36"/>
      <c r="I22" s="36"/>
      <c r="K22" s="36" t="s">
        <v>23</v>
      </c>
      <c r="L22" s="36"/>
      <c r="M22" s="36"/>
      <c r="N22" s="36"/>
      <c r="O22" s="36"/>
      <c r="P22" s="36"/>
      <c r="R22" s="19" t="s">
        <v>43</v>
      </c>
      <c r="T22" s="19" t="s">
        <v>59</v>
      </c>
      <c r="V22" s="19" t="s">
        <v>75</v>
      </c>
      <c r="X22" s="19" t="s">
        <v>91</v>
      </c>
    </row>
    <row r="23" spans="2:24" ht="13.5">
      <c r="B23" s="38" t="s">
        <v>127</v>
      </c>
      <c r="D23" s="18">
        <f>AVERAGE($D$6:$I$20)</f>
        <v>741.7777777777778</v>
      </c>
      <c r="E23" s="18">
        <f aca="true" t="shared" si="0" ref="E23:I37">AVERAGE($D$6:$I$20)</f>
        <v>741.7777777777778</v>
      </c>
      <c r="F23" s="18">
        <f t="shared" si="0"/>
        <v>741.7777777777778</v>
      </c>
      <c r="G23" s="18">
        <f t="shared" si="0"/>
        <v>741.7777777777778</v>
      </c>
      <c r="H23" s="18">
        <f t="shared" si="0"/>
        <v>741.7777777777778</v>
      </c>
      <c r="I23" s="18">
        <f t="shared" si="0"/>
        <v>741.7777777777778</v>
      </c>
      <c r="K23" s="18">
        <f>D23^2</f>
        <v>550234.2716049383</v>
      </c>
      <c r="L23" s="18">
        <f aca="true" t="shared" si="1" ref="L23:P37">E23^2</f>
        <v>550234.2716049383</v>
      </c>
      <c r="M23" s="18">
        <f t="shared" si="1"/>
        <v>550234.2716049383</v>
      </c>
      <c r="N23" s="18">
        <f t="shared" si="1"/>
        <v>550234.2716049383</v>
      </c>
      <c r="O23" s="18">
        <f t="shared" si="1"/>
        <v>550234.2716049383</v>
      </c>
      <c r="P23" s="18">
        <f t="shared" si="1"/>
        <v>550234.2716049383</v>
      </c>
      <c r="R23" s="18">
        <f>SUM(K23:P37)</f>
        <v>49521084.444444455</v>
      </c>
      <c r="T23" s="20">
        <v>1</v>
      </c>
      <c r="V23" s="18">
        <f>R23/T23</f>
        <v>49521084.444444455</v>
      </c>
      <c r="X23" s="18">
        <f>V23/$V$278</f>
        <v>10456.86511489589</v>
      </c>
    </row>
    <row r="24" spans="2:16" ht="13.5">
      <c r="B24" s="38"/>
      <c r="D24" s="18">
        <f aca="true" t="shared" si="2" ref="D24:D37">AVERAGE($D$6:$I$20)</f>
        <v>741.7777777777778</v>
      </c>
      <c r="E24" s="18">
        <f t="shared" si="0"/>
        <v>741.7777777777778</v>
      </c>
      <c r="F24" s="18">
        <f t="shared" si="0"/>
        <v>741.7777777777778</v>
      </c>
      <c r="G24" s="18">
        <f t="shared" si="0"/>
        <v>741.7777777777778</v>
      </c>
      <c r="H24" s="18">
        <f t="shared" si="0"/>
        <v>741.7777777777778</v>
      </c>
      <c r="I24" s="18">
        <f t="shared" si="0"/>
        <v>741.7777777777778</v>
      </c>
      <c r="K24" s="18">
        <f aca="true" t="shared" si="3" ref="K24:K37">D24^2</f>
        <v>550234.2716049383</v>
      </c>
      <c r="L24" s="18">
        <f t="shared" si="1"/>
        <v>550234.2716049383</v>
      </c>
      <c r="M24" s="18">
        <f t="shared" si="1"/>
        <v>550234.2716049383</v>
      </c>
      <c r="N24" s="18">
        <f t="shared" si="1"/>
        <v>550234.2716049383</v>
      </c>
      <c r="O24" s="18">
        <f t="shared" si="1"/>
        <v>550234.2716049383</v>
      </c>
      <c r="P24" s="18">
        <f t="shared" si="1"/>
        <v>550234.2716049383</v>
      </c>
    </row>
    <row r="25" spans="2:16" ht="13.5">
      <c r="B25" s="38"/>
      <c r="D25" s="18">
        <f t="shared" si="2"/>
        <v>741.7777777777778</v>
      </c>
      <c r="E25" s="18">
        <f t="shared" si="0"/>
        <v>741.7777777777778</v>
      </c>
      <c r="F25" s="18">
        <f t="shared" si="0"/>
        <v>741.7777777777778</v>
      </c>
      <c r="G25" s="18">
        <f t="shared" si="0"/>
        <v>741.7777777777778</v>
      </c>
      <c r="H25" s="18">
        <f t="shared" si="0"/>
        <v>741.7777777777778</v>
      </c>
      <c r="I25" s="18">
        <f t="shared" si="0"/>
        <v>741.7777777777778</v>
      </c>
      <c r="K25" s="18">
        <f t="shared" si="3"/>
        <v>550234.2716049383</v>
      </c>
      <c r="L25" s="18">
        <f t="shared" si="1"/>
        <v>550234.2716049383</v>
      </c>
      <c r="M25" s="18">
        <f t="shared" si="1"/>
        <v>550234.2716049383</v>
      </c>
      <c r="N25" s="18">
        <f t="shared" si="1"/>
        <v>550234.2716049383</v>
      </c>
      <c r="O25" s="18">
        <f t="shared" si="1"/>
        <v>550234.2716049383</v>
      </c>
      <c r="P25" s="18">
        <f t="shared" si="1"/>
        <v>550234.2716049383</v>
      </c>
    </row>
    <row r="26" spans="2:16" ht="13.5">
      <c r="B26" s="38"/>
      <c r="D26" s="18">
        <f t="shared" si="2"/>
        <v>741.7777777777778</v>
      </c>
      <c r="E26" s="18">
        <f t="shared" si="0"/>
        <v>741.7777777777778</v>
      </c>
      <c r="F26" s="18">
        <f t="shared" si="0"/>
        <v>741.7777777777778</v>
      </c>
      <c r="G26" s="18">
        <f t="shared" si="0"/>
        <v>741.7777777777778</v>
      </c>
      <c r="H26" s="18">
        <f t="shared" si="0"/>
        <v>741.7777777777778</v>
      </c>
      <c r="I26" s="18">
        <f t="shared" si="0"/>
        <v>741.7777777777778</v>
      </c>
      <c r="K26" s="18">
        <f t="shared" si="3"/>
        <v>550234.2716049383</v>
      </c>
      <c r="L26" s="18">
        <f t="shared" si="1"/>
        <v>550234.2716049383</v>
      </c>
      <c r="M26" s="18">
        <f t="shared" si="1"/>
        <v>550234.2716049383</v>
      </c>
      <c r="N26" s="18">
        <f t="shared" si="1"/>
        <v>550234.2716049383</v>
      </c>
      <c r="O26" s="18">
        <f t="shared" si="1"/>
        <v>550234.2716049383</v>
      </c>
      <c r="P26" s="18">
        <f t="shared" si="1"/>
        <v>550234.2716049383</v>
      </c>
    </row>
    <row r="27" spans="2:16" ht="13.5">
      <c r="B27" s="38"/>
      <c r="D27" s="18">
        <f t="shared" si="2"/>
        <v>741.7777777777778</v>
      </c>
      <c r="E27" s="18">
        <f t="shared" si="0"/>
        <v>741.7777777777778</v>
      </c>
      <c r="F27" s="18">
        <f t="shared" si="0"/>
        <v>741.7777777777778</v>
      </c>
      <c r="G27" s="18">
        <f t="shared" si="0"/>
        <v>741.7777777777778</v>
      </c>
      <c r="H27" s="18">
        <f t="shared" si="0"/>
        <v>741.7777777777778</v>
      </c>
      <c r="I27" s="18">
        <f t="shared" si="0"/>
        <v>741.7777777777778</v>
      </c>
      <c r="K27" s="18">
        <f t="shared" si="3"/>
        <v>550234.2716049383</v>
      </c>
      <c r="L27" s="18">
        <f t="shared" si="1"/>
        <v>550234.2716049383</v>
      </c>
      <c r="M27" s="18">
        <f t="shared" si="1"/>
        <v>550234.2716049383</v>
      </c>
      <c r="N27" s="18">
        <f t="shared" si="1"/>
        <v>550234.2716049383</v>
      </c>
      <c r="O27" s="18">
        <f t="shared" si="1"/>
        <v>550234.2716049383</v>
      </c>
      <c r="P27" s="18">
        <f t="shared" si="1"/>
        <v>550234.2716049383</v>
      </c>
    </row>
    <row r="28" spans="2:16" ht="13.5">
      <c r="B28" s="38"/>
      <c r="D28" s="18">
        <f t="shared" si="2"/>
        <v>741.7777777777778</v>
      </c>
      <c r="E28" s="18">
        <f t="shared" si="0"/>
        <v>741.7777777777778</v>
      </c>
      <c r="F28" s="18">
        <f t="shared" si="0"/>
        <v>741.7777777777778</v>
      </c>
      <c r="G28" s="18">
        <f t="shared" si="0"/>
        <v>741.7777777777778</v>
      </c>
      <c r="H28" s="18">
        <f t="shared" si="0"/>
        <v>741.7777777777778</v>
      </c>
      <c r="I28" s="18">
        <f t="shared" si="0"/>
        <v>741.7777777777778</v>
      </c>
      <c r="K28" s="18">
        <f t="shared" si="3"/>
        <v>550234.2716049383</v>
      </c>
      <c r="L28" s="18">
        <f t="shared" si="1"/>
        <v>550234.2716049383</v>
      </c>
      <c r="M28" s="18">
        <f t="shared" si="1"/>
        <v>550234.2716049383</v>
      </c>
      <c r="N28" s="18">
        <f t="shared" si="1"/>
        <v>550234.2716049383</v>
      </c>
      <c r="O28" s="18">
        <f t="shared" si="1"/>
        <v>550234.2716049383</v>
      </c>
      <c r="P28" s="18">
        <f t="shared" si="1"/>
        <v>550234.2716049383</v>
      </c>
    </row>
    <row r="29" spans="2:16" ht="13.5">
      <c r="B29" s="38"/>
      <c r="D29" s="18">
        <f t="shared" si="2"/>
        <v>741.7777777777778</v>
      </c>
      <c r="E29" s="18">
        <f t="shared" si="0"/>
        <v>741.7777777777778</v>
      </c>
      <c r="F29" s="18">
        <f t="shared" si="0"/>
        <v>741.7777777777778</v>
      </c>
      <c r="G29" s="18">
        <f t="shared" si="0"/>
        <v>741.7777777777778</v>
      </c>
      <c r="H29" s="18">
        <f t="shared" si="0"/>
        <v>741.7777777777778</v>
      </c>
      <c r="I29" s="18">
        <f t="shared" si="0"/>
        <v>741.7777777777778</v>
      </c>
      <c r="K29" s="18">
        <f t="shared" si="3"/>
        <v>550234.2716049383</v>
      </c>
      <c r="L29" s="18">
        <f t="shared" si="1"/>
        <v>550234.2716049383</v>
      </c>
      <c r="M29" s="18">
        <f t="shared" si="1"/>
        <v>550234.2716049383</v>
      </c>
      <c r="N29" s="18">
        <f t="shared" si="1"/>
        <v>550234.2716049383</v>
      </c>
      <c r="O29" s="18">
        <f t="shared" si="1"/>
        <v>550234.2716049383</v>
      </c>
      <c r="P29" s="18">
        <f t="shared" si="1"/>
        <v>550234.2716049383</v>
      </c>
    </row>
    <row r="30" spans="2:16" ht="13.5">
      <c r="B30" s="38"/>
      <c r="D30" s="18">
        <f t="shared" si="2"/>
        <v>741.7777777777778</v>
      </c>
      <c r="E30" s="18">
        <f t="shared" si="0"/>
        <v>741.7777777777778</v>
      </c>
      <c r="F30" s="18">
        <f t="shared" si="0"/>
        <v>741.7777777777778</v>
      </c>
      <c r="G30" s="18">
        <f t="shared" si="0"/>
        <v>741.7777777777778</v>
      </c>
      <c r="H30" s="18">
        <f t="shared" si="0"/>
        <v>741.7777777777778</v>
      </c>
      <c r="I30" s="18">
        <f t="shared" si="0"/>
        <v>741.7777777777778</v>
      </c>
      <c r="K30" s="18">
        <f t="shared" si="3"/>
        <v>550234.2716049383</v>
      </c>
      <c r="L30" s="18">
        <f t="shared" si="1"/>
        <v>550234.2716049383</v>
      </c>
      <c r="M30" s="18">
        <f t="shared" si="1"/>
        <v>550234.2716049383</v>
      </c>
      <c r="N30" s="18">
        <f t="shared" si="1"/>
        <v>550234.2716049383</v>
      </c>
      <c r="O30" s="18">
        <f t="shared" si="1"/>
        <v>550234.2716049383</v>
      </c>
      <c r="P30" s="18">
        <f t="shared" si="1"/>
        <v>550234.2716049383</v>
      </c>
    </row>
    <row r="31" spans="2:16" ht="13.5">
      <c r="B31" s="38"/>
      <c r="D31" s="18">
        <f t="shared" si="2"/>
        <v>741.7777777777778</v>
      </c>
      <c r="E31" s="18">
        <f t="shared" si="0"/>
        <v>741.7777777777778</v>
      </c>
      <c r="F31" s="18">
        <f t="shared" si="0"/>
        <v>741.7777777777778</v>
      </c>
      <c r="G31" s="18">
        <f t="shared" si="0"/>
        <v>741.7777777777778</v>
      </c>
      <c r="H31" s="18">
        <f t="shared" si="0"/>
        <v>741.7777777777778</v>
      </c>
      <c r="I31" s="18">
        <f t="shared" si="0"/>
        <v>741.7777777777778</v>
      </c>
      <c r="K31" s="18">
        <f t="shared" si="3"/>
        <v>550234.2716049383</v>
      </c>
      <c r="L31" s="18">
        <f t="shared" si="1"/>
        <v>550234.2716049383</v>
      </c>
      <c r="M31" s="18">
        <f t="shared" si="1"/>
        <v>550234.2716049383</v>
      </c>
      <c r="N31" s="18">
        <f t="shared" si="1"/>
        <v>550234.2716049383</v>
      </c>
      <c r="O31" s="18">
        <f t="shared" si="1"/>
        <v>550234.2716049383</v>
      </c>
      <c r="P31" s="18">
        <f t="shared" si="1"/>
        <v>550234.2716049383</v>
      </c>
    </row>
    <row r="32" spans="2:16" ht="13.5">
      <c r="B32" s="38"/>
      <c r="D32" s="18">
        <f t="shared" si="2"/>
        <v>741.7777777777778</v>
      </c>
      <c r="E32" s="18">
        <f t="shared" si="0"/>
        <v>741.7777777777778</v>
      </c>
      <c r="F32" s="18">
        <f t="shared" si="0"/>
        <v>741.7777777777778</v>
      </c>
      <c r="G32" s="18">
        <f t="shared" si="0"/>
        <v>741.7777777777778</v>
      </c>
      <c r="H32" s="18">
        <f t="shared" si="0"/>
        <v>741.7777777777778</v>
      </c>
      <c r="I32" s="18">
        <f t="shared" si="0"/>
        <v>741.7777777777778</v>
      </c>
      <c r="K32" s="18">
        <f t="shared" si="3"/>
        <v>550234.2716049383</v>
      </c>
      <c r="L32" s="18">
        <f t="shared" si="1"/>
        <v>550234.2716049383</v>
      </c>
      <c r="M32" s="18">
        <f t="shared" si="1"/>
        <v>550234.2716049383</v>
      </c>
      <c r="N32" s="18">
        <f t="shared" si="1"/>
        <v>550234.2716049383</v>
      </c>
      <c r="O32" s="18">
        <f t="shared" si="1"/>
        <v>550234.2716049383</v>
      </c>
      <c r="P32" s="18">
        <f t="shared" si="1"/>
        <v>550234.2716049383</v>
      </c>
    </row>
    <row r="33" spans="2:16" ht="13.5">
      <c r="B33" s="38"/>
      <c r="D33" s="18">
        <f t="shared" si="2"/>
        <v>741.7777777777778</v>
      </c>
      <c r="E33" s="18">
        <f t="shared" si="0"/>
        <v>741.7777777777778</v>
      </c>
      <c r="F33" s="18">
        <f t="shared" si="0"/>
        <v>741.7777777777778</v>
      </c>
      <c r="G33" s="18">
        <f t="shared" si="0"/>
        <v>741.7777777777778</v>
      </c>
      <c r="H33" s="18">
        <f t="shared" si="0"/>
        <v>741.7777777777778</v>
      </c>
      <c r="I33" s="18">
        <f t="shared" si="0"/>
        <v>741.7777777777778</v>
      </c>
      <c r="K33" s="18">
        <f t="shared" si="3"/>
        <v>550234.2716049383</v>
      </c>
      <c r="L33" s="18">
        <f t="shared" si="1"/>
        <v>550234.2716049383</v>
      </c>
      <c r="M33" s="18">
        <f t="shared" si="1"/>
        <v>550234.2716049383</v>
      </c>
      <c r="N33" s="18">
        <f t="shared" si="1"/>
        <v>550234.2716049383</v>
      </c>
      <c r="O33" s="18">
        <f t="shared" si="1"/>
        <v>550234.2716049383</v>
      </c>
      <c r="P33" s="18">
        <f t="shared" si="1"/>
        <v>550234.2716049383</v>
      </c>
    </row>
    <row r="34" spans="2:16" ht="13.5">
      <c r="B34" s="38"/>
      <c r="D34" s="18">
        <f t="shared" si="2"/>
        <v>741.7777777777778</v>
      </c>
      <c r="E34" s="18">
        <f t="shared" si="0"/>
        <v>741.7777777777778</v>
      </c>
      <c r="F34" s="18">
        <f t="shared" si="0"/>
        <v>741.7777777777778</v>
      </c>
      <c r="G34" s="18">
        <f t="shared" si="0"/>
        <v>741.7777777777778</v>
      </c>
      <c r="H34" s="18">
        <f t="shared" si="0"/>
        <v>741.7777777777778</v>
      </c>
      <c r="I34" s="18">
        <f t="shared" si="0"/>
        <v>741.7777777777778</v>
      </c>
      <c r="K34" s="18">
        <f t="shared" si="3"/>
        <v>550234.2716049383</v>
      </c>
      <c r="L34" s="18">
        <f t="shared" si="1"/>
        <v>550234.2716049383</v>
      </c>
      <c r="M34" s="18">
        <f t="shared" si="1"/>
        <v>550234.2716049383</v>
      </c>
      <c r="N34" s="18">
        <f t="shared" si="1"/>
        <v>550234.2716049383</v>
      </c>
      <c r="O34" s="18">
        <f t="shared" si="1"/>
        <v>550234.2716049383</v>
      </c>
      <c r="P34" s="18">
        <f t="shared" si="1"/>
        <v>550234.2716049383</v>
      </c>
    </row>
    <row r="35" spans="2:16" ht="13.5">
      <c r="B35" s="38"/>
      <c r="D35" s="18">
        <f t="shared" si="2"/>
        <v>741.7777777777778</v>
      </c>
      <c r="E35" s="18">
        <f t="shared" si="0"/>
        <v>741.7777777777778</v>
      </c>
      <c r="F35" s="18">
        <f t="shared" si="0"/>
        <v>741.7777777777778</v>
      </c>
      <c r="G35" s="18">
        <f t="shared" si="0"/>
        <v>741.7777777777778</v>
      </c>
      <c r="H35" s="18">
        <f t="shared" si="0"/>
        <v>741.7777777777778</v>
      </c>
      <c r="I35" s="18">
        <f t="shared" si="0"/>
        <v>741.7777777777778</v>
      </c>
      <c r="K35" s="18">
        <f t="shared" si="3"/>
        <v>550234.2716049383</v>
      </c>
      <c r="L35" s="18">
        <f t="shared" si="1"/>
        <v>550234.2716049383</v>
      </c>
      <c r="M35" s="18">
        <f t="shared" si="1"/>
        <v>550234.2716049383</v>
      </c>
      <c r="N35" s="18">
        <f t="shared" si="1"/>
        <v>550234.2716049383</v>
      </c>
      <c r="O35" s="18">
        <f t="shared" si="1"/>
        <v>550234.2716049383</v>
      </c>
      <c r="P35" s="18">
        <f t="shared" si="1"/>
        <v>550234.2716049383</v>
      </c>
    </row>
    <row r="36" spans="2:16" ht="13.5">
      <c r="B36" s="38"/>
      <c r="D36" s="18">
        <f t="shared" si="2"/>
        <v>741.7777777777778</v>
      </c>
      <c r="E36" s="18">
        <f t="shared" si="0"/>
        <v>741.7777777777778</v>
      </c>
      <c r="F36" s="18">
        <f t="shared" si="0"/>
        <v>741.7777777777778</v>
      </c>
      <c r="G36" s="18">
        <f t="shared" si="0"/>
        <v>741.7777777777778</v>
      </c>
      <c r="H36" s="18">
        <f t="shared" si="0"/>
        <v>741.7777777777778</v>
      </c>
      <c r="I36" s="18">
        <f t="shared" si="0"/>
        <v>741.7777777777778</v>
      </c>
      <c r="K36" s="18">
        <f t="shared" si="3"/>
        <v>550234.2716049383</v>
      </c>
      <c r="L36" s="18">
        <f t="shared" si="1"/>
        <v>550234.2716049383</v>
      </c>
      <c r="M36" s="18">
        <f t="shared" si="1"/>
        <v>550234.2716049383</v>
      </c>
      <c r="N36" s="18">
        <f t="shared" si="1"/>
        <v>550234.2716049383</v>
      </c>
      <c r="O36" s="18">
        <f t="shared" si="1"/>
        <v>550234.2716049383</v>
      </c>
      <c r="P36" s="18">
        <f t="shared" si="1"/>
        <v>550234.2716049383</v>
      </c>
    </row>
    <row r="37" spans="2:16" ht="13.5">
      <c r="B37" s="38"/>
      <c r="D37" s="18">
        <f t="shared" si="2"/>
        <v>741.7777777777778</v>
      </c>
      <c r="E37" s="18">
        <f t="shared" si="0"/>
        <v>741.7777777777778</v>
      </c>
      <c r="F37" s="18">
        <f t="shared" si="0"/>
        <v>741.7777777777778</v>
      </c>
      <c r="G37" s="18">
        <f t="shared" si="0"/>
        <v>741.7777777777778</v>
      </c>
      <c r="H37" s="18">
        <f t="shared" si="0"/>
        <v>741.7777777777778</v>
      </c>
      <c r="I37" s="18">
        <f t="shared" si="0"/>
        <v>741.7777777777778</v>
      </c>
      <c r="K37" s="18">
        <f t="shared" si="3"/>
        <v>550234.2716049383</v>
      </c>
      <c r="L37" s="18">
        <f t="shared" si="1"/>
        <v>550234.2716049383</v>
      </c>
      <c r="M37" s="18">
        <f t="shared" si="1"/>
        <v>550234.2716049383</v>
      </c>
      <c r="N37" s="18">
        <f t="shared" si="1"/>
        <v>550234.2716049383</v>
      </c>
      <c r="O37" s="18">
        <f t="shared" si="1"/>
        <v>550234.2716049383</v>
      </c>
      <c r="P37" s="18">
        <f t="shared" si="1"/>
        <v>550234.2716049383</v>
      </c>
    </row>
    <row r="38" ht="15">
      <c r="B38" s="22"/>
    </row>
    <row r="39" spans="2:26" ht="17.25">
      <c r="B39" s="22"/>
      <c r="D39" s="36" t="s">
        <v>12</v>
      </c>
      <c r="E39" s="36"/>
      <c r="F39" s="36"/>
      <c r="G39" s="36"/>
      <c r="H39" s="36"/>
      <c r="I39" s="36"/>
      <c r="K39" s="36" t="s">
        <v>24</v>
      </c>
      <c r="L39" s="36"/>
      <c r="M39" s="36"/>
      <c r="N39" s="36"/>
      <c r="O39" s="36"/>
      <c r="P39" s="36"/>
      <c r="R39" s="19" t="s">
        <v>44</v>
      </c>
      <c r="T39" s="19" t="s">
        <v>60</v>
      </c>
      <c r="V39" s="19" t="s">
        <v>76</v>
      </c>
      <c r="X39" s="19" t="s">
        <v>92</v>
      </c>
      <c r="Z39" s="19" t="s">
        <v>106</v>
      </c>
    </row>
    <row r="40" spans="2:26" ht="13.5">
      <c r="B40" s="38" t="s">
        <v>128</v>
      </c>
      <c r="D40" s="18">
        <f aca="true" t="shared" si="4" ref="D40:I42">AVERAGE($D$6:$I$8)-D23</f>
        <v>41.277777777777715</v>
      </c>
      <c r="E40" s="18">
        <f t="shared" si="4"/>
        <v>41.277777777777715</v>
      </c>
      <c r="F40" s="18">
        <f t="shared" si="4"/>
        <v>41.277777777777715</v>
      </c>
      <c r="G40" s="18">
        <f t="shared" si="4"/>
        <v>41.277777777777715</v>
      </c>
      <c r="H40" s="18">
        <f t="shared" si="4"/>
        <v>41.277777777777715</v>
      </c>
      <c r="I40" s="18">
        <f t="shared" si="4"/>
        <v>41.277777777777715</v>
      </c>
      <c r="K40" s="18">
        <f>D40^2</f>
        <v>1703.8549382715996</v>
      </c>
      <c r="L40" s="18">
        <f aca="true" t="shared" si="5" ref="L40:L54">E40^2</f>
        <v>1703.8549382715996</v>
      </c>
      <c r="M40" s="18">
        <f aca="true" t="shared" si="6" ref="M40:M54">F40^2</f>
        <v>1703.8549382715996</v>
      </c>
      <c r="N40" s="18">
        <f aca="true" t="shared" si="7" ref="N40:N54">G40^2</f>
        <v>1703.8549382715996</v>
      </c>
      <c r="O40" s="18">
        <f aca="true" t="shared" si="8" ref="O40:O54">H40^2</f>
        <v>1703.8549382715996</v>
      </c>
      <c r="P40" s="18">
        <f aca="true" t="shared" si="9" ref="P40:P54">I40^2</f>
        <v>1703.8549382715996</v>
      </c>
      <c r="R40" s="18">
        <f>SUM(K40:P54)</f>
        <v>157794.55555555524</v>
      </c>
      <c r="T40" s="20">
        <v>4</v>
      </c>
      <c r="V40" s="18">
        <f>R40/T40</f>
        <v>39448.63888888881</v>
      </c>
      <c r="X40" s="18">
        <f>V40/$V$278</f>
        <v>8.32996895070266</v>
      </c>
      <c r="Z40" s="21">
        <f>FDIST(X40,T40,$T$278)</f>
        <v>0.0007857469162371713</v>
      </c>
    </row>
    <row r="41" spans="2:16" ht="13.5">
      <c r="B41" s="38"/>
      <c r="D41" s="18">
        <f t="shared" si="4"/>
        <v>41.277777777777715</v>
      </c>
      <c r="E41" s="18">
        <f t="shared" si="4"/>
        <v>41.277777777777715</v>
      </c>
      <c r="F41" s="18">
        <f t="shared" si="4"/>
        <v>41.277777777777715</v>
      </c>
      <c r="G41" s="18">
        <f t="shared" si="4"/>
        <v>41.277777777777715</v>
      </c>
      <c r="H41" s="18">
        <f t="shared" si="4"/>
        <v>41.277777777777715</v>
      </c>
      <c r="I41" s="18">
        <f t="shared" si="4"/>
        <v>41.277777777777715</v>
      </c>
      <c r="K41" s="18">
        <f aca="true" t="shared" si="10" ref="K41:K54">D41^2</f>
        <v>1703.8549382715996</v>
      </c>
      <c r="L41" s="18">
        <f t="shared" si="5"/>
        <v>1703.8549382715996</v>
      </c>
      <c r="M41" s="18">
        <f t="shared" si="6"/>
        <v>1703.8549382715996</v>
      </c>
      <c r="N41" s="18">
        <f t="shared" si="7"/>
        <v>1703.8549382715996</v>
      </c>
      <c r="O41" s="18">
        <f t="shared" si="8"/>
        <v>1703.8549382715996</v>
      </c>
      <c r="P41" s="18">
        <f t="shared" si="9"/>
        <v>1703.8549382715996</v>
      </c>
    </row>
    <row r="42" spans="2:16" ht="13.5">
      <c r="B42" s="38"/>
      <c r="D42" s="18">
        <f t="shared" si="4"/>
        <v>41.277777777777715</v>
      </c>
      <c r="E42" s="18">
        <f t="shared" si="4"/>
        <v>41.277777777777715</v>
      </c>
      <c r="F42" s="18">
        <f t="shared" si="4"/>
        <v>41.277777777777715</v>
      </c>
      <c r="G42" s="18">
        <f t="shared" si="4"/>
        <v>41.277777777777715</v>
      </c>
      <c r="H42" s="18">
        <f t="shared" si="4"/>
        <v>41.277777777777715</v>
      </c>
      <c r="I42" s="18">
        <f t="shared" si="4"/>
        <v>41.277777777777715</v>
      </c>
      <c r="K42" s="18">
        <f t="shared" si="10"/>
        <v>1703.8549382715996</v>
      </c>
      <c r="L42" s="18">
        <f t="shared" si="5"/>
        <v>1703.8549382715996</v>
      </c>
      <c r="M42" s="18">
        <f t="shared" si="6"/>
        <v>1703.8549382715996</v>
      </c>
      <c r="N42" s="18">
        <f t="shared" si="7"/>
        <v>1703.8549382715996</v>
      </c>
      <c r="O42" s="18">
        <f t="shared" si="8"/>
        <v>1703.8549382715996</v>
      </c>
      <c r="P42" s="18">
        <f t="shared" si="9"/>
        <v>1703.8549382715996</v>
      </c>
    </row>
    <row r="43" spans="2:16" ht="13.5">
      <c r="B43" s="38"/>
      <c r="D43" s="18">
        <f aca="true" t="shared" si="11" ref="D43:I43">AVERAGE($D$9:$I$11)-D26</f>
        <v>44.8888888888888</v>
      </c>
      <c r="E43" s="18">
        <f t="shared" si="11"/>
        <v>44.8888888888888</v>
      </c>
      <c r="F43" s="18">
        <f t="shared" si="11"/>
        <v>44.8888888888888</v>
      </c>
      <c r="G43" s="18">
        <f t="shared" si="11"/>
        <v>44.8888888888888</v>
      </c>
      <c r="H43" s="18">
        <f t="shared" si="11"/>
        <v>44.8888888888888</v>
      </c>
      <c r="I43" s="18">
        <f t="shared" si="11"/>
        <v>44.8888888888888</v>
      </c>
      <c r="K43" s="18">
        <f t="shared" si="10"/>
        <v>2015.0123456790045</v>
      </c>
      <c r="L43" s="18">
        <f t="shared" si="5"/>
        <v>2015.0123456790045</v>
      </c>
      <c r="M43" s="18">
        <f t="shared" si="6"/>
        <v>2015.0123456790045</v>
      </c>
      <c r="N43" s="18">
        <f t="shared" si="7"/>
        <v>2015.0123456790045</v>
      </c>
      <c r="O43" s="18">
        <f t="shared" si="8"/>
        <v>2015.0123456790045</v>
      </c>
      <c r="P43" s="18">
        <f t="shared" si="9"/>
        <v>2015.0123456790045</v>
      </c>
    </row>
    <row r="44" spans="2:16" ht="13.5">
      <c r="B44" s="38"/>
      <c r="D44" s="18">
        <f aca="true" t="shared" si="12" ref="D44:I45">AVERAGE($D$9:$I$11)-D27</f>
        <v>44.8888888888888</v>
      </c>
      <c r="E44" s="18">
        <f t="shared" si="12"/>
        <v>44.8888888888888</v>
      </c>
      <c r="F44" s="18">
        <f t="shared" si="12"/>
        <v>44.8888888888888</v>
      </c>
      <c r="G44" s="18">
        <f t="shared" si="12"/>
        <v>44.8888888888888</v>
      </c>
      <c r="H44" s="18">
        <f t="shared" si="12"/>
        <v>44.8888888888888</v>
      </c>
      <c r="I44" s="18">
        <f t="shared" si="12"/>
        <v>44.8888888888888</v>
      </c>
      <c r="K44" s="18">
        <f t="shared" si="10"/>
        <v>2015.0123456790045</v>
      </c>
      <c r="L44" s="18">
        <f t="shared" si="5"/>
        <v>2015.0123456790045</v>
      </c>
      <c r="M44" s="18">
        <f t="shared" si="6"/>
        <v>2015.0123456790045</v>
      </c>
      <c r="N44" s="18">
        <f t="shared" si="7"/>
        <v>2015.0123456790045</v>
      </c>
      <c r="O44" s="18">
        <f t="shared" si="8"/>
        <v>2015.0123456790045</v>
      </c>
      <c r="P44" s="18">
        <f t="shared" si="9"/>
        <v>2015.0123456790045</v>
      </c>
    </row>
    <row r="45" spans="2:16" ht="13.5">
      <c r="B45" s="38"/>
      <c r="D45" s="18">
        <f t="shared" si="12"/>
        <v>44.8888888888888</v>
      </c>
      <c r="E45" s="18">
        <f t="shared" si="12"/>
        <v>44.8888888888888</v>
      </c>
      <c r="F45" s="18">
        <f t="shared" si="12"/>
        <v>44.8888888888888</v>
      </c>
      <c r="G45" s="18">
        <f t="shared" si="12"/>
        <v>44.8888888888888</v>
      </c>
      <c r="H45" s="18">
        <f t="shared" si="12"/>
        <v>44.8888888888888</v>
      </c>
      <c r="I45" s="18">
        <f t="shared" si="12"/>
        <v>44.8888888888888</v>
      </c>
      <c r="K45" s="18">
        <f t="shared" si="10"/>
        <v>2015.0123456790045</v>
      </c>
      <c r="L45" s="18">
        <f t="shared" si="5"/>
        <v>2015.0123456790045</v>
      </c>
      <c r="M45" s="18">
        <f t="shared" si="6"/>
        <v>2015.0123456790045</v>
      </c>
      <c r="N45" s="18">
        <f t="shared" si="7"/>
        <v>2015.0123456790045</v>
      </c>
      <c r="O45" s="18">
        <f t="shared" si="8"/>
        <v>2015.0123456790045</v>
      </c>
      <c r="P45" s="18">
        <f t="shared" si="9"/>
        <v>2015.0123456790045</v>
      </c>
    </row>
    <row r="46" spans="2:16" ht="13.5">
      <c r="B46" s="38"/>
      <c r="D46" s="18">
        <f aca="true" t="shared" si="13" ref="D46:I46">AVERAGE($D$12:$I$14)-D29</f>
        <v>6.8333333333332575</v>
      </c>
      <c r="E46" s="18">
        <f t="shared" si="13"/>
        <v>6.8333333333332575</v>
      </c>
      <c r="F46" s="18">
        <f t="shared" si="13"/>
        <v>6.8333333333332575</v>
      </c>
      <c r="G46" s="18">
        <f t="shared" si="13"/>
        <v>6.8333333333332575</v>
      </c>
      <c r="H46" s="18">
        <f t="shared" si="13"/>
        <v>6.8333333333332575</v>
      </c>
      <c r="I46" s="18">
        <f t="shared" si="13"/>
        <v>6.8333333333332575</v>
      </c>
      <c r="K46" s="18">
        <f t="shared" si="10"/>
        <v>46.694444444443405</v>
      </c>
      <c r="L46" s="18">
        <f t="shared" si="5"/>
        <v>46.694444444443405</v>
      </c>
      <c r="M46" s="18">
        <f t="shared" si="6"/>
        <v>46.694444444443405</v>
      </c>
      <c r="N46" s="18">
        <f t="shared" si="7"/>
        <v>46.694444444443405</v>
      </c>
      <c r="O46" s="18">
        <f t="shared" si="8"/>
        <v>46.694444444443405</v>
      </c>
      <c r="P46" s="18">
        <f t="shared" si="9"/>
        <v>46.694444444443405</v>
      </c>
    </row>
    <row r="47" spans="2:16" ht="13.5">
      <c r="B47" s="38"/>
      <c r="D47" s="18">
        <f aca="true" t="shared" si="14" ref="D47:I47">AVERAGE($D$12:$I$14)-D30</f>
        <v>6.8333333333332575</v>
      </c>
      <c r="E47" s="18">
        <f t="shared" si="14"/>
        <v>6.8333333333332575</v>
      </c>
      <c r="F47" s="18">
        <f t="shared" si="14"/>
        <v>6.8333333333332575</v>
      </c>
      <c r="G47" s="18">
        <f t="shared" si="14"/>
        <v>6.8333333333332575</v>
      </c>
      <c r="H47" s="18">
        <f t="shared" si="14"/>
        <v>6.8333333333332575</v>
      </c>
      <c r="I47" s="18">
        <f t="shared" si="14"/>
        <v>6.8333333333332575</v>
      </c>
      <c r="K47" s="18">
        <f t="shared" si="10"/>
        <v>46.694444444443405</v>
      </c>
      <c r="L47" s="18">
        <f t="shared" si="5"/>
        <v>46.694444444443405</v>
      </c>
      <c r="M47" s="18">
        <f t="shared" si="6"/>
        <v>46.694444444443405</v>
      </c>
      <c r="N47" s="18">
        <f t="shared" si="7"/>
        <v>46.694444444443405</v>
      </c>
      <c r="O47" s="18">
        <f t="shared" si="8"/>
        <v>46.694444444443405</v>
      </c>
      <c r="P47" s="18">
        <f t="shared" si="9"/>
        <v>46.694444444443405</v>
      </c>
    </row>
    <row r="48" spans="2:16" ht="13.5">
      <c r="B48" s="38"/>
      <c r="D48" s="18">
        <f aca="true" t="shared" si="15" ref="D48:I48">AVERAGE($D$12:$I$14)-D31</f>
        <v>6.8333333333332575</v>
      </c>
      <c r="E48" s="18">
        <f t="shared" si="15"/>
        <v>6.8333333333332575</v>
      </c>
      <c r="F48" s="18">
        <f t="shared" si="15"/>
        <v>6.8333333333332575</v>
      </c>
      <c r="G48" s="18">
        <f t="shared" si="15"/>
        <v>6.8333333333332575</v>
      </c>
      <c r="H48" s="18">
        <f t="shared" si="15"/>
        <v>6.8333333333332575</v>
      </c>
      <c r="I48" s="18">
        <f t="shared" si="15"/>
        <v>6.8333333333332575</v>
      </c>
      <c r="K48" s="18">
        <f t="shared" si="10"/>
        <v>46.694444444443405</v>
      </c>
      <c r="L48" s="18">
        <f t="shared" si="5"/>
        <v>46.694444444443405</v>
      </c>
      <c r="M48" s="18">
        <f t="shared" si="6"/>
        <v>46.694444444443405</v>
      </c>
      <c r="N48" s="18">
        <f t="shared" si="7"/>
        <v>46.694444444443405</v>
      </c>
      <c r="O48" s="18">
        <f t="shared" si="8"/>
        <v>46.694444444443405</v>
      </c>
      <c r="P48" s="18">
        <f t="shared" si="9"/>
        <v>46.694444444443405</v>
      </c>
    </row>
    <row r="49" spans="2:16" ht="13.5">
      <c r="B49" s="38"/>
      <c r="D49" s="18">
        <f aca="true" t="shared" si="16" ref="D49:I49">AVERAGE($D$15:$I$17)-D32</f>
        <v>-28.1111111111112</v>
      </c>
      <c r="E49" s="18">
        <f t="shared" si="16"/>
        <v>-28.1111111111112</v>
      </c>
      <c r="F49" s="18">
        <f t="shared" si="16"/>
        <v>-28.1111111111112</v>
      </c>
      <c r="G49" s="18">
        <f t="shared" si="16"/>
        <v>-28.1111111111112</v>
      </c>
      <c r="H49" s="18">
        <f t="shared" si="16"/>
        <v>-28.1111111111112</v>
      </c>
      <c r="I49" s="18">
        <f t="shared" si="16"/>
        <v>-28.1111111111112</v>
      </c>
      <c r="K49" s="18">
        <f t="shared" si="10"/>
        <v>790.2345679012395</v>
      </c>
      <c r="L49" s="18">
        <f t="shared" si="5"/>
        <v>790.2345679012395</v>
      </c>
      <c r="M49" s="18">
        <f t="shared" si="6"/>
        <v>790.2345679012395</v>
      </c>
      <c r="N49" s="18">
        <f t="shared" si="7"/>
        <v>790.2345679012395</v>
      </c>
      <c r="O49" s="18">
        <f t="shared" si="8"/>
        <v>790.2345679012395</v>
      </c>
      <c r="P49" s="18">
        <f t="shared" si="9"/>
        <v>790.2345679012395</v>
      </c>
    </row>
    <row r="50" spans="2:16" ht="13.5">
      <c r="B50" s="38"/>
      <c r="D50" s="18">
        <f aca="true" t="shared" si="17" ref="D50:I50">AVERAGE($D$15:$I$17)-D33</f>
        <v>-28.1111111111112</v>
      </c>
      <c r="E50" s="18">
        <f t="shared" si="17"/>
        <v>-28.1111111111112</v>
      </c>
      <c r="F50" s="18">
        <f t="shared" si="17"/>
        <v>-28.1111111111112</v>
      </c>
      <c r="G50" s="18">
        <f t="shared" si="17"/>
        <v>-28.1111111111112</v>
      </c>
      <c r="H50" s="18">
        <f t="shared" si="17"/>
        <v>-28.1111111111112</v>
      </c>
      <c r="I50" s="18">
        <f t="shared" si="17"/>
        <v>-28.1111111111112</v>
      </c>
      <c r="K50" s="18">
        <f t="shared" si="10"/>
        <v>790.2345679012395</v>
      </c>
      <c r="L50" s="18">
        <f t="shared" si="5"/>
        <v>790.2345679012395</v>
      </c>
      <c r="M50" s="18">
        <f t="shared" si="6"/>
        <v>790.2345679012395</v>
      </c>
      <c r="N50" s="18">
        <f t="shared" si="7"/>
        <v>790.2345679012395</v>
      </c>
      <c r="O50" s="18">
        <f t="shared" si="8"/>
        <v>790.2345679012395</v>
      </c>
      <c r="P50" s="18">
        <f t="shared" si="9"/>
        <v>790.2345679012395</v>
      </c>
    </row>
    <row r="51" spans="2:16" ht="13.5">
      <c r="B51" s="38"/>
      <c r="D51" s="18">
        <f aca="true" t="shared" si="18" ref="D51:I51">AVERAGE($D$15:$I$17)-D34</f>
        <v>-28.1111111111112</v>
      </c>
      <c r="E51" s="18">
        <f t="shared" si="18"/>
        <v>-28.1111111111112</v>
      </c>
      <c r="F51" s="18">
        <f t="shared" si="18"/>
        <v>-28.1111111111112</v>
      </c>
      <c r="G51" s="18">
        <f t="shared" si="18"/>
        <v>-28.1111111111112</v>
      </c>
      <c r="H51" s="18">
        <f t="shared" si="18"/>
        <v>-28.1111111111112</v>
      </c>
      <c r="I51" s="18">
        <f t="shared" si="18"/>
        <v>-28.1111111111112</v>
      </c>
      <c r="K51" s="18">
        <f t="shared" si="10"/>
        <v>790.2345679012395</v>
      </c>
      <c r="L51" s="18">
        <f t="shared" si="5"/>
        <v>790.2345679012395</v>
      </c>
      <c r="M51" s="18">
        <f t="shared" si="6"/>
        <v>790.2345679012395</v>
      </c>
      <c r="N51" s="18">
        <f t="shared" si="7"/>
        <v>790.2345679012395</v>
      </c>
      <c r="O51" s="18">
        <f t="shared" si="8"/>
        <v>790.2345679012395</v>
      </c>
      <c r="P51" s="18">
        <f t="shared" si="9"/>
        <v>790.2345679012395</v>
      </c>
    </row>
    <row r="52" spans="2:16" ht="13.5">
      <c r="B52" s="38"/>
      <c r="D52" s="18">
        <f aca="true" t="shared" si="19" ref="D52:I52">AVERAGE($D$18:$I$20)-D35</f>
        <v>-64.88888888888891</v>
      </c>
      <c r="E52" s="18">
        <f t="shared" si="19"/>
        <v>-64.88888888888891</v>
      </c>
      <c r="F52" s="18">
        <f t="shared" si="19"/>
        <v>-64.88888888888891</v>
      </c>
      <c r="G52" s="18">
        <f t="shared" si="19"/>
        <v>-64.88888888888891</v>
      </c>
      <c r="H52" s="18">
        <f t="shared" si="19"/>
        <v>-64.88888888888891</v>
      </c>
      <c r="I52" s="18">
        <f t="shared" si="19"/>
        <v>-64.88888888888891</v>
      </c>
      <c r="K52" s="18">
        <f t="shared" si="10"/>
        <v>4210.567901234571</v>
      </c>
      <c r="L52" s="18">
        <f t="shared" si="5"/>
        <v>4210.567901234571</v>
      </c>
      <c r="M52" s="18">
        <f t="shared" si="6"/>
        <v>4210.567901234571</v>
      </c>
      <c r="N52" s="18">
        <f t="shared" si="7"/>
        <v>4210.567901234571</v>
      </c>
      <c r="O52" s="18">
        <f t="shared" si="8"/>
        <v>4210.567901234571</v>
      </c>
      <c r="P52" s="18">
        <f t="shared" si="9"/>
        <v>4210.567901234571</v>
      </c>
    </row>
    <row r="53" spans="2:16" ht="13.5">
      <c r="B53" s="38"/>
      <c r="D53" s="18">
        <f aca="true" t="shared" si="20" ref="D53:I53">AVERAGE($D$18:$I$20)-D36</f>
        <v>-64.88888888888891</v>
      </c>
      <c r="E53" s="18">
        <f t="shared" si="20"/>
        <v>-64.88888888888891</v>
      </c>
      <c r="F53" s="18">
        <f t="shared" si="20"/>
        <v>-64.88888888888891</v>
      </c>
      <c r="G53" s="18">
        <f t="shared" si="20"/>
        <v>-64.88888888888891</v>
      </c>
      <c r="H53" s="18">
        <f t="shared" si="20"/>
        <v>-64.88888888888891</v>
      </c>
      <c r="I53" s="18">
        <f t="shared" si="20"/>
        <v>-64.88888888888891</v>
      </c>
      <c r="K53" s="18">
        <f t="shared" si="10"/>
        <v>4210.567901234571</v>
      </c>
      <c r="L53" s="18">
        <f t="shared" si="5"/>
        <v>4210.567901234571</v>
      </c>
      <c r="M53" s="18">
        <f t="shared" si="6"/>
        <v>4210.567901234571</v>
      </c>
      <c r="N53" s="18">
        <f t="shared" si="7"/>
        <v>4210.567901234571</v>
      </c>
      <c r="O53" s="18">
        <f t="shared" si="8"/>
        <v>4210.567901234571</v>
      </c>
      <c r="P53" s="18">
        <f t="shared" si="9"/>
        <v>4210.567901234571</v>
      </c>
    </row>
    <row r="54" spans="2:16" ht="13.5">
      <c r="B54" s="38"/>
      <c r="D54" s="18">
        <f aca="true" t="shared" si="21" ref="D54:I54">AVERAGE($D$18:$I$20)-D37</f>
        <v>-64.88888888888891</v>
      </c>
      <c r="E54" s="18">
        <f t="shared" si="21"/>
        <v>-64.88888888888891</v>
      </c>
      <c r="F54" s="18">
        <f t="shared" si="21"/>
        <v>-64.88888888888891</v>
      </c>
      <c r="G54" s="18">
        <f t="shared" si="21"/>
        <v>-64.88888888888891</v>
      </c>
      <c r="H54" s="18">
        <f t="shared" si="21"/>
        <v>-64.88888888888891</v>
      </c>
      <c r="I54" s="18">
        <f t="shared" si="21"/>
        <v>-64.88888888888891</v>
      </c>
      <c r="K54" s="18">
        <f t="shared" si="10"/>
        <v>4210.567901234571</v>
      </c>
      <c r="L54" s="18">
        <f t="shared" si="5"/>
        <v>4210.567901234571</v>
      </c>
      <c r="M54" s="18">
        <f t="shared" si="6"/>
        <v>4210.567901234571</v>
      </c>
      <c r="N54" s="18">
        <f t="shared" si="7"/>
        <v>4210.567901234571</v>
      </c>
      <c r="O54" s="18">
        <f t="shared" si="8"/>
        <v>4210.567901234571</v>
      </c>
      <c r="P54" s="18">
        <f t="shared" si="9"/>
        <v>4210.567901234571</v>
      </c>
    </row>
    <row r="55" spans="2:11" ht="15">
      <c r="B55" s="22"/>
      <c r="D55" s="17"/>
      <c r="K55" s="17"/>
    </row>
    <row r="56" spans="2:26" ht="17.25">
      <c r="B56" s="22"/>
      <c r="D56" s="36" t="s">
        <v>41</v>
      </c>
      <c r="E56" s="36"/>
      <c r="F56" s="36"/>
      <c r="G56" s="36"/>
      <c r="H56" s="36"/>
      <c r="I56" s="36"/>
      <c r="K56" s="36" t="s">
        <v>42</v>
      </c>
      <c r="L56" s="36"/>
      <c r="M56" s="36"/>
      <c r="N56" s="36"/>
      <c r="O56" s="36"/>
      <c r="P56" s="36"/>
      <c r="R56" s="19" t="s">
        <v>45</v>
      </c>
      <c r="T56" s="19" t="s">
        <v>61</v>
      </c>
      <c r="V56" s="19" t="s">
        <v>77</v>
      </c>
      <c r="X56" s="19" t="s">
        <v>93</v>
      </c>
      <c r="Z56" s="19" t="s">
        <v>107</v>
      </c>
    </row>
    <row r="57" spans="2:26" ht="13.5">
      <c r="B57" s="38" t="s">
        <v>128</v>
      </c>
      <c r="D57" s="18">
        <f aca="true" t="shared" si="22" ref="D57:I57">AVERAGE($D$6:$I$6,$D$9:$I$9,$D$12:$I$12,$D$15:$I$15,$D$18:$I$18)-D23</f>
        <v>52.12222222222215</v>
      </c>
      <c r="E57" s="18">
        <f t="shared" si="22"/>
        <v>52.12222222222215</v>
      </c>
      <c r="F57" s="18">
        <f t="shared" si="22"/>
        <v>52.12222222222215</v>
      </c>
      <c r="G57" s="18">
        <f t="shared" si="22"/>
        <v>52.12222222222215</v>
      </c>
      <c r="H57" s="18">
        <f t="shared" si="22"/>
        <v>52.12222222222215</v>
      </c>
      <c r="I57" s="18">
        <f t="shared" si="22"/>
        <v>52.12222222222215</v>
      </c>
      <c r="K57" s="18">
        <f>D57^2</f>
        <v>2716.7260493827084</v>
      </c>
      <c r="L57" s="18">
        <f aca="true" t="shared" si="23" ref="L57:L71">E57^2</f>
        <v>2716.7260493827084</v>
      </c>
      <c r="M57" s="18">
        <f aca="true" t="shared" si="24" ref="M57:M71">F57^2</f>
        <v>2716.7260493827084</v>
      </c>
      <c r="N57" s="18">
        <f aca="true" t="shared" si="25" ref="N57:N71">G57^2</f>
        <v>2716.7260493827084</v>
      </c>
      <c r="O57" s="18">
        <f aca="true" t="shared" si="26" ref="O57:O71">H57^2</f>
        <v>2716.7260493827084</v>
      </c>
      <c r="P57" s="18">
        <f aca="true" t="shared" si="27" ref="P57:P71">I57^2</f>
        <v>2716.7260493827084</v>
      </c>
      <c r="R57" s="18">
        <f>SUM(K57:P71)</f>
        <v>593427.488888889</v>
      </c>
      <c r="T57" s="20">
        <v>2</v>
      </c>
      <c r="V57" s="18">
        <f>R57/T57</f>
        <v>296713.7444444445</v>
      </c>
      <c r="X57" s="18">
        <f>V57/$V$278</f>
        <v>62.654031877513205</v>
      </c>
      <c r="Z57" s="21">
        <f>FDIST(X57,T57,$T$278)</f>
        <v>2.7016202098807717E-08</v>
      </c>
    </row>
    <row r="58" spans="2:16" ht="13.5">
      <c r="B58" s="38"/>
      <c r="D58" s="18">
        <f aca="true" t="shared" si="28" ref="D58:I58">AVERAGE($D$7:$I$7,$D$10:$I$10,$D$13:$I$13,$D$16:$I$16,$D$19:$I$19)-D24</f>
        <v>62.55555555555554</v>
      </c>
      <c r="E58" s="18">
        <f t="shared" si="28"/>
        <v>62.55555555555554</v>
      </c>
      <c r="F58" s="18">
        <f t="shared" si="28"/>
        <v>62.55555555555554</v>
      </c>
      <c r="G58" s="18">
        <f t="shared" si="28"/>
        <v>62.55555555555554</v>
      </c>
      <c r="H58" s="18">
        <f t="shared" si="28"/>
        <v>62.55555555555554</v>
      </c>
      <c r="I58" s="18">
        <f t="shared" si="28"/>
        <v>62.55555555555554</v>
      </c>
      <c r="K58" s="18">
        <f aca="true" t="shared" si="29" ref="K58:K71">D58^2</f>
        <v>3913.197530864196</v>
      </c>
      <c r="L58" s="18">
        <f t="shared" si="23"/>
        <v>3913.197530864196</v>
      </c>
      <c r="M58" s="18">
        <f t="shared" si="24"/>
        <v>3913.197530864196</v>
      </c>
      <c r="N58" s="18">
        <f t="shared" si="25"/>
        <v>3913.197530864196</v>
      </c>
      <c r="O58" s="18">
        <f t="shared" si="26"/>
        <v>3913.197530864196</v>
      </c>
      <c r="P58" s="18">
        <f t="shared" si="27"/>
        <v>3913.197530864196</v>
      </c>
    </row>
    <row r="59" spans="2:16" ht="13.5">
      <c r="B59" s="38"/>
      <c r="D59" s="18">
        <f aca="true" t="shared" si="30" ref="D59:I59">AVERAGE($D$8:$I$8,$D$11:$I$11,$D$14:$I$14,$D$17:$I$17,$D$20:$I$20)-D25</f>
        <v>-114.6777777777778</v>
      </c>
      <c r="E59" s="18">
        <f t="shared" si="30"/>
        <v>-114.6777777777778</v>
      </c>
      <c r="F59" s="18">
        <f t="shared" si="30"/>
        <v>-114.6777777777778</v>
      </c>
      <c r="G59" s="18">
        <f t="shared" si="30"/>
        <v>-114.6777777777778</v>
      </c>
      <c r="H59" s="18">
        <f t="shared" si="30"/>
        <v>-114.6777777777778</v>
      </c>
      <c r="I59" s="18">
        <f t="shared" si="30"/>
        <v>-114.6777777777778</v>
      </c>
      <c r="K59" s="18">
        <f t="shared" si="29"/>
        <v>13150.99271604939</v>
      </c>
      <c r="L59" s="18">
        <f t="shared" si="23"/>
        <v>13150.99271604939</v>
      </c>
      <c r="M59" s="18">
        <f t="shared" si="24"/>
        <v>13150.99271604939</v>
      </c>
      <c r="N59" s="18">
        <f t="shared" si="25"/>
        <v>13150.99271604939</v>
      </c>
      <c r="O59" s="18">
        <f t="shared" si="26"/>
        <v>13150.99271604939</v>
      </c>
      <c r="P59" s="18">
        <f t="shared" si="27"/>
        <v>13150.99271604939</v>
      </c>
    </row>
    <row r="60" spans="2:16" ht="13.5">
      <c r="B60" s="38"/>
      <c r="D60" s="18">
        <f aca="true" t="shared" si="31" ref="D60:I60">AVERAGE($D$6:$I$6,$D$9:$I$9,$D$12:$I$12,$D$15:$I$15,$D$18:$I$18)-D26</f>
        <v>52.12222222222215</v>
      </c>
      <c r="E60" s="18">
        <f t="shared" si="31"/>
        <v>52.12222222222215</v>
      </c>
      <c r="F60" s="18">
        <f t="shared" si="31"/>
        <v>52.12222222222215</v>
      </c>
      <c r="G60" s="18">
        <f t="shared" si="31"/>
        <v>52.12222222222215</v>
      </c>
      <c r="H60" s="18">
        <f t="shared" si="31"/>
        <v>52.12222222222215</v>
      </c>
      <c r="I60" s="18">
        <f t="shared" si="31"/>
        <v>52.12222222222215</v>
      </c>
      <c r="K60" s="18">
        <f t="shared" si="29"/>
        <v>2716.7260493827084</v>
      </c>
      <c r="L60" s="18">
        <f t="shared" si="23"/>
        <v>2716.7260493827084</v>
      </c>
      <c r="M60" s="18">
        <f t="shared" si="24"/>
        <v>2716.7260493827084</v>
      </c>
      <c r="N60" s="18">
        <f t="shared" si="25"/>
        <v>2716.7260493827084</v>
      </c>
      <c r="O60" s="18">
        <f t="shared" si="26"/>
        <v>2716.7260493827084</v>
      </c>
      <c r="P60" s="18">
        <f t="shared" si="27"/>
        <v>2716.7260493827084</v>
      </c>
    </row>
    <row r="61" spans="2:16" ht="13.5">
      <c r="B61" s="38"/>
      <c r="D61" s="18">
        <f aca="true" t="shared" si="32" ref="D61:I61">AVERAGE($D$7:$I$7,$D$10:$I$10,$D$13:$I$13,$D$16:$I$16,$D$19:$I$19)-D27</f>
        <v>62.55555555555554</v>
      </c>
      <c r="E61" s="18">
        <f t="shared" si="32"/>
        <v>62.55555555555554</v>
      </c>
      <c r="F61" s="18">
        <f t="shared" si="32"/>
        <v>62.55555555555554</v>
      </c>
      <c r="G61" s="18">
        <f t="shared" si="32"/>
        <v>62.55555555555554</v>
      </c>
      <c r="H61" s="18">
        <f t="shared" si="32"/>
        <v>62.55555555555554</v>
      </c>
      <c r="I61" s="18">
        <f t="shared" si="32"/>
        <v>62.55555555555554</v>
      </c>
      <c r="K61" s="18">
        <f t="shared" si="29"/>
        <v>3913.197530864196</v>
      </c>
      <c r="L61" s="18">
        <f t="shared" si="23"/>
        <v>3913.197530864196</v>
      </c>
      <c r="M61" s="18">
        <f t="shared" si="24"/>
        <v>3913.197530864196</v>
      </c>
      <c r="N61" s="18">
        <f t="shared" si="25"/>
        <v>3913.197530864196</v>
      </c>
      <c r="O61" s="18">
        <f t="shared" si="26"/>
        <v>3913.197530864196</v>
      </c>
      <c r="P61" s="18">
        <f t="shared" si="27"/>
        <v>3913.197530864196</v>
      </c>
    </row>
    <row r="62" spans="2:16" ht="13.5">
      <c r="B62" s="38"/>
      <c r="D62" s="18">
        <f aca="true" t="shared" si="33" ref="D62:I62">AVERAGE($D$8:$I$8,$D$11:$I$11,$D$14:$I$14,$D$17:$I$17,$D$20:$I$20)-D28</f>
        <v>-114.6777777777778</v>
      </c>
      <c r="E62" s="18">
        <f t="shared" si="33"/>
        <v>-114.6777777777778</v>
      </c>
      <c r="F62" s="18">
        <f t="shared" si="33"/>
        <v>-114.6777777777778</v>
      </c>
      <c r="G62" s="18">
        <f t="shared" si="33"/>
        <v>-114.6777777777778</v>
      </c>
      <c r="H62" s="18">
        <f t="shared" si="33"/>
        <v>-114.6777777777778</v>
      </c>
      <c r="I62" s="18">
        <f t="shared" si="33"/>
        <v>-114.6777777777778</v>
      </c>
      <c r="K62" s="18">
        <f t="shared" si="29"/>
        <v>13150.99271604939</v>
      </c>
      <c r="L62" s="18">
        <f t="shared" si="23"/>
        <v>13150.99271604939</v>
      </c>
      <c r="M62" s="18">
        <f t="shared" si="24"/>
        <v>13150.99271604939</v>
      </c>
      <c r="N62" s="18">
        <f t="shared" si="25"/>
        <v>13150.99271604939</v>
      </c>
      <c r="O62" s="18">
        <f t="shared" si="26"/>
        <v>13150.99271604939</v>
      </c>
      <c r="P62" s="18">
        <f t="shared" si="27"/>
        <v>13150.99271604939</v>
      </c>
    </row>
    <row r="63" spans="2:16" ht="13.5">
      <c r="B63" s="38"/>
      <c r="D63" s="18">
        <f aca="true" t="shared" si="34" ref="D63:I63">AVERAGE($D$6:$I$6,$D$9:$I$9,$D$12:$I$12,$D$15:$I$15,$D$18:$I$18)-D29</f>
        <v>52.12222222222215</v>
      </c>
      <c r="E63" s="18">
        <f t="shared" si="34"/>
        <v>52.12222222222215</v>
      </c>
      <c r="F63" s="18">
        <f t="shared" si="34"/>
        <v>52.12222222222215</v>
      </c>
      <c r="G63" s="18">
        <f t="shared" si="34"/>
        <v>52.12222222222215</v>
      </c>
      <c r="H63" s="18">
        <f t="shared" si="34"/>
        <v>52.12222222222215</v>
      </c>
      <c r="I63" s="18">
        <f t="shared" si="34"/>
        <v>52.12222222222215</v>
      </c>
      <c r="K63" s="18">
        <f t="shared" si="29"/>
        <v>2716.7260493827084</v>
      </c>
      <c r="L63" s="18">
        <f t="shared" si="23"/>
        <v>2716.7260493827084</v>
      </c>
      <c r="M63" s="18">
        <f t="shared" si="24"/>
        <v>2716.7260493827084</v>
      </c>
      <c r="N63" s="18">
        <f t="shared" si="25"/>
        <v>2716.7260493827084</v>
      </c>
      <c r="O63" s="18">
        <f t="shared" si="26"/>
        <v>2716.7260493827084</v>
      </c>
      <c r="P63" s="18">
        <f t="shared" si="27"/>
        <v>2716.7260493827084</v>
      </c>
    </row>
    <row r="64" spans="2:16" ht="13.5">
      <c r="B64" s="38"/>
      <c r="D64" s="18">
        <f aca="true" t="shared" si="35" ref="D64:I64">AVERAGE($D$7:$I$7,$D$10:$I$10,$D$13:$I$13,$D$16:$I$16,$D$19:$I$19)-D30</f>
        <v>62.55555555555554</v>
      </c>
      <c r="E64" s="18">
        <f t="shared" si="35"/>
        <v>62.55555555555554</v>
      </c>
      <c r="F64" s="18">
        <f t="shared" si="35"/>
        <v>62.55555555555554</v>
      </c>
      <c r="G64" s="18">
        <f t="shared" si="35"/>
        <v>62.55555555555554</v>
      </c>
      <c r="H64" s="18">
        <f t="shared" si="35"/>
        <v>62.55555555555554</v>
      </c>
      <c r="I64" s="18">
        <f t="shared" si="35"/>
        <v>62.55555555555554</v>
      </c>
      <c r="K64" s="18">
        <f t="shared" si="29"/>
        <v>3913.197530864196</v>
      </c>
      <c r="L64" s="18">
        <f t="shared" si="23"/>
        <v>3913.197530864196</v>
      </c>
      <c r="M64" s="18">
        <f t="shared" si="24"/>
        <v>3913.197530864196</v>
      </c>
      <c r="N64" s="18">
        <f t="shared" si="25"/>
        <v>3913.197530864196</v>
      </c>
      <c r="O64" s="18">
        <f t="shared" si="26"/>
        <v>3913.197530864196</v>
      </c>
      <c r="P64" s="18">
        <f t="shared" si="27"/>
        <v>3913.197530864196</v>
      </c>
    </row>
    <row r="65" spans="2:16" ht="13.5">
      <c r="B65" s="38"/>
      <c r="D65" s="18">
        <f aca="true" t="shared" si="36" ref="D65:I65">AVERAGE($D$8:$I$8,$D$11:$I$11,$D$14:$I$14,$D$17:$I$17,$D$20:$I$20)-D31</f>
        <v>-114.6777777777778</v>
      </c>
      <c r="E65" s="18">
        <f t="shared" si="36"/>
        <v>-114.6777777777778</v>
      </c>
      <c r="F65" s="18">
        <f t="shared" si="36"/>
        <v>-114.6777777777778</v>
      </c>
      <c r="G65" s="18">
        <f t="shared" si="36"/>
        <v>-114.6777777777778</v>
      </c>
      <c r="H65" s="18">
        <f t="shared" si="36"/>
        <v>-114.6777777777778</v>
      </c>
      <c r="I65" s="18">
        <f t="shared" si="36"/>
        <v>-114.6777777777778</v>
      </c>
      <c r="K65" s="18">
        <f t="shared" si="29"/>
        <v>13150.99271604939</v>
      </c>
      <c r="L65" s="18">
        <f t="shared" si="23"/>
        <v>13150.99271604939</v>
      </c>
      <c r="M65" s="18">
        <f t="shared" si="24"/>
        <v>13150.99271604939</v>
      </c>
      <c r="N65" s="18">
        <f t="shared" si="25"/>
        <v>13150.99271604939</v>
      </c>
      <c r="O65" s="18">
        <f t="shared" si="26"/>
        <v>13150.99271604939</v>
      </c>
      <c r="P65" s="18">
        <f t="shared" si="27"/>
        <v>13150.99271604939</v>
      </c>
    </row>
    <row r="66" spans="2:16" ht="13.5">
      <c r="B66" s="38"/>
      <c r="D66" s="18">
        <f aca="true" t="shared" si="37" ref="D66:I66">AVERAGE($D$6:$I$6,$D$9:$I$9,$D$12:$I$12,$D$15:$I$15,$D$18:$I$18)-D32</f>
        <v>52.12222222222215</v>
      </c>
      <c r="E66" s="18">
        <f t="shared" si="37"/>
        <v>52.12222222222215</v>
      </c>
      <c r="F66" s="18">
        <f t="shared" si="37"/>
        <v>52.12222222222215</v>
      </c>
      <c r="G66" s="18">
        <f t="shared" si="37"/>
        <v>52.12222222222215</v>
      </c>
      <c r="H66" s="18">
        <f t="shared" si="37"/>
        <v>52.12222222222215</v>
      </c>
      <c r="I66" s="18">
        <f t="shared" si="37"/>
        <v>52.12222222222215</v>
      </c>
      <c r="K66" s="18">
        <f t="shared" si="29"/>
        <v>2716.7260493827084</v>
      </c>
      <c r="L66" s="18">
        <f t="shared" si="23"/>
        <v>2716.7260493827084</v>
      </c>
      <c r="M66" s="18">
        <f t="shared" si="24"/>
        <v>2716.7260493827084</v>
      </c>
      <c r="N66" s="18">
        <f t="shared" si="25"/>
        <v>2716.7260493827084</v>
      </c>
      <c r="O66" s="18">
        <f t="shared" si="26"/>
        <v>2716.7260493827084</v>
      </c>
      <c r="P66" s="18">
        <f t="shared" si="27"/>
        <v>2716.7260493827084</v>
      </c>
    </row>
    <row r="67" spans="2:16" ht="13.5">
      <c r="B67" s="38"/>
      <c r="D67" s="18">
        <f aca="true" t="shared" si="38" ref="D67:I67">AVERAGE($D$7:$I$7,$D$10:$I$10,$D$13:$I$13,$D$16:$I$16,$D$19:$I$19)-D33</f>
        <v>62.55555555555554</v>
      </c>
      <c r="E67" s="18">
        <f t="shared" si="38"/>
        <v>62.55555555555554</v>
      </c>
      <c r="F67" s="18">
        <f t="shared" si="38"/>
        <v>62.55555555555554</v>
      </c>
      <c r="G67" s="18">
        <f t="shared" si="38"/>
        <v>62.55555555555554</v>
      </c>
      <c r="H67" s="18">
        <f t="shared" si="38"/>
        <v>62.55555555555554</v>
      </c>
      <c r="I67" s="18">
        <f t="shared" si="38"/>
        <v>62.55555555555554</v>
      </c>
      <c r="K67" s="18">
        <f t="shared" si="29"/>
        <v>3913.197530864196</v>
      </c>
      <c r="L67" s="18">
        <f t="shared" si="23"/>
        <v>3913.197530864196</v>
      </c>
      <c r="M67" s="18">
        <f t="shared" si="24"/>
        <v>3913.197530864196</v>
      </c>
      <c r="N67" s="18">
        <f t="shared" si="25"/>
        <v>3913.197530864196</v>
      </c>
      <c r="O67" s="18">
        <f t="shared" si="26"/>
        <v>3913.197530864196</v>
      </c>
      <c r="P67" s="18">
        <f t="shared" si="27"/>
        <v>3913.197530864196</v>
      </c>
    </row>
    <row r="68" spans="2:16" ht="13.5">
      <c r="B68" s="38"/>
      <c r="D68" s="18">
        <f aca="true" t="shared" si="39" ref="D68:I68">AVERAGE($D$8:$I$8,$D$11:$I$11,$D$14:$I$14,$D$17:$I$17,$D$20:$I$20)-D34</f>
        <v>-114.6777777777778</v>
      </c>
      <c r="E68" s="18">
        <f t="shared" si="39"/>
        <v>-114.6777777777778</v>
      </c>
      <c r="F68" s="18">
        <f t="shared" si="39"/>
        <v>-114.6777777777778</v>
      </c>
      <c r="G68" s="18">
        <f t="shared" si="39"/>
        <v>-114.6777777777778</v>
      </c>
      <c r="H68" s="18">
        <f t="shared" si="39"/>
        <v>-114.6777777777778</v>
      </c>
      <c r="I68" s="18">
        <f t="shared" si="39"/>
        <v>-114.6777777777778</v>
      </c>
      <c r="K68" s="18">
        <f t="shared" si="29"/>
        <v>13150.99271604939</v>
      </c>
      <c r="L68" s="18">
        <f t="shared" si="23"/>
        <v>13150.99271604939</v>
      </c>
      <c r="M68" s="18">
        <f t="shared" si="24"/>
        <v>13150.99271604939</v>
      </c>
      <c r="N68" s="18">
        <f t="shared" si="25"/>
        <v>13150.99271604939</v>
      </c>
      <c r="O68" s="18">
        <f t="shared" si="26"/>
        <v>13150.99271604939</v>
      </c>
      <c r="P68" s="18">
        <f t="shared" si="27"/>
        <v>13150.99271604939</v>
      </c>
    </row>
    <row r="69" spans="2:16" ht="13.5">
      <c r="B69" s="38"/>
      <c r="D69" s="18">
        <f aca="true" t="shared" si="40" ref="D69:I69">AVERAGE($D$6:$I$6,$D$9:$I$9,$D$12:$I$12,$D$15:$I$15,$D$18:$I$18)-D35</f>
        <v>52.12222222222215</v>
      </c>
      <c r="E69" s="18">
        <f t="shared" si="40"/>
        <v>52.12222222222215</v>
      </c>
      <c r="F69" s="18">
        <f t="shared" si="40"/>
        <v>52.12222222222215</v>
      </c>
      <c r="G69" s="18">
        <f t="shared" si="40"/>
        <v>52.12222222222215</v>
      </c>
      <c r="H69" s="18">
        <f t="shared" si="40"/>
        <v>52.12222222222215</v>
      </c>
      <c r="I69" s="18">
        <f t="shared" si="40"/>
        <v>52.12222222222215</v>
      </c>
      <c r="K69" s="18">
        <f t="shared" si="29"/>
        <v>2716.7260493827084</v>
      </c>
      <c r="L69" s="18">
        <f t="shared" si="23"/>
        <v>2716.7260493827084</v>
      </c>
      <c r="M69" s="18">
        <f t="shared" si="24"/>
        <v>2716.7260493827084</v>
      </c>
      <c r="N69" s="18">
        <f t="shared" si="25"/>
        <v>2716.7260493827084</v>
      </c>
      <c r="O69" s="18">
        <f t="shared" si="26"/>
        <v>2716.7260493827084</v>
      </c>
      <c r="P69" s="18">
        <f t="shared" si="27"/>
        <v>2716.7260493827084</v>
      </c>
    </row>
    <row r="70" spans="2:16" ht="13.5">
      <c r="B70" s="38"/>
      <c r="D70" s="18">
        <f aca="true" t="shared" si="41" ref="D70:I70">AVERAGE($D$7:$I$7,$D$10:$I$10,$D$13:$I$13,$D$16:$I$16,$D$19:$I$19)-D36</f>
        <v>62.55555555555554</v>
      </c>
      <c r="E70" s="18">
        <f t="shared" si="41"/>
        <v>62.55555555555554</v>
      </c>
      <c r="F70" s="18">
        <f t="shared" si="41"/>
        <v>62.55555555555554</v>
      </c>
      <c r="G70" s="18">
        <f t="shared" si="41"/>
        <v>62.55555555555554</v>
      </c>
      <c r="H70" s="18">
        <f t="shared" si="41"/>
        <v>62.55555555555554</v>
      </c>
      <c r="I70" s="18">
        <f t="shared" si="41"/>
        <v>62.55555555555554</v>
      </c>
      <c r="K70" s="18">
        <f t="shared" si="29"/>
        <v>3913.197530864196</v>
      </c>
      <c r="L70" s="18">
        <f t="shared" si="23"/>
        <v>3913.197530864196</v>
      </c>
      <c r="M70" s="18">
        <f t="shared" si="24"/>
        <v>3913.197530864196</v>
      </c>
      <c r="N70" s="18">
        <f t="shared" si="25"/>
        <v>3913.197530864196</v>
      </c>
      <c r="O70" s="18">
        <f t="shared" si="26"/>
        <v>3913.197530864196</v>
      </c>
      <c r="P70" s="18">
        <f t="shared" si="27"/>
        <v>3913.197530864196</v>
      </c>
    </row>
    <row r="71" spans="2:16" ht="13.5">
      <c r="B71" s="38"/>
      <c r="D71" s="18">
        <f aca="true" t="shared" si="42" ref="D71:I71">AVERAGE($D$8:$I$8,$D$11:$I$11,$D$14:$I$14,$D$17:$I$17,$D$20:$I$20)-D37</f>
        <v>-114.6777777777778</v>
      </c>
      <c r="E71" s="18">
        <f t="shared" si="42"/>
        <v>-114.6777777777778</v>
      </c>
      <c r="F71" s="18">
        <f t="shared" si="42"/>
        <v>-114.6777777777778</v>
      </c>
      <c r="G71" s="18">
        <f t="shared" si="42"/>
        <v>-114.6777777777778</v>
      </c>
      <c r="H71" s="18">
        <f t="shared" si="42"/>
        <v>-114.6777777777778</v>
      </c>
      <c r="I71" s="18">
        <f t="shared" si="42"/>
        <v>-114.6777777777778</v>
      </c>
      <c r="K71" s="18">
        <f t="shared" si="29"/>
        <v>13150.99271604939</v>
      </c>
      <c r="L71" s="18">
        <f t="shared" si="23"/>
        <v>13150.99271604939</v>
      </c>
      <c r="M71" s="18">
        <f t="shared" si="24"/>
        <v>13150.99271604939</v>
      </c>
      <c r="N71" s="18">
        <f t="shared" si="25"/>
        <v>13150.99271604939</v>
      </c>
      <c r="O71" s="18">
        <f t="shared" si="26"/>
        <v>13150.99271604939</v>
      </c>
      <c r="P71" s="18">
        <f t="shared" si="27"/>
        <v>13150.99271604939</v>
      </c>
    </row>
    <row r="72" spans="2:11" ht="15">
      <c r="B72" s="22"/>
      <c r="D72" s="17"/>
      <c r="K72" s="17"/>
    </row>
    <row r="73" spans="2:26" ht="17.25">
      <c r="B73" s="22"/>
      <c r="D73" s="36" t="s">
        <v>39</v>
      </c>
      <c r="E73" s="36"/>
      <c r="F73" s="36"/>
      <c r="G73" s="36"/>
      <c r="H73" s="36"/>
      <c r="I73" s="36"/>
      <c r="K73" s="36" t="s">
        <v>40</v>
      </c>
      <c r="L73" s="36"/>
      <c r="M73" s="36"/>
      <c r="N73" s="36"/>
      <c r="O73" s="36"/>
      <c r="P73" s="36"/>
      <c r="R73" s="19" t="s">
        <v>46</v>
      </c>
      <c r="T73" s="19" t="s">
        <v>62</v>
      </c>
      <c r="V73" s="19" t="s">
        <v>78</v>
      </c>
      <c r="X73" s="19" t="s">
        <v>94</v>
      </c>
      <c r="Z73" s="19" t="s">
        <v>108</v>
      </c>
    </row>
    <row r="74" spans="2:26" ht="13.5">
      <c r="B74" s="38" t="s">
        <v>128</v>
      </c>
      <c r="D74" s="18">
        <f aca="true" t="shared" si="43" ref="D74:F88">AVERAGE($D$6:$F$20)-D23</f>
        <v>-34.28888888888889</v>
      </c>
      <c r="E74" s="18">
        <f t="shared" si="43"/>
        <v>-34.28888888888889</v>
      </c>
      <c r="F74" s="18">
        <f t="shared" si="43"/>
        <v>-34.28888888888889</v>
      </c>
      <c r="G74" s="18">
        <f aca="true" t="shared" si="44" ref="G74:I88">AVERAGE($G$6:$I$20)-G23</f>
        <v>34.28888888888889</v>
      </c>
      <c r="H74" s="18">
        <f t="shared" si="44"/>
        <v>34.28888888888889</v>
      </c>
      <c r="I74" s="18">
        <f t="shared" si="44"/>
        <v>34.28888888888889</v>
      </c>
      <c r="K74" s="18">
        <f>D74^2</f>
        <v>1175.727901234568</v>
      </c>
      <c r="L74" s="18">
        <f aca="true" t="shared" si="45" ref="L74:L88">E74^2</f>
        <v>1175.727901234568</v>
      </c>
      <c r="M74" s="18">
        <f aca="true" t="shared" si="46" ref="M74:M88">F74^2</f>
        <v>1175.727901234568</v>
      </c>
      <c r="N74" s="18">
        <f aca="true" t="shared" si="47" ref="N74:N88">G74^2</f>
        <v>1175.727901234568</v>
      </c>
      <c r="O74" s="18">
        <f aca="true" t="shared" si="48" ref="O74:O88">H74^2</f>
        <v>1175.727901234568</v>
      </c>
      <c r="P74" s="18">
        <f aca="true" t="shared" si="49" ref="P74:P88">I74^2</f>
        <v>1175.727901234568</v>
      </c>
      <c r="R74" s="18">
        <f>SUM(K74:P88)</f>
        <v>105815.51111111112</v>
      </c>
      <c r="T74" s="20">
        <v>1</v>
      </c>
      <c r="V74" s="18">
        <f>R74/T74</f>
        <v>105815.51111111112</v>
      </c>
      <c r="X74" s="18">
        <f>V74/$V$278</f>
        <v>22.343988205548868</v>
      </c>
      <c r="Z74" s="21">
        <f>FDIST(X74,T74,$T$278)</f>
        <v>0.0002279219634516852</v>
      </c>
    </row>
    <row r="75" spans="2:16" ht="13.5">
      <c r="B75" s="38"/>
      <c r="D75" s="18">
        <f t="shared" si="43"/>
        <v>-34.28888888888889</v>
      </c>
      <c r="E75" s="18">
        <f t="shared" si="43"/>
        <v>-34.28888888888889</v>
      </c>
      <c r="F75" s="18">
        <f t="shared" si="43"/>
        <v>-34.28888888888889</v>
      </c>
      <c r="G75" s="18">
        <f t="shared" si="44"/>
        <v>34.28888888888889</v>
      </c>
      <c r="H75" s="18">
        <f t="shared" si="44"/>
        <v>34.28888888888889</v>
      </c>
      <c r="I75" s="18">
        <f t="shared" si="44"/>
        <v>34.28888888888889</v>
      </c>
      <c r="K75" s="18">
        <f aca="true" t="shared" si="50" ref="K75:K88">D75^2</f>
        <v>1175.727901234568</v>
      </c>
      <c r="L75" s="18">
        <f t="shared" si="45"/>
        <v>1175.727901234568</v>
      </c>
      <c r="M75" s="18">
        <f t="shared" si="46"/>
        <v>1175.727901234568</v>
      </c>
      <c r="N75" s="18">
        <f t="shared" si="47"/>
        <v>1175.727901234568</v>
      </c>
      <c r="O75" s="18">
        <f t="shared" si="48"/>
        <v>1175.727901234568</v>
      </c>
      <c r="P75" s="18">
        <f t="shared" si="49"/>
        <v>1175.727901234568</v>
      </c>
    </row>
    <row r="76" spans="2:16" ht="13.5">
      <c r="B76" s="38"/>
      <c r="D76" s="18">
        <f t="shared" si="43"/>
        <v>-34.28888888888889</v>
      </c>
      <c r="E76" s="18">
        <f t="shared" si="43"/>
        <v>-34.28888888888889</v>
      </c>
      <c r="F76" s="18">
        <f t="shared" si="43"/>
        <v>-34.28888888888889</v>
      </c>
      <c r="G76" s="18">
        <f t="shared" si="44"/>
        <v>34.28888888888889</v>
      </c>
      <c r="H76" s="18">
        <f t="shared" si="44"/>
        <v>34.28888888888889</v>
      </c>
      <c r="I76" s="18">
        <f t="shared" si="44"/>
        <v>34.28888888888889</v>
      </c>
      <c r="K76" s="18">
        <f t="shared" si="50"/>
        <v>1175.727901234568</v>
      </c>
      <c r="L76" s="18">
        <f t="shared" si="45"/>
        <v>1175.727901234568</v>
      </c>
      <c r="M76" s="18">
        <f t="shared" si="46"/>
        <v>1175.727901234568</v>
      </c>
      <c r="N76" s="18">
        <f t="shared" si="47"/>
        <v>1175.727901234568</v>
      </c>
      <c r="O76" s="18">
        <f t="shared" si="48"/>
        <v>1175.727901234568</v>
      </c>
      <c r="P76" s="18">
        <f t="shared" si="49"/>
        <v>1175.727901234568</v>
      </c>
    </row>
    <row r="77" spans="2:16" ht="13.5">
      <c r="B77" s="38"/>
      <c r="D77" s="18">
        <f t="shared" si="43"/>
        <v>-34.28888888888889</v>
      </c>
      <c r="E77" s="18">
        <f t="shared" si="43"/>
        <v>-34.28888888888889</v>
      </c>
      <c r="F77" s="18">
        <f t="shared" si="43"/>
        <v>-34.28888888888889</v>
      </c>
      <c r="G77" s="18">
        <f t="shared" si="44"/>
        <v>34.28888888888889</v>
      </c>
      <c r="H77" s="18">
        <f t="shared" si="44"/>
        <v>34.28888888888889</v>
      </c>
      <c r="I77" s="18">
        <f t="shared" si="44"/>
        <v>34.28888888888889</v>
      </c>
      <c r="K77" s="18">
        <f t="shared" si="50"/>
        <v>1175.727901234568</v>
      </c>
      <c r="L77" s="18">
        <f t="shared" si="45"/>
        <v>1175.727901234568</v>
      </c>
      <c r="M77" s="18">
        <f t="shared" si="46"/>
        <v>1175.727901234568</v>
      </c>
      <c r="N77" s="18">
        <f t="shared" si="47"/>
        <v>1175.727901234568</v>
      </c>
      <c r="O77" s="18">
        <f t="shared" si="48"/>
        <v>1175.727901234568</v>
      </c>
      <c r="P77" s="18">
        <f t="shared" si="49"/>
        <v>1175.727901234568</v>
      </c>
    </row>
    <row r="78" spans="2:16" ht="13.5">
      <c r="B78" s="38"/>
      <c r="D78" s="18">
        <f t="shared" si="43"/>
        <v>-34.28888888888889</v>
      </c>
      <c r="E78" s="18">
        <f t="shared" si="43"/>
        <v>-34.28888888888889</v>
      </c>
      <c r="F78" s="18">
        <f t="shared" si="43"/>
        <v>-34.28888888888889</v>
      </c>
      <c r="G78" s="18">
        <f t="shared" si="44"/>
        <v>34.28888888888889</v>
      </c>
      <c r="H78" s="18">
        <f t="shared" si="44"/>
        <v>34.28888888888889</v>
      </c>
      <c r="I78" s="18">
        <f t="shared" si="44"/>
        <v>34.28888888888889</v>
      </c>
      <c r="K78" s="18">
        <f t="shared" si="50"/>
        <v>1175.727901234568</v>
      </c>
      <c r="L78" s="18">
        <f t="shared" si="45"/>
        <v>1175.727901234568</v>
      </c>
      <c r="M78" s="18">
        <f t="shared" si="46"/>
        <v>1175.727901234568</v>
      </c>
      <c r="N78" s="18">
        <f t="shared" si="47"/>
        <v>1175.727901234568</v>
      </c>
      <c r="O78" s="18">
        <f t="shared" si="48"/>
        <v>1175.727901234568</v>
      </c>
      <c r="P78" s="18">
        <f t="shared" si="49"/>
        <v>1175.727901234568</v>
      </c>
    </row>
    <row r="79" spans="2:16" ht="13.5">
      <c r="B79" s="38"/>
      <c r="D79" s="18">
        <f t="shared" si="43"/>
        <v>-34.28888888888889</v>
      </c>
      <c r="E79" s="18">
        <f t="shared" si="43"/>
        <v>-34.28888888888889</v>
      </c>
      <c r="F79" s="18">
        <f t="shared" si="43"/>
        <v>-34.28888888888889</v>
      </c>
      <c r="G79" s="18">
        <f t="shared" si="44"/>
        <v>34.28888888888889</v>
      </c>
      <c r="H79" s="18">
        <f t="shared" si="44"/>
        <v>34.28888888888889</v>
      </c>
      <c r="I79" s="18">
        <f t="shared" si="44"/>
        <v>34.28888888888889</v>
      </c>
      <c r="K79" s="18">
        <f t="shared" si="50"/>
        <v>1175.727901234568</v>
      </c>
      <c r="L79" s="18">
        <f t="shared" si="45"/>
        <v>1175.727901234568</v>
      </c>
      <c r="M79" s="18">
        <f t="shared" si="46"/>
        <v>1175.727901234568</v>
      </c>
      <c r="N79" s="18">
        <f t="shared" si="47"/>
        <v>1175.727901234568</v>
      </c>
      <c r="O79" s="18">
        <f t="shared" si="48"/>
        <v>1175.727901234568</v>
      </c>
      <c r="P79" s="18">
        <f t="shared" si="49"/>
        <v>1175.727901234568</v>
      </c>
    </row>
    <row r="80" spans="2:16" ht="13.5">
      <c r="B80" s="38"/>
      <c r="D80" s="18">
        <f t="shared" si="43"/>
        <v>-34.28888888888889</v>
      </c>
      <c r="E80" s="18">
        <f t="shared" si="43"/>
        <v>-34.28888888888889</v>
      </c>
      <c r="F80" s="18">
        <f t="shared" si="43"/>
        <v>-34.28888888888889</v>
      </c>
      <c r="G80" s="18">
        <f t="shared" si="44"/>
        <v>34.28888888888889</v>
      </c>
      <c r="H80" s="18">
        <f t="shared" si="44"/>
        <v>34.28888888888889</v>
      </c>
      <c r="I80" s="18">
        <f t="shared" si="44"/>
        <v>34.28888888888889</v>
      </c>
      <c r="K80" s="18">
        <f t="shared" si="50"/>
        <v>1175.727901234568</v>
      </c>
      <c r="L80" s="18">
        <f t="shared" si="45"/>
        <v>1175.727901234568</v>
      </c>
      <c r="M80" s="18">
        <f t="shared" si="46"/>
        <v>1175.727901234568</v>
      </c>
      <c r="N80" s="18">
        <f t="shared" si="47"/>
        <v>1175.727901234568</v>
      </c>
      <c r="O80" s="18">
        <f t="shared" si="48"/>
        <v>1175.727901234568</v>
      </c>
      <c r="P80" s="18">
        <f t="shared" si="49"/>
        <v>1175.727901234568</v>
      </c>
    </row>
    <row r="81" spans="2:16" ht="13.5">
      <c r="B81" s="38"/>
      <c r="D81" s="18">
        <f t="shared" si="43"/>
        <v>-34.28888888888889</v>
      </c>
      <c r="E81" s="18">
        <f t="shared" si="43"/>
        <v>-34.28888888888889</v>
      </c>
      <c r="F81" s="18">
        <f t="shared" si="43"/>
        <v>-34.28888888888889</v>
      </c>
      <c r="G81" s="18">
        <f t="shared" si="44"/>
        <v>34.28888888888889</v>
      </c>
      <c r="H81" s="18">
        <f t="shared" si="44"/>
        <v>34.28888888888889</v>
      </c>
      <c r="I81" s="18">
        <f t="shared" si="44"/>
        <v>34.28888888888889</v>
      </c>
      <c r="K81" s="18">
        <f t="shared" si="50"/>
        <v>1175.727901234568</v>
      </c>
      <c r="L81" s="18">
        <f t="shared" si="45"/>
        <v>1175.727901234568</v>
      </c>
      <c r="M81" s="18">
        <f t="shared" si="46"/>
        <v>1175.727901234568</v>
      </c>
      <c r="N81" s="18">
        <f t="shared" si="47"/>
        <v>1175.727901234568</v>
      </c>
      <c r="O81" s="18">
        <f t="shared" si="48"/>
        <v>1175.727901234568</v>
      </c>
      <c r="P81" s="18">
        <f t="shared" si="49"/>
        <v>1175.727901234568</v>
      </c>
    </row>
    <row r="82" spans="2:16" ht="13.5">
      <c r="B82" s="38"/>
      <c r="D82" s="18">
        <f t="shared" si="43"/>
        <v>-34.28888888888889</v>
      </c>
      <c r="E82" s="18">
        <f t="shared" si="43"/>
        <v>-34.28888888888889</v>
      </c>
      <c r="F82" s="18">
        <f t="shared" si="43"/>
        <v>-34.28888888888889</v>
      </c>
      <c r="G82" s="18">
        <f t="shared" si="44"/>
        <v>34.28888888888889</v>
      </c>
      <c r="H82" s="18">
        <f t="shared" si="44"/>
        <v>34.28888888888889</v>
      </c>
      <c r="I82" s="18">
        <f t="shared" si="44"/>
        <v>34.28888888888889</v>
      </c>
      <c r="K82" s="18">
        <f t="shared" si="50"/>
        <v>1175.727901234568</v>
      </c>
      <c r="L82" s="18">
        <f t="shared" si="45"/>
        <v>1175.727901234568</v>
      </c>
      <c r="M82" s="18">
        <f t="shared" si="46"/>
        <v>1175.727901234568</v>
      </c>
      <c r="N82" s="18">
        <f t="shared" si="47"/>
        <v>1175.727901234568</v>
      </c>
      <c r="O82" s="18">
        <f t="shared" si="48"/>
        <v>1175.727901234568</v>
      </c>
      <c r="P82" s="18">
        <f t="shared" si="49"/>
        <v>1175.727901234568</v>
      </c>
    </row>
    <row r="83" spans="2:16" ht="13.5">
      <c r="B83" s="38"/>
      <c r="D83" s="18">
        <f t="shared" si="43"/>
        <v>-34.28888888888889</v>
      </c>
      <c r="E83" s="18">
        <f t="shared" si="43"/>
        <v>-34.28888888888889</v>
      </c>
      <c r="F83" s="18">
        <f t="shared" si="43"/>
        <v>-34.28888888888889</v>
      </c>
      <c r="G83" s="18">
        <f t="shared" si="44"/>
        <v>34.28888888888889</v>
      </c>
      <c r="H83" s="18">
        <f t="shared" si="44"/>
        <v>34.28888888888889</v>
      </c>
      <c r="I83" s="18">
        <f t="shared" si="44"/>
        <v>34.28888888888889</v>
      </c>
      <c r="K83" s="18">
        <f t="shared" si="50"/>
        <v>1175.727901234568</v>
      </c>
      <c r="L83" s="18">
        <f t="shared" si="45"/>
        <v>1175.727901234568</v>
      </c>
      <c r="M83" s="18">
        <f t="shared" si="46"/>
        <v>1175.727901234568</v>
      </c>
      <c r="N83" s="18">
        <f t="shared" si="47"/>
        <v>1175.727901234568</v>
      </c>
      <c r="O83" s="18">
        <f t="shared" si="48"/>
        <v>1175.727901234568</v>
      </c>
      <c r="P83" s="18">
        <f t="shared" si="49"/>
        <v>1175.727901234568</v>
      </c>
    </row>
    <row r="84" spans="2:16" ht="13.5">
      <c r="B84" s="38"/>
      <c r="D84" s="18">
        <f t="shared" si="43"/>
        <v>-34.28888888888889</v>
      </c>
      <c r="E84" s="18">
        <f t="shared" si="43"/>
        <v>-34.28888888888889</v>
      </c>
      <c r="F84" s="18">
        <f t="shared" si="43"/>
        <v>-34.28888888888889</v>
      </c>
      <c r="G84" s="18">
        <f t="shared" si="44"/>
        <v>34.28888888888889</v>
      </c>
      <c r="H84" s="18">
        <f t="shared" si="44"/>
        <v>34.28888888888889</v>
      </c>
      <c r="I84" s="18">
        <f t="shared" si="44"/>
        <v>34.28888888888889</v>
      </c>
      <c r="K84" s="18">
        <f t="shared" si="50"/>
        <v>1175.727901234568</v>
      </c>
      <c r="L84" s="18">
        <f t="shared" si="45"/>
        <v>1175.727901234568</v>
      </c>
      <c r="M84" s="18">
        <f t="shared" si="46"/>
        <v>1175.727901234568</v>
      </c>
      <c r="N84" s="18">
        <f t="shared" si="47"/>
        <v>1175.727901234568</v>
      </c>
      <c r="O84" s="18">
        <f t="shared" si="48"/>
        <v>1175.727901234568</v>
      </c>
      <c r="P84" s="18">
        <f t="shared" si="49"/>
        <v>1175.727901234568</v>
      </c>
    </row>
    <row r="85" spans="2:16" ht="13.5">
      <c r="B85" s="38"/>
      <c r="D85" s="18">
        <f t="shared" si="43"/>
        <v>-34.28888888888889</v>
      </c>
      <c r="E85" s="18">
        <f t="shared" si="43"/>
        <v>-34.28888888888889</v>
      </c>
      <c r="F85" s="18">
        <f t="shared" si="43"/>
        <v>-34.28888888888889</v>
      </c>
      <c r="G85" s="18">
        <f t="shared" si="44"/>
        <v>34.28888888888889</v>
      </c>
      <c r="H85" s="18">
        <f t="shared" si="44"/>
        <v>34.28888888888889</v>
      </c>
      <c r="I85" s="18">
        <f t="shared" si="44"/>
        <v>34.28888888888889</v>
      </c>
      <c r="K85" s="18">
        <f t="shared" si="50"/>
        <v>1175.727901234568</v>
      </c>
      <c r="L85" s="18">
        <f t="shared" si="45"/>
        <v>1175.727901234568</v>
      </c>
      <c r="M85" s="18">
        <f t="shared" si="46"/>
        <v>1175.727901234568</v>
      </c>
      <c r="N85" s="18">
        <f t="shared" si="47"/>
        <v>1175.727901234568</v>
      </c>
      <c r="O85" s="18">
        <f t="shared" si="48"/>
        <v>1175.727901234568</v>
      </c>
      <c r="P85" s="18">
        <f t="shared" si="49"/>
        <v>1175.727901234568</v>
      </c>
    </row>
    <row r="86" spans="2:16" ht="13.5">
      <c r="B86" s="38"/>
      <c r="D86" s="18">
        <f t="shared" si="43"/>
        <v>-34.28888888888889</v>
      </c>
      <c r="E86" s="18">
        <f t="shared" si="43"/>
        <v>-34.28888888888889</v>
      </c>
      <c r="F86" s="18">
        <f t="shared" si="43"/>
        <v>-34.28888888888889</v>
      </c>
      <c r="G86" s="18">
        <f t="shared" si="44"/>
        <v>34.28888888888889</v>
      </c>
      <c r="H86" s="18">
        <f t="shared" si="44"/>
        <v>34.28888888888889</v>
      </c>
      <c r="I86" s="18">
        <f t="shared" si="44"/>
        <v>34.28888888888889</v>
      </c>
      <c r="K86" s="18">
        <f t="shared" si="50"/>
        <v>1175.727901234568</v>
      </c>
      <c r="L86" s="18">
        <f t="shared" si="45"/>
        <v>1175.727901234568</v>
      </c>
      <c r="M86" s="18">
        <f t="shared" si="46"/>
        <v>1175.727901234568</v>
      </c>
      <c r="N86" s="18">
        <f t="shared" si="47"/>
        <v>1175.727901234568</v>
      </c>
      <c r="O86" s="18">
        <f t="shared" si="48"/>
        <v>1175.727901234568</v>
      </c>
      <c r="P86" s="18">
        <f t="shared" si="49"/>
        <v>1175.727901234568</v>
      </c>
    </row>
    <row r="87" spans="2:16" ht="13.5">
      <c r="B87" s="38"/>
      <c r="D87" s="18">
        <f t="shared" si="43"/>
        <v>-34.28888888888889</v>
      </c>
      <c r="E87" s="18">
        <f t="shared" si="43"/>
        <v>-34.28888888888889</v>
      </c>
      <c r="F87" s="18">
        <f t="shared" si="43"/>
        <v>-34.28888888888889</v>
      </c>
      <c r="G87" s="18">
        <f t="shared" si="44"/>
        <v>34.28888888888889</v>
      </c>
      <c r="H87" s="18">
        <f t="shared" si="44"/>
        <v>34.28888888888889</v>
      </c>
      <c r="I87" s="18">
        <f t="shared" si="44"/>
        <v>34.28888888888889</v>
      </c>
      <c r="K87" s="18">
        <f t="shared" si="50"/>
        <v>1175.727901234568</v>
      </c>
      <c r="L87" s="18">
        <f t="shared" si="45"/>
        <v>1175.727901234568</v>
      </c>
      <c r="M87" s="18">
        <f t="shared" si="46"/>
        <v>1175.727901234568</v>
      </c>
      <c r="N87" s="18">
        <f t="shared" si="47"/>
        <v>1175.727901234568</v>
      </c>
      <c r="O87" s="18">
        <f t="shared" si="48"/>
        <v>1175.727901234568</v>
      </c>
      <c r="P87" s="18">
        <f t="shared" si="49"/>
        <v>1175.727901234568</v>
      </c>
    </row>
    <row r="88" spans="2:16" ht="13.5">
      <c r="B88" s="38"/>
      <c r="D88" s="18">
        <f t="shared" si="43"/>
        <v>-34.28888888888889</v>
      </c>
      <c r="E88" s="18">
        <f t="shared" si="43"/>
        <v>-34.28888888888889</v>
      </c>
      <c r="F88" s="18">
        <f t="shared" si="43"/>
        <v>-34.28888888888889</v>
      </c>
      <c r="G88" s="18">
        <f t="shared" si="44"/>
        <v>34.28888888888889</v>
      </c>
      <c r="H88" s="18">
        <f t="shared" si="44"/>
        <v>34.28888888888889</v>
      </c>
      <c r="I88" s="18">
        <f t="shared" si="44"/>
        <v>34.28888888888889</v>
      </c>
      <c r="K88" s="18">
        <f t="shared" si="50"/>
        <v>1175.727901234568</v>
      </c>
      <c r="L88" s="18">
        <f t="shared" si="45"/>
        <v>1175.727901234568</v>
      </c>
      <c r="M88" s="18">
        <f t="shared" si="46"/>
        <v>1175.727901234568</v>
      </c>
      <c r="N88" s="18">
        <f t="shared" si="47"/>
        <v>1175.727901234568</v>
      </c>
      <c r="O88" s="18">
        <f t="shared" si="48"/>
        <v>1175.727901234568</v>
      </c>
      <c r="P88" s="18">
        <f t="shared" si="49"/>
        <v>1175.727901234568</v>
      </c>
    </row>
    <row r="89" ht="15">
      <c r="B89" s="22"/>
    </row>
    <row r="90" spans="2:26" ht="17.25">
      <c r="B90" s="22"/>
      <c r="D90" s="36" t="s">
        <v>37</v>
      </c>
      <c r="E90" s="36"/>
      <c r="F90" s="36"/>
      <c r="G90" s="36"/>
      <c r="H90" s="36"/>
      <c r="I90" s="36"/>
      <c r="K90" s="36" t="s">
        <v>38</v>
      </c>
      <c r="L90" s="36"/>
      <c r="M90" s="36"/>
      <c r="N90" s="36"/>
      <c r="O90" s="36"/>
      <c r="P90" s="36"/>
      <c r="R90" s="19" t="s">
        <v>47</v>
      </c>
      <c r="T90" s="19" t="s">
        <v>63</v>
      </c>
      <c r="V90" s="19" t="s">
        <v>79</v>
      </c>
      <c r="X90" s="19" t="s">
        <v>95</v>
      </c>
      <c r="Z90" s="19" t="s">
        <v>109</v>
      </c>
    </row>
    <row r="91" spans="2:26" ht="13.5">
      <c r="B91" s="38" t="s">
        <v>128</v>
      </c>
      <c r="D91" s="18">
        <f aca="true" t="shared" si="51" ref="D91:D105">AVERAGE($D$6:$D$20,$G$6:$G$20)-D23</f>
        <v>30.988888888888823</v>
      </c>
      <c r="E91" s="18">
        <f aca="true" t="shared" si="52" ref="E91:E105">AVERAGE($E$6:$E$20,$H$6:$H$20)-E23</f>
        <v>9.988888888888823</v>
      </c>
      <c r="F91" s="18">
        <f aca="true" t="shared" si="53" ref="F91:F105">AVERAGE($F$6:$F$20,$I$6:$I$20)-F23</f>
        <v>-40.977777777777874</v>
      </c>
      <c r="G91" s="18">
        <f aca="true" t="shared" si="54" ref="G91:G105">AVERAGE($D$6:$D$20,$G$6:$G$20)-G23</f>
        <v>30.988888888888823</v>
      </c>
      <c r="H91" s="18">
        <f aca="true" t="shared" si="55" ref="H91:H105">AVERAGE($E$6:$E$20,$H$6:$H$20)-H23</f>
        <v>9.988888888888823</v>
      </c>
      <c r="I91" s="18">
        <f aca="true" t="shared" si="56" ref="I91:I105">AVERAGE($F$6:$F$20,$I$6:$I$20)-I23</f>
        <v>-40.977777777777874</v>
      </c>
      <c r="K91" s="18">
        <f>D91^2</f>
        <v>960.3112345678971</v>
      </c>
      <c r="L91" s="18">
        <f aca="true" t="shared" si="57" ref="L91:L105">E91^2</f>
        <v>99.77790123456658</v>
      </c>
      <c r="M91" s="18">
        <f aca="true" t="shared" si="58" ref="M91:M105">F91^2</f>
        <v>1679.178271604946</v>
      </c>
      <c r="N91" s="18">
        <f aca="true" t="shared" si="59" ref="N91:N105">G91^2</f>
        <v>960.3112345678971</v>
      </c>
      <c r="O91" s="18">
        <f aca="true" t="shared" si="60" ref="O91:O105">H91^2</f>
        <v>99.77790123456658</v>
      </c>
      <c r="P91" s="18">
        <f aca="true" t="shared" si="61" ref="P91:P105">I91^2</f>
        <v>1679.178271604946</v>
      </c>
      <c r="R91" s="18">
        <f>SUM(K91:P105)</f>
        <v>82178.02222222232</v>
      </c>
      <c r="T91" s="20">
        <v>2</v>
      </c>
      <c r="V91" s="18">
        <f>R91/T91</f>
        <v>41089.01111111116</v>
      </c>
      <c r="X91" s="18">
        <f>V91/$V$278</f>
        <v>8.676349714743571</v>
      </c>
      <c r="Z91" s="21">
        <f>FDIST(X91,T91,$T$278)</f>
        <v>0.002804864875090397</v>
      </c>
    </row>
    <row r="92" spans="2:16" ht="13.5">
      <c r="B92" s="38"/>
      <c r="D92" s="18">
        <f t="shared" si="51"/>
        <v>30.988888888888823</v>
      </c>
      <c r="E92" s="18">
        <f t="shared" si="52"/>
        <v>9.988888888888823</v>
      </c>
      <c r="F92" s="18">
        <f t="shared" si="53"/>
        <v>-40.977777777777874</v>
      </c>
      <c r="G92" s="18">
        <f t="shared" si="54"/>
        <v>30.988888888888823</v>
      </c>
      <c r="H92" s="18">
        <f t="shared" si="55"/>
        <v>9.988888888888823</v>
      </c>
      <c r="I92" s="18">
        <f t="shared" si="56"/>
        <v>-40.977777777777874</v>
      </c>
      <c r="K92" s="18">
        <f aca="true" t="shared" si="62" ref="K92:K105">D92^2</f>
        <v>960.3112345678971</v>
      </c>
      <c r="L92" s="18">
        <f t="shared" si="57"/>
        <v>99.77790123456658</v>
      </c>
      <c r="M92" s="18">
        <f t="shared" si="58"/>
        <v>1679.178271604946</v>
      </c>
      <c r="N92" s="18">
        <f t="shared" si="59"/>
        <v>960.3112345678971</v>
      </c>
      <c r="O92" s="18">
        <f t="shared" si="60"/>
        <v>99.77790123456658</v>
      </c>
      <c r="P92" s="18">
        <f t="shared" si="61"/>
        <v>1679.178271604946</v>
      </c>
    </row>
    <row r="93" spans="2:16" ht="13.5">
      <c r="B93" s="38"/>
      <c r="D93" s="18">
        <f t="shared" si="51"/>
        <v>30.988888888888823</v>
      </c>
      <c r="E93" s="18">
        <f t="shared" si="52"/>
        <v>9.988888888888823</v>
      </c>
      <c r="F93" s="18">
        <f t="shared" si="53"/>
        <v>-40.977777777777874</v>
      </c>
      <c r="G93" s="18">
        <f t="shared" si="54"/>
        <v>30.988888888888823</v>
      </c>
      <c r="H93" s="18">
        <f t="shared" si="55"/>
        <v>9.988888888888823</v>
      </c>
      <c r="I93" s="18">
        <f t="shared" si="56"/>
        <v>-40.977777777777874</v>
      </c>
      <c r="K93" s="18">
        <f t="shared" si="62"/>
        <v>960.3112345678971</v>
      </c>
      <c r="L93" s="18">
        <f t="shared" si="57"/>
        <v>99.77790123456658</v>
      </c>
      <c r="M93" s="18">
        <f t="shared" si="58"/>
        <v>1679.178271604946</v>
      </c>
      <c r="N93" s="18">
        <f t="shared" si="59"/>
        <v>960.3112345678971</v>
      </c>
      <c r="O93" s="18">
        <f t="shared" si="60"/>
        <v>99.77790123456658</v>
      </c>
      <c r="P93" s="18">
        <f t="shared" si="61"/>
        <v>1679.178271604946</v>
      </c>
    </row>
    <row r="94" spans="2:16" ht="13.5">
      <c r="B94" s="38"/>
      <c r="D94" s="18">
        <f t="shared" si="51"/>
        <v>30.988888888888823</v>
      </c>
      <c r="E94" s="18">
        <f t="shared" si="52"/>
        <v>9.988888888888823</v>
      </c>
      <c r="F94" s="18">
        <f t="shared" si="53"/>
        <v>-40.977777777777874</v>
      </c>
      <c r="G94" s="18">
        <f t="shared" si="54"/>
        <v>30.988888888888823</v>
      </c>
      <c r="H94" s="18">
        <f t="shared" si="55"/>
        <v>9.988888888888823</v>
      </c>
      <c r="I94" s="18">
        <f t="shared" si="56"/>
        <v>-40.977777777777874</v>
      </c>
      <c r="K94" s="18">
        <f t="shared" si="62"/>
        <v>960.3112345678971</v>
      </c>
      <c r="L94" s="18">
        <f t="shared" si="57"/>
        <v>99.77790123456658</v>
      </c>
      <c r="M94" s="18">
        <f t="shared" si="58"/>
        <v>1679.178271604946</v>
      </c>
      <c r="N94" s="18">
        <f t="shared" si="59"/>
        <v>960.3112345678971</v>
      </c>
      <c r="O94" s="18">
        <f t="shared" si="60"/>
        <v>99.77790123456658</v>
      </c>
      <c r="P94" s="18">
        <f t="shared" si="61"/>
        <v>1679.178271604946</v>
      </c>
    </row>
    <row r="95" spans="2:16" ht="13.5">
      <c r="B95" s="38"/>
      <c r="D95" s="18">
        <f t="shared" si="51"/>
        <v>30.988888888888823</v>
      </c>
      <c r="E95" s="18">
        <f t="shared" si="52"/>
        <v>9.988888888888823</v>
      </c>
      <c r="F95" s="18">
        <f t="shared" si="53"/>
        <v>-40.977777777777874</v>
      </c>
      <c r="G95" s="18">
        <f t="shared" si="54"/>
        <v>30.988888888888823</v>
      </c>
      <c r="H95" s="18">
        <f t="shared" si="55"/>
        <v>9.988888888888823</v>
      </c>
      <c r="I95" s="18">
        <f t="shared" si="56"/>
        <v>-40.977777777777874</v>
      </c>
      <c r="K95" s="18">
        <f t="shared" si="62"/>
        <v>960.3112345678971</v>
      </c>
      <c r="L95" s="18">
        <f t="shared" si="57"/>
        <v>99.77790123456658</v>
      </c>
      <c r="M95" s="18">
        <f t="shared" si="58"/>
        <v>1679.178271604946</v>
      </c>
      <c r="N95" s="18">
        <f t="shared" si="59"/>
        <v>960.3112345678971</v>
      </c>
      <c r="O95" s="18">
        <f t="shared" si="60"/>
        <v>99.77790123456658</v>
      </c>
      <c r="P95" s="18">
        <f t="shared" si="61"/>
        <v>1679.178271604946</v>
      </c>
    </row>
    <row r="96" spans="2:16" ht="13.5">
      <c r="B96" s="38"/>
      <c r="D96" s="18">
        <f t="shared" si="51"/>
        <v>30.988888888888823</v>
      </c>
      <c r="E96" s="18">
        <f t="shared" si="52"/>
        <v>9.988888888888823</v>
      </c>
      <c r="F96" s="18">
        <f t="shared" si="53"/>
        <v>-40.977777777777874</v>
      </c>
      <c r="G96" s="18">
        <f t="shared" si="54"/>
        <v>30.988888888888823</v>
      </c>
      <c r="H96" s="18">
        <f t="shared" si="55"/>
        <v>9.988888888888823</v>
      </c>
      <c r="I96" s="18">
        <f t="shared" si="56"/>
        <v>-40.977777777777874</v>
      </c>
      <c r="K96" s="18">
        <f t="shared" si="62"/>
        <v>960.3112345678971</v>
      </c>
      <c r="L96" s="18">
        <f t="shared" si="57"/>
        <v>99.77790123456658</v>
      </c>
      <c r="M96" s="18">
        <f t="shared" si="58"/>
        <v>1679.178271604946</v>
      </c>
      <c r="N96" s="18">
        <f t="shared" si="59"/>
        <v>960.3112345678971</v>
      </c>
      <c r="O96" s="18">
        <f t="shared" si="60"/>
        <v>99.77790123456658</v>
      </c>
      <c r="P96" s="18">
        <f t="shared" si="61"/>
        <v>1679.178271604946</v>
      </c>
    </row>
    <row r="97" spans="2:16" ht="13.5">
      <c r="B97" s="38"/>
      <c r="D97" s="18">
        <f t="shared" si="51"/>
        <v>30.988888888888823</v>
      </c>
      <c r="E97" s="18">
        <f t="shared" si="52"/>
        <v>9.988888888888823</v>
      </c>
      <c r="F97" s="18">
        <f t="shared" si="53"/>
        <v>-40.977777777777874</v>
      </c>
      <c r="G97" s="18">
        <f t="shared" si="54"/>
        <v>30.988888888888823</v>
      </c>
      <c r="H97" s="18">
        <f t="shared" si="55"/>
        <v>9.988888888888823</v>
      </c>
      <c r="I97" s="18">
        <f t="shared" si="56"/>
        <v>-40.977777777777874</v>
      </c>
      <c r="K97" s="18">
        <f t="shared" si="62"/>
        <v>960.3112345678971</v>
      </c>
      <c r="L97" s="18">
        <f t="shared" si="57"/>
        <v>99.77790123456658</v>
      </c>
      <c r="M97" s="18">
        <f t="shared" si="58"/>
        <v>1679.178271604946</v>
      </c>
      <c r="N97" s="18">
        <f t="shared" si="59"/>
        <v>960.3112345678971</v>
      </c>
      <c r="O97" s="18">
        <f t="shared" si="60"/>
        <v>99.77790123456658</v>
      </c>
      <c r="P97" s="18">
        <f t="shared" si="61"/>
        <v>1679.178271604946</v>
      </c>
    </row>
    <row r="98" spans="2:16" ht="13.5">
      <c r="B98" s="38"/>
      <c r="D98" s="18">
        <f t="shared" si="51"/>
        <v>30.988888888888823</v>
      </c>
      <c r="E98" s="18">
        <f t="shared" si="52"/>
        <v>9.988888888888823</v>
      </c>
      <c r="F98" s="18">
        <f t="shared" si="53"/>
        <v>-40.977777777777874</v>
      </c>
      <c r="G98" s="18">
        <f t="shared" si="54"/>
        <v>30.988888888888823</v>
      </c>
      <c r="H98" s="18">
        <f t="shared" si="55"/>
        <v>9.988888888888823</v>
      </c>
      <c r="I98" s="18">
        <f t="shared" si="56"/>
        <v>-40.977777777777874</v>
      </c>
      <c r="K98" s="18">
        <f t="shared" si="62"/>
        <v>960.3112345678971</v>
      </c>
      <c r="L98" s="18">
        <f t="shared" si="57"/>
        <v>99.77790123456658</v>
      </c>
      <c r="M98" s="18">
        <f t="shared" si="58"/>
        <v>1679.178271604946</v>
      </c>
      <c r="N98" s="18">
        <f t="shared" si="59"/>
        <v>960.3112345678971</v>
      </c>
      <c r="O98" s="18">
        <f t="shared" si="60"/>
        <v>99.77790123456658</v>
      </c>
      <c r="P98" s="18">
        <f t="shared" si="61"/>
        <v>1679.178271604946</v>
      </c>
    </row>
    <row r="99" spans="2:16" ht="13.5">
      <c r="B99" s="38"/>
      <c r="D99" s="18">
        <f t="shared" si="51"/>
        <v>30.988888888888823</v>
      </c>
      <c r="E99" s="18">
        <f t="shared" si="52"/>
        <v>9.988888888888823</v>
      </c>
      <c r="F99" s="18">
        <f t="shared" si="53"/>
        <v>-40.977777777777874</v>
      </c>
      <c r="G99" s="18">
        <f t="shared" si="54"/>
        <v>30.988888888888823</v>
      </c>
      <c r="H99" s="18">
        <f t="shared" si="55"/>
        <v>9.988888888888823</v>
      </c>
      <c r="I99" s="18">
        <f t="shared" si="56"/>
        <v>-40.977777777777874</v>
      </c>
      <c r="K99" s="18">
        <f t="shared" si="62"/>
        <v>960.3112345678971</v>
      </c>
      <c r="L99" s="18">
        <f t="shared" si="57"/>
        <v>99.77790123456658</v>
      </c>
      <c r="M99" s="18">
        <f t="shared" si="58"/>
        <v>1679.178271604946</v>
      </c>
      <c r="N99" s="18">
        <f t="shared" si="59"/>
        <v>960.3112345678971</v>
      </c>
      <c r="O99" s="18">
        <f t="shared" si="60"/>
        <v>99.77790123456658</v>
      </c>
      <c r="P99" s="18">
        <f t="shared" si="61"/>
        <v>1679.178271604946</v>
      </c>
    </row>
    <row r="100" spans="2:16" ht="13.5">
      <c r="B100" s="38"/>
      <c r="D100" s="18">
        <f t="shared" si="51"/>
        <v>30.988888888888823</v>
      </c>
      <c r="E100" s="18">
        <f t="shared" si="52"/>
        <v>9.988888888888823</v>
      </c>
      <c r="F100" s="18">
        <f t="shared" si="53"/>
        <v>-40.977777777777874</v>
      </c>
      <c r="G100" s="18">
        <f t="shared" si="54"/>
        <v>30.988888888888823</v>
      </c>
      <c r="H100" s="18">
        <f t="shared" si="55"/>
        <v>9.988888888888823</v>
      </c>
      <c r="I100" s="18">
        <f t="shared" si="56"/>
        <v>-40.977777777777874</v>
      </c>
      <c r="K100" s="18">
        <f t="shared" si="62"/>
        <v>960.3112345678971</v>
      </c>
      <c r="L100" s="18">
        <f t="shared" si="57"/>
        <v>99.77790123456658</v>
      </c>
      <c r="M100" s="18">
        <f t="shared" si="58"/>
        <v>1679.178271604946</v>
      </c>
      <c r="N100" s="18">
        <f t="shared" si="59"/>
        <v>960.3112345678971</v>
      </c>
      <c r="O100" s="18">
        <f t="shared" si="60"/>
        <v>99.77790123456658</v>
      </c>
      <c r="P100" s="18">
        <f t="shared" si="61"/>
        <v>1679.178271604946</v>
      </c>
    </row>
    <row r="101" spans="2:16" ht="13.5">
      <c r="B101" s="38"/>
      <c r="D101" s="18">
        <f t="shared" si="51"/>
        <v>30.988888888888823</v>
      </c>
      <c r="E101" s="18">
        <f t="shared" si="52"/>
        <v>9.988888888888823</v>
      </c>
      <c r="F101" s="18">
        <f t="shared" si="53"/>
        <v>-40.977777777777874</v>
      </c>
      <c r="G101" s="18">
        <f t="shared" si="54"/>
        <v>30.988888888888823</v>
      </c>
      <c r="H101" s="18">
        <f t="shared" si="55"/>
        <v>9.988888888888823</v>
      </c>
      <c r="I101" s="18">
        <f t="shared" si="56"/>
        <v>-40.977777777777874</v>
      </c>
      <c r="K101" s="18">
        <f t="shared" si="62"/>
        <v>960.3112345678971</v>
      </c>
      <c r="L101" s="18">
        <f t="shared" si="57"/>
        <v>99.77790123456658</v>
      </c>
      <c r="M101" s="18">
        <f t="shared" si="58"/>
        <v>1679.178271604946</v>
      </c>
      <c r="N101" s="18">
        <f t="shared" si="59"/>
        <v>960.3112345678971</v>
      </c>
      <c r="O101" s="18">
        <f t="shared" si="60"/>
        <v>99.77790123456658</v>
      </c>
      <c r="P101" s="18">
        <f t="shared" si="61"/>
        <v>1679.178271604946</v>
      </c>
    </row>
    <row r="102" spans="2:16" ht="13.5">
      <c r="B102" s="38"/>
      <c r="D102" s="18">
        <f t="shared" si="51"/>
        <v>30.988888888888823</v>
      </c>
      <c r="E102" s="18">
        <f t="shared" si="52"/>
        <v>9.988888888888823</v>
      </c>
      <c r="F102" s="18">
        <f t="shared" si="53"/>
        <v>-40.977777777777874</v>
      </c>
      <c r="G102" s="18">
        <f t="shared" si="54"/>
        <v>30.988888888888823</v>
      </c>
      <c r="H102" s="18">
        <f t="shared" si="55"/>
        <v>9.988888888888823</v>
      </c>
      <c r="I102" s="18">
        <f t="shared" si="56"/>
        <v>-40.977777777777874</v>
      </c>
      <c r="K102" s="18">
        <f t="shared" si="62"/>
        <v>960.3112345678971</v>
      </c>
      <c r="L102" s="18">
        <f t="shared" si="57"/>
        <v>99.77790123456658</v>
      </c>
      <c r="M102" s="18">
        <f t="shared" si="58"/>
        <v>1679.178271604946</v>
      </c>
      <c r="N102" s="18">
        <f t="shared" si="59"/>
        <v>960.3112345678971</v>
      </c>
      <c r="O102" s="18">
        <f t="shared" si="60"/>
        <v>99.77790123456658</v>
      </c>
      <c r="P102" s="18">
        <f t="shared" si="61"/>
        <v>1679.178271604946</v>
      </c>
    </row>
    <row r="103" spans="2:16" ht="13.5">
      <c r="B103" s="38"/>
      <c r="D103" s="18">
        <f t="shared" si="51"/>
        <v>30.988888888888823</v>
      </c>
      <c r="E103" s="18">
        <f t="shared" si="52"/>
        <v>9.988888888888823</v>
      </c>
      <c r="F103" s="18">
        <f t="shared" si="53"/>
        <v>-40.977777777777874</v>
      </c>
      <c r="G103" s="18">
        <f t="shared" si="54"/>
        <v>30.988888888888823</v>
      </c>
      <c r="H103" s="18">
        <f t="shared" si="55"/>
        <v>9.988888888888823</v>
      </c>
      <c r="I103" s="18">
        <f t="shared" si="56"/>
        <v>-40.977777777777874</v>
      </c>
      <c r="K103" s="18">
        <f t="shared" si="62"/>
        <v>960.3112345678971</v>
      </c>
      <c r="L103" s="18">
        <f t="shared" si="57"/>
        <v>99.77790123456658</v>
      </c>
      <c r="M103" s="18">
        <f t="shared" si="58"/>
        <v>1679.178271604946</v>
      </c>
      <c r="N103" s="18">
        <f t="shared" si="59"/>
        <v>960.3112345678971</v>
      </c>
      <c r="O103" s="18">
        <f t="shared" si="60"/>
        <v>99.77790123456658</v>
      </c>
      <c r="P103" s="18">
        <f t="shared" si="61"/>
        <v>1679.178271604946</v>
      </c>
    </row>
    <row r="104" spans="2:16" ht="13.5">
      <c r="B104" s="38"/>
      <c r="D104" s="18">
        <f t="shared" si="51"/>
        <v>30.988888888888823</v>
      </c>
      <c r="E104" s="18">
        <f t="shared" si="52"/>
        <v>9.988888888888823</v>
      </c>
      <c r="F104" s="18">
        <f t="shared" si="53"/>
        <v>-40.977777777777874</v>
      </c>
      <c r="G104" s="18">
        <f t="shared" si="54"/>
        <v>30.988888888888823</v>
      </c>
      <c r="H104" s="18">
        <f t="shared" si="55"/>
        <v>9.988888888888823</v>
      </c>
      <c r="I104" s="18">
        <f t="shared" si="56"/>
        <v>-40.977777777777874</v>
      </c>
      <c r="K104" s="18">
        <f t="shared" si="62"/>
        <v>960.3112345678971</v>
      </c>
      <c r="L104" s="18">
        <f t="shared" si="57"/>
        <v>99.77790123456658</v>
      </c>
      <c r="M104" s="18">
        <f t="shared" si="58"/>
        <v>1679.178271604946</v>
      </c>
      <c r="N104" s="18">
        <f t="shared" si="59"/>
        <v>960.3112345678971</v>
      </c>
      <c r="O104" s="18">
        <f t="shared" si="60"/>
        <v>99.77790123456658</v>
      </c>
      <c r="P104" s="18">
        <f t="shared" si="61"/>
        <v>1679.178271604946</v>
      </c>
    </row>
    <row r="105" spans="2:16" ht="13.5">
      <c r="B105" s="38"/>
      <c r="D105" s="18">
        <f t="shared" si="51"/>
        <v>30.988888888888823</v>
      </c>
      <c r="E105" s="18">
        <f t="shared" si="52"/>
        <v>9.988888888888823</v>
      </c>
      <c r="F105" s="18">
        <f t="shared" si="53"/>
        <v>-40.977777777777874</v>
      </c>
      <c r="G105" s="18">
        <f t="shared" si="54"/>
        <v>30.988888888888823</v>
      </c>
      <c r="H105" s="18">
        <f t="shared" si="55"/>
        <v>9.988888888888823</v>
      </c>
      <c r="I105" s="18">
        <f t="shared" si="56"/>
        <v>-40.977777777777874</v>
      </c>
      <c r="K105" s="18">
        <f t="shared" si="62"/>
        <v>960.3112345678971</v>
      </c>
      <c r="L105" s="18">
        <f t="shared" si="57"/>
        <v>99.77790123456658</v>
      </c>
      <c r="M105" s="18">
        <f t="shared" si="58"/>
        <v>1679.178271604946</v>
      </c>
      <c r="N105" s="18">
        <f t="shared" si="59"/>
        <v>960.3112345678971</v>
      </c>
      <c r="O105" s="18">
        <f t="shared" si="60"/>
        <v>99.77790123456658</v>
      </c>
      <c r="P105" s="18">
        <f t="shared" si="61"/>
        <v>1679.178271604946</v>
      </c>
    </row>
    <row r="106" spans="2:11" ht="15">
      <c r="B106" s="22"/>
      <c r="D106" s="18"/>
      <c r="K106" s="18"/>
    </row>
    <row r="107" spans="2:26" ht="17.25">
      <c r="B107" s="22"/>
      <c r="D107" s="36" t="s">
        <v>13</v>
      </c>
      <c r="E107" s="36"/>
      <c r="F107" s="36"/>
      <c r="G107" s="36"/>
      <c r="H107" s="36"/>
      <c r="I107" s="36"/>
      <c r="K107" s="36" t="s">
        <v>25</v>
      </c>
      <c r="L107" s="36"/>
      <c r="M107" s="36"/>
      <c r="N107" s="36"/>
      <c r="O107" s="36"/>
      <c r="P107" s="36"/>
      <c r="R107" s="19" t="s">
        <v>50</v>
      </c>
      <c r="T107" s="19" t="s">
        <v>64</v>
      </c>
      <c r="V107" s="19" t="s">
        <v>80</v>
      </c>
      <c r="X107" s="19" t="s">
        <v>96</v>
      </c>
      <c r="Z107" s="19" t="s">
        <v>110</v>
      </c>
    </row>
    <row r="108" spans="2:26" ht="13.5">
      <c r="B108" s="38" t="s">
        <v>128</v>
      </c>
      <c r="D108" s="18">
        <f aca="true" t="shared" si="63" ref="D108:I110">AVERAGE($D6:$I6)-D23-D40-D57</f>
        <v>-13.34444444444432</v>
      </c>
      <c r="E108" s="18">
        <f t="shared" si="63"/>
        <v>-13.34444444444432</v>
      </c>
      <c r="F108" s="18">
        <f t="shared" si="63"/>
        <v>-13.34444444444432</v>
      </c>
      <c r="G108" s="18">
        <f t="shared" si="63"/>
        <v>-13.34444444444432</v>
      </c>
      <c r="H108" s="18">
        <f t="shared" si="63"/>
        <v>-13.34444444444432</v>
      </c>
      <c r="I108" s="18">
        <f t="shared" si="63"/>
        <v>-13.34444444444432</v>
      </c>
      <c r="K108" s="18">
        <f>D108^2</f>
        <v>178.07419753086089</v>
      </c>
      <c r="L108" s="18">
        <f aca="true" t="shared" si="64" ref="L108:L122">E108^2</f>
        <v>178.07419753086089</v>
      </c>
      <c r="M108" s="18">
        <f aca="true" t="shared" si="65" ref="M108:M122">F108^2</f>
        <v>178.07419753086089</v>
      </c>
      <c r="N108" s="18">
        <f aca="true" t="shared" si="66" ref="N108:N122">G108^2</f>
        <v>178.07419753086089</v>
      </c>
      <c r="O108" s="18">
        <f aca="true" t="shared" si="67" ref="O108:O122">H108^2</f>
        <v>178.07419753086089</v>
      </c>
      <c r="P108" s="18">
        <f aca="true" t="shared" si="68" ref="P108:P122">I108^2</f>
        <v>178.07419753086089</v>
      </c>
      <c r="R108" s="18">
        <f>SUM(K108:P122)</f>
        <v>306471.8444444441</v>
      </c>
      <c r="T108" s="20">
        <v>8</v>
      </c>
      <c r="V108" s="18">
        <f>R108/T108</f>
        <v>38308.980555555514</v>
      </c>
      <c r="X108" s="18">
        <f>V108/$V$278</f>
        <v>8.089318859889266</v>
      </c>
      <c r="Z108" s="21">
        <f>FDIST(X108,T108,$T$278)</f>
        <v>0.00022031351525635674</v>
      </c>
    </row>
    <row r="109" spans="2:16" ht="13.5">
      <c r="B109" s="38"/>
      <c r="D109" s="18">
        <f t="shared" si="63"/>
        <v>-18.111111111111086</v>
      </c>
      <c r="E109" s="18">
        <f t="shared" si="63"/>
        <v>-18.111111111111086</v>
      </c>
      <c r="F109" s="18">
        <f t="shared" si="63"/>
        <v>-18.111111111111086</v>
      </c>
      <c r="G109" s="18">
        <f t="shared" si="63"/>
        <v>-18.111111111111086</v>
      </c>
      <c r="H109" s="18">
        <f t="shared" si="63"/>
        <v>-18.111111111111086</v>
      </c>
      <c r="I109" s="18">
        <f t="shared" si="63"/>
        <v>-18.111111111111086</v>
      </c>
      <c r="K109" s="18">
        <f aca="true" t="shared" si="69" ref="K109:K122">D109^2</f>
        <v>328.01234567901145</v>
      </c>
      <c r="L109" s="18">
        <f t="shared" si="64"/>
        <v>328.01234567901145</v>
      </c>
      <c r="M109" s="18">
        <f t="shared" si="65"/>
        <v>328.01234567901145</v>
      </c>
      <c r="N109" s="18">
        <f t="shared" si="66"/>
        <v>328.01234567901145</v>
      </c>
      <c r="O109" s="18">
        <f t="shared" si="67"/>
        <v>328.01234567901145</v>
      </c>
      <c r="P109" s="18">
        <f t="shared" si="68"/>
        <v>328.01234567901145</v>
      </c>
    </row>
    <row r="110" spans="2:16" ht="13.5">
      <c r="B110" s="38"/>
      <c r="D110" s="18">
        <f t="shared" si="63"/>
        <v>31.455555555555634</v>
      </c>
      <c r="E110" s="18">
        <f t="shared" si="63"/>
        <v>31.455555555555634</v>
      </c>
      <c r="F110" s="18">
        <f t="shared" si="63"/>
        <v>31.455555555555634</v>
      </c>
      <c r="G110" s="18">
        <f t="shared" si="63"/>
        <v>31.455555555555634</v>
      </c>
      <c r="H110" s="18">
        <f t="shared" si="63"/>
        <v>31.455555555555634</v>
      </c>
      <c r="I110" s="18">
        <f t="shared" si="63"/>
        <v>31.455555555555634</v>
      </c>
      <c r="K110" s="18">
        <f t="shared" si="69"/>
        <v>989.4519753086469</v>
      </c>
      <c r="L110" s="18">
        <f t="shared" si="64"/>
        <v>989.4519753086469</v>
      </c>
      <c r="M110" s="18">
        <f t="shared" si="65"/>
        <v>989.4519753086469</v>
      </c>
      <c r="N110" s="18">
        <f t="shared" si="66"/>
        <v>989.4519753086469</v>
      </c>
      <c r="O110" s="18">
        <f t="shared" si="67"/>
        <v>989.4519753086469</v>
      </c>
      <c r="P110" s="18">
        <f t="shared" si="68"/>
        <v>989.4519753086469</v>
      </c>
    </row>
    <row r="111" spans="2:16" ht="13.5">
      <c r="B111" s="38"/>
      <c r="D111" s="18">
        <f aca="true" t="shared" si="70" ref="D111:I111">AVERAGE($D9:$I9)-D26-D43-D60</f>
        <v>-9.122222222222149</v>
      </c>
      <c r="E111" s="18">
        <f t="shared" si="70"/>
        <v>-9.122222222222149</v>
      </c>
      <c r="F111" s="18">
        <f t="shared" si="70"/>
        <v>-9.122222222222149</v>
      </c>
      <c r="G111" s="18">
        <f t="shared" si="70"/>
        <v>-9.122222222222149</v>
      </c>
      <c r="H111" s="18">
        <f t="shared" si="70"/>
        <v>-9.122222222222149</v>
      </c>
      <c r="I111" s="18">
        <f t="shared" si="70"/>
        <v>-9.122222222222149</v>
      </c>
      <c r="K111" s="18">
        <f t="shared" si="69"/>
        <v>83.2149382716036</v>
      </c>
      <c r="L111" s="18">
        <f t="shared" si="64"/>
        <v>83.2149382716036</v>
      </c>
      <c r="M111" s="18">
        <f t="shared" si="65"/>
        <v>83.2149382716036</v>
      </c>
      <c r="N111" s="18">
        <f t="shared" si="66"/>
        <v>83.2149382716036</v>
      </c>
      <c r="O111" s="18">
        <f t="shared" si="67"/>
        <v>83.2149382716036</v>
      </c>
      <c r="P111" s="18">
        <f t="shared" si="68"/>
        <v>83.2149382716036</v>
      </c>
    </row>
    <row r="112" spans="2:16" ht="13.5">
      <c r="B112" s="38"/>
      <c r="D112" s="18">
        <f aca="true" t="shared" si="71" ref="D112:I112">AVERAGE($D10:$I10)-D27-D44-D61</f>
        <v>-41.55555555555554</v>
      </c>
      <c r="E112" s="18">
        <f t="shared" si="71"/>
        <v>-41.55555555555554</v>
      </c>
      <c r="F112" s="18">
        <f t="shared" si="71"/>
        <v>-41.55555555555554</v>
      </c>
      <c r="G112" s="18">
        <f t="shared" si="71"/>
        <v>-41.55555555555554</v>
      </c>
      <c r="H112" s="18">
        <f t="shared" si="71"/>
        <v>-41.55555555555554</v>
      </c>
      <c r="I112" s="18">
        <f t="shared" si="71"/>
        <v>-41.55555555555554</v>
      </c>
      <c r="K112" s="18">
        <f t="shared" si="69"/>
        <v>1726.864197530863</v>
      </c>
      <c r="L112" s="18">
        <f t="shared" si="64"/>
        <v>1726.864197530863</v>
      </c>
      <c r="M112" s="18">
        <f t="shared" si="65"/>
        <v>1726.864197530863</v>
      </c>
      <c r="N112" s="18">
        <f t="shared" si="66"/>
        <v>1726.864197530863</v>
      </c>
      <c r="O112" s="18">
        <f t="shared" si="67"/>
        <v>1726.864197530863</v>
      </c>
      <c r="P112" s="18">
        <f t="shared" si="68"/>
        <v>1726.864197530863</v>
      </c>
    </row>
    <row r="113" spans="2:16" ht="13.5">
      <c r="B113" s="38"/>
      <c r="D113" s="18">
        <f aca="true" t="shared" si="72" ref="D113:I113">AVERAGE($D11:$I11)-D28-D45-D62</f>
        <v>50.677777777777806</v>
      </c>
      <c r="E113" s="18">
        <f t="shared" si="72"/>
        <v>50.677777777777806</v>
      </c>
      <c r="F113" s="18">
        <f t="shared" si="72"/>
        <v>50.677777777777806</v>
      </c>
      <c r="G113" s="18">
        <f t="shared" si="72"/>
        <v>50.677777777777806</v>
      </c>
      <c r="H113" s="18">
        <f t="shared" si="72"/>
        <v>50.677777777777806</v>
      </c>
      <c r="I113" s="18">
        <f t="shared" si="72"/>
        <v>50.677777777777806</v>
      </c>
      <c r="K113" s="18">
        <f t="shared" si="69"/>
        <v>2568.23716049383</v>
      </c>
      <c r="L113" s="18">
        <f t="shared" si="64"/>
        <v>2568.23716049383</v>
      </c>
      <c r="M113" s="18">
        <f t="shared" si="65"/>
        <v>2568.23716049383</v>
      </c>
      <c r="N113" s="18">
        <f t="shared" si="66"/>
        <v>2568.23716049383</v>
      </c>
      <c r="O113" s="18">
        <f t="shared" si="67"/>
        <v>2568.23716049383</v>
      </c>
      <c r="P113" s="18">
        <f t="shared" si="68"/>
        <v>2568.23716049383</v>
      </c>
    </row>
    <row r="114" spans="2:16" ht="13.5">
      <c r="B114" s="38"/>
      <c r="D114" s="18">
        <f aca="true" t="shared" si="73" ref="D114:I114">AVERAGE($D12:$I12)-D29-D46-D63</f>
        <v>-56.399999999999864</v>
      </c>
      <c r="E114" s="18">
        <f t="shared" si="73"/>
        <v>-56.399999999999864</v>
      </c>
      <c r="F114" s="18">
        <f t="shared" si="73"/>
        <v>-56.399999999999864</v>
      </c>
      <c r="G114" s="18">
        <f t="shared" si="73"/>
        <v>-56.399999999999864</v>
      </c>
      <c r="H114" s="18">
        <f t="shared" si="73"/>
        <v>-56.399999999999864</v>
      </c>
      <c r="I114" s="18">
        <f t="shared" si="73"/>
        <v>-56.399999999999864</v>
      </c>
      <c r="K114" s="18">
        <f t="shared" si="69"/>
        <v>3180.9599999999846</v>
      </c>
      <c r="L114" s="18">
        <f t="shared" si="64"/>
        <v>3180.9599999999846</v>
      </c>
      <c r="M114" s="18">
        <f t="shared" si="65"/>
        <v>3180.9599999999846</v>
      </c>
      <c r="N114" s="18">
        <f t="shared" si="66"/>
        <v>3180.9599999999846</v>
      </c>
      <c r="O114" s="18">
        <f t="shared" si="67"/>
        <v>3180.9599999999846</v>
      </c>
      <c r="P114" s="18">
        <f t="shared" si="68"/>
        <v>3180.9599999999846</v>
      </c>
    </row>
    <row r="115" spans="2:16" ht="13.5">
      <c r="B115" s="38"/>
      <c r="D115" s="18">
        <f aca="true" t="shared" si="74" ref="D115:I115">AVERAGE($D13:$I13)-D30-D47-D64</f>
        <v>-40.83333333333326</v>
      </c>
      <c r="E115" s="18">
        <f t="shared" si="74"/>
        <v>-40.83333333333326</v>
      </c>
      <c r="F115" s="18">
        <f t="shared" si="74"/>
        <v>-40.83333333333326</v>
      </c>
      <c r="G115" s="18">
        <f t="shared" si="74"/>
        <v>-40.83333333333326</v>
      </c>
      <c r="H115" s="18">
        <f t="shared" si="74"/>
        <v>-40.83333333333326</v>
      </c>
      <c r="I115" s="18">
        <f t="shared" si="74"/>
        <v>-40.83333333333326</v>
      </c>
      <c r="K115" s="18">
        <f t="shared" si="69"/>
        <v>1667.361111111105</v>
      </c>
      <c r="L115" s="18">
        <f t="shared" si="64"/>
        <v>1667.361111111105</v>
      </c>
      <c r="M115" s="18">
        <f t="shared" si="65"/>
        <v>1667.361111111105</v>
      </c>
      <c r="N115" s="18">
        <f t="shared" si="66"/>
        <v>1667.361111111105</v>
      </c>
      <c r="O115" s="18">
        <f t="shared" si="67"/>
        <v>1667.361111111105</v>
      </c>
      <c r="P115" s="18">
        <f t="shared" si="68"/>
        <v>1667.361111111105</v>
      </c>
    </row>
    <row r="116" spans="2:16" ht="13.5">
      <c r="B116" s="38"/>
      <c r="D116" s="18">
        <f aca="true" t="shared" si="75" ref="D116:I116">AVERAGE($D14:$I14)-D31-D48-D65</f>
        <v>97.23333333333335</v>
      </c>
      <c r="E116" s="18">
        <f t="shared" si="75"/>
        <v>97.23333333333335</v>
      </c>
      <c r="F116" s="18">
        <f t="shared" si="75"/>
        <v>97.23333333333335</v>
      </c>
      <c r="G116" s="18">
        <f t="shared" si="75"/>
        <v>97.23333333333335</v>
      </c>
      <c r="H116" s="18">
        <f t="shared" si="75"/>
        <v>97.23333333333335</v>
      </c>
      <c r="I116" s="18">
        <f t="shared" si="75"/>
        <v>97.23333333333335</v>
      </c>
      <c r="K116" s="18">
        <f t="shared" si="69"/>
        <v>9454.321111111114</v>
      </c>
      <c r="L116" s="18">
        <f t="shared" si="64"/>
        <v>9454.321111111114</v>
      </c>
      <c r="M116" s="18">
        <f t="shared" si="65"/>
        <v>9454.321111111114</v>
      </c>
      <c r="N116" s="18">
        <f t="shared" si="66"/>
        <v>9454.321111111114</v>
      </c>
      <c r="O116" s="18">
        <f t="shared" si="67"/>
        <v>9454.321111111114</v>
      </c>
      <c r="P116" s="18">
        <f t="shared" si="68"/>
        <v>9454.321111111114</v>
      </c>
    </row>
    <row r="117" spans="2:16" ht="13.5">
      <c r="B117" s="38"/>
      <c r="D117" s="18">
        <f aca="true" t="shared" si="76" ref="D117:I117">AVERAGE($D15:$I15)-D32-D49-D66</f>
        <v>6.211111111111222</v>
      </c>
      <c r="E117" s="18">
        <f t="shared" si="76"/>
        <v>6.211111111111222</v>
      </c>
      <c r="F117" s="18">
        <f t="shared" si="76"/>
        <v>6.211111111111222</v>
      </c>
      <c r="G117" s="18">
        <f t="shared" si="76"/>
        <v>6.211111111111222</v>
      </c>
      <c r="H117" s="18">
        <f t="shared" si="76"/>
        <v>6.211111111111222</v>
      </c>
      <c r="I117" s="18">
        <f t="shared" si="76"/>
        <v>6.211111111111222</v>
      </c>
      <c r="K117" s="18">
        <f t="shared" si="69"/>
        <v>38.57790123456928</v>
      </c>
      <c r="L117" s="18">
        <f t="shared" si="64"/>
        <v>38.57790123456928</v>
      </c>
      <c r="M117" s="18">
        <f t="shared" si="65"/>
        <v>38.57790123456928</v>
      </c>
      <c r="N117" s="18">
        <f t="shared" si="66"/>
        <v>38.57790123456928</v>
      </c>
      <c r="O117" s="18">
        <f t="shared" si="67"/>
        <v>38.57790123456928</v>
      </c>
      <c r="P117" s="18">
        <f t="shared" si="68"/>
        <v>38.57790123456928</v>
      </c>
    </row>
    <row r="118" spans="2:16" ht="13.5">
      <c r="B118" s="38"/>
      <c r="D118" s="18">
        <f aca="true" t="shared" si="77" ref="D118:I118">AVERAGE($D16:$I16)-D33-D50-D67</f>
        <v>37.94444444444446</v>
      </c>
      <c r="E118" s="18">
        <f t="shared" si="77"/>
        <v>37.94444444444446</v>
      </c>
      <c r="F118" s="18">
        <f t="shared" si="77"/>
        <v>37.94444444444446</v>
      </c>
      <c r="G118" s="18">
        <f t="shared" si="77"/>
        <v>37.94444444444446</v>
      </c>
      <c r="H118" s="18">
        <f t="shared" si="77"/>
        <v>37.94444444444446</v>
      </c>
      <c r="I118" s="18">
        <f t="shared" si="77"/>
        <v>37.94444444444446</v>
      </c>
      <c r="K118" s="18">
        <f t="shared" si="69"/>
        <v>1439.7808641975319</v>
      </c>
      <c r="L118" s="18">
        <f t="shared" si="64"/>
        <v>1439.7808641975319</v>
      </c>
      <c r="M118" s="18">
        <f t="shared" si="65"/>
        <v>1439.7808641975319</v>
      </c>
      <c r="N118" s="18">
        <f t="shared" si="66"/>
        <v>1439.7808641975319</v>
      </c>
      <c r="O118" s="18">
        <f t="shared" si="67"/>
        <v>1439.7808641975319</v>
      </c>
      <c r="P118" s="18">
        <f t="shared" si="68"/>
        <v>1439.7808641975319</v>
      </c>
    </row>
    <row r="119" spans="2:16" ht="13.5">
      <c r="B119" s="38"/>
      <c r="D119" s="18">
        <f aca="true" t="shared" si="78" ref="D119:I119">AVERAGE($D17:$I17)-D34-D51-D68</f>
        <v>-44.15555555555545</v>
      </c>
      <c r="E119" s="18">
        <f t="shared" si="78"/>
        <v>-44.15555555555545</v>
      </c>
      <c r="F119" s="18">
        <f t="shared" si="78"/>
        <v>-44.15555555555545</v>
      </c>
      <c r="G119" s="18">
        <f t="shared" si="78"/>
        <v>-44.15555555555545</v>
      </c>
      <c r="H119" s="18">
        <f t="shared" si="78"/>
        <v>-44.15555555555545</v>
      </c>
      <c r="I119" s="18">
        <f t="shared" si="78"/>
        <v>-44.15555555555545</v>
      </c>
      <c r="K119" s="18">
        <f t="shared" si="69"/>
        <v>1949.7130864197438</v>
      </c>
      <c r="L119" s="18">
        <f t="shared" si="64"/>
        <v>1949.7130864197438</v>
      </c>
      <c r="M119" s="18">
        <f t="shared" si="65"/>
        <v>1949.7130864197438</v>
      </c>
      <c r="N119" s="18">
        <f t="shared" si="66"/>
        <v>1949.7130864197438</v>
      </c>
      <c r="O119" s="18">
        <f t="shared" si="67"/>
        <v>1949.7130864197438</v>
      </c>
      <c r="P119" s="18">
        <f t="shared" si="68"/>
        <v>1949.7130864197438</v>
      </c>
    </row>
    <row r="120" spans="2:16" ht="13.5">
      <c r="B120" s="38"/>
      <c r="D120" s="18">
        <f aca="true" t="shared" si="79" ref="D120:I120">AVERAGE($D18:$I18)-D35-D52-D69</f>
        <v>72.65555555555557</v>
      </c>
      <c r="E120" s="18">
        <f t="shared" si="79"/>
        <v>72.65555555555557</v>
      </c>
      <c r="F120" s="18">
        <f t="shared" si="79"/>
        <v>72.65555555555557</v>
      </c>
      <c r="G120" s="18">
        <f t="shared" si="79"/>
        <v>72.65555555555557</v>
      </c>
      <c r="H120" s="18">
        <f t="shared" si="79"/>
        <v>72.65555555555557</v>
      </c>
      <c r="I120" s="18">
        <f t="shared" si="79"/>
        <v>72.65555555555557</v>
      </c>
      <c r="K120" s="18">
        <f t="shared" si="69"/>
        <v>5278.829753086421</v>
      </c>
      <c r="L120" s="18">
        <f t="shared" si="64"/>
        <v>5278.829753086421</v>
      </c>
      <c r="M120" s="18">
        <f t="shared" si="65"/>
        <v>5278.829753086421</v>
      </c>
      <c r="N120" s="18">
        <f t="shared" si="66"/>
        <v>5278.829753086421</v>
      </c>
      <c r="O120" s="18">
        <f t="shared" si="67"/>
        <v>5278.829753086421</v>
      </c>
      <c r="P120" s="18">
        <f t="shared" si="68"/>
        <v>5278.829753086421</v>
      </c>
    </row>
    <row r="121" spans="2:16" ht="13.5">
      <c r="B121" s="38"/>
      <c r="D121" s="18">
        <f aca="true" t="shared" si="80" ref="D121:I121">AVERAGE($D19:$I19)-D36-D53-D70</f>
        <v>62.55555555555554</v>
      </c>
      <c r="E121" s="18">
        <f t="shared" si="80"/>
        <v>62.55555555555554</v>
      </c>
      <c r="F121" s="18">
        <f t="shared" si="80"/>
        <v>62.55555555555554</v>
      </c>
      <c r="G121" s="18">
        <f t="shared" si="80"/>
        <v>62.55555555555554</v>
      </c>
      <c r="H121" s="18">
        <f t="shared" si="80"/>
        <v>62.55555555555554</v>
      </c>
      <c r="I121" s="18">
        <f t="shared" si="80"/>
        <v>62.55555555555554</v>
      </c>
      <c r="K121" s="18">
        <f t="shared" si="69"/>
        <v>3913.197530864196</v>
      </c>
      <c r="L121" s="18">
        <f t="shared" si="64"/>
        <v>3913.197530864196</v>
      </c>
      <c r="M121" s="18">
        <f t="shared" si="65"/>
        <v>3913.197530864196</v>
      </c>
      <c r="N121" s="18">
        <f t="shared" si="66"/>
        <v>3913.197530864196</v>
      </c>
      <c r="O121" s="18">
        <f t="shared" si="67"/>
        <v>3913.197530864196</v>
      </c>
      <c r="P121" s="18">
        <f t="shared" si="68"/>
        <v>3913.197530864196</v>
      </c>
    </row>
    <row r="122" spans="2:16" ht="13.5">
      <c r="B122" s="38"/>
      <c r="D122" s="18">
        <f aca="true" t="shared" si="81" ref="D122:I122">AVERAGE($D20:$I20)-D37-D54-D71</f>
        <v>-135.2111111111111</v>
      </c>
      <c r="E122" s="18">
        <f t="shared" si="81"/>
        <v>-135.2111111111111</v>
      </c>
      <c r="F122" s="18">
        <f t="shared" si="81"/>
        <v>-135.2111111111111</v>
      </c>
      <c r="G122" s="18">
        <f t="shared" si="81"/>
        <v>-135.2111111111111</v>
      </c>
      <c r="H122" s="18">
        <f t="shared" si="81"/>
        <v>-135.2111111111111</v>
      </c>
      <c r="I122" s="18">
        <f t="shared" si="81"/>
        <v>-135.2111111111111</v>
      </c>
      <c r="K122" s="18">
        <f t="shared" si="69"/>
        <v>18282.044567901234</v>
      </c>
      <c r="L122" s="18">
        <f t="shared" si="64"/>
        <v>18282.044567901234</v>
      </c>
      <c r="M122" s="18">
        <f t="shared" si="65"/>
        <v>18282.044567901234</v>
      </c>
      <c r="N122" s="18">
        <f t="shared" si="66"/>
        <v>18282.044567901234</v>
      </c>
      <c r="O122" s="18">
        <f t="shared" si="67"/>
        <v>18282.044567901234</v>
      </c>
      <c r="P122" s="18">
        <f t="shared" si="68"/>
        <v>18282.044567901234</v>
      </c>
    </row>
    <row r="123" spans="2:16" ht="15">
      <c r="B123" s="22"/>
      <c r="D123" s="18"/>
      <c r="E123" s="18"/>
      <c r="F123" s="18"/>
      <c r="G123" s="18"/>
      <c r="H123" s="18"/>
      <c r="I123" s="18"/>
      <c r="K123" s="18"/>
      <c r="L123" s="18"/>
      <c r="M123" s="18"/>
      <c r="N123" s="18"/>
      <c r="O123" s="18"/>
      <c r="P123" s="18"/>
    </row>
    <row r="124" spans="2:26" ht="17.25">
      <c r="B124" s="22"/>
      <c r="D124" s="36" t="s">
        <v>14</v>
      </c>
      <c r="E124" s="36"/>
      <c r="F124" s="36"/>
      <c r="G124" s="36"/>
      <c r="H124" s="36"/>
      <c r="I124" s="36"/>
      <c r="K124" s="36" t="s">
        <v>26</v>
      </c>
      <c r="L124" s="36"/>
      <c r="M124" s="36"/>
      <c r="N124" s="36"/>
      <c r="O124" s="36"/>
      <c r="P124" s="36"/>
      <c r="R124" s="19" t="s">
        <v>49</v>
      </c>
      <c r="T124" s="19" t="s">
        <v>65</v>
      </c>
      <c r="V124" s="19" t="s">
        <v>81</v>
      </c>
      <c r="X124" s="19" t="s">
        <v>97</v>
      </c>
      <c r="Z124" s="19" t="s">
        <v>111</v>
      </c>
    </row>
    <row r="125" spans="2:26" ht="13.5">
      <c r="B125" s="38" t="s">
        <v>128</v>
      </c>
      <c r="D125" s="18">
        <f aca="true" t="shared" si="82" ref="D125:F127">AVERAGE($D$6:$F$8)-D23-D40-D74</f>
        <v>1.1222222222222626</v>
      </c>
      <c r="E125" s="18">
        <f t="shared" si="82"/>
        <v>1.1222222222222626</v>
      </c>
      <c r="F125" s="18">
        <f t="shared" si="82"/>
        <v>1.1222222222222626</v>
      </c>
      <c r="G125" s="18">
        <f aca="true" t="shared" si="83" ref="G125:I127">AVERAGE($G$6:$I$8)-G23-G40-G74</f>
        <v>-1.1222222222222626</v>
      </c>
      <c r="H125" s="18">
        <f t="shared" si="83"/>
        <v>-1.1222222222222626</v>
      </c>
      <c r="I125" s="18">
        <f t="shared" si="83"/>
        <v>-1.1222222222222626</v>
      </c>
      <c r="K125" s="18">
        <f>D125^2</f>
        <v>1.2593827160494735</v>
      </c>
      <c r="L125" s="18">
        <f aca="true" t="shared" si="84" ref="L125:L139">E125^2</f>
        <v>1.2593827160494735</v>
      </c>
      <c r="M125" s="18">
        <f aca="true" t="shared" si="85" ref="M125:M139">F125^2</f>
        <v>1.2593827160494735</v>
      </c>
      <c r="N125" s="18">
        <f aca="true" t="shared" si="86" ref="N125:N139">G125^2</f>
        <v>1.2593827160494735</v>
      </c>
      <c r="O125" s="18">
        <f aca="true" t="shared" si="87" ref="O125:O139">H125^2</f>
        <v>1.2593827160494735</v>
      </c>
      <c r="P125" s="18">
        <f aca="true" t="shared" si="88" ref="P125:P139">I125^2</f>
        <v>1.2593827160494735</v>
      </c>
      <c r="R125" s="18">
        <f>SUM(K125:P139)</f>
        <v>5687.044444444449</v>
      </c>
      <c r="T125" s="20">
        <v>4</v>
      </c>
      <c r="V125" s="18">
        <f>R125/T125</f>
        <v>1421.7611111111123</v>
      </c>
      <c r="X125" s="18">
        <f>V125/$V$278</f>
        <v>0.3002188730574395</v>
      </c>
      <c r="Z125" s="21">
        <f>FDIST(X125,T125,$T$278)</f>
        <v>0.8735089369107669</v>
      </c>
    </row>
    <row r="126" spans="2:16" ht="13.5">
      <c r="B126" s="38"/>
      <c r="D126" s="18">
        <f t="shared" si="82"/>
        <v>1.1222222222222626</v>
      </c>
      <c r="E126" s="18">
        <f t="shared" si="82"/>
        <v>1.1222222222222626</v>
      </c>
      <c r="F126" s="18">
        <f t="shared" si="82"/>
        <v>1.1222222222222626</v>
      </c>
      <c r="G126" s="18">
        <f t="shared" si="83"/>
        <v>-1.1222222222222626</v>
      </c>
      <c r="H126" s="18">
        <f t="shared" si="83"/>
        <v>-1.1222222222222626</v>
      </c>
      <c r="I126" s="18">
        <f t="shared" si="83"/>
        <v>-1.1222222222222626</v>
      </c>
      <c r="K126" s="18">
        <f aca="true" t="shared" si="89" ref="K126:K139">D126^2</f>
        <v>1.2593827160494735</v>
      </c>
      <c r="L126" s="18">
        <f t="shared" si="84"/>
        <v>1.2593827160494735</v>
      </c>
      <c r="M126" s="18">
        <f t="shared" si="85"/>
        <v>1.2593827160494735</v>
      </c>
      <c r="N126" s="18">
        <f t="shared" si="86"/>
        <v>1.2593827160494735</v>
      </c>
      <c r="O126" s="18">
        <f t="shared" si="87"/>
        <v>1.2593827160494735</v>
      </c>
      <c r="P126" s="18">
        <f t="shared" si="88"/>
        <v>1.2593827160494735</v>
      </c>
    </row>
    <row r="127" spans="2:16" ht="13.5">
      <c r="B127" s="38"/>
      <c r="D127" s="18">
        <f t="shared" si="82"/>
        <v>1.1222222222222626</v>
      </c>
      <c r="E127" s="18">
        <f t="shared" si="82"/>
        <v>1.1222222222222626</v>
      </c>
      <c r="F127" s="18">
        <f t="shared" si="82"/>
        <v>1.1222222222222626</v>
      </c>
      <c r="G127" s="18">
        <f t="shared" si="83"/>
        <v>-1.1222222222222626</v>
      </c>
      <c r="H127" s="18">
        <f t="shared" si="83"/>
        <v>-1.1222222222222626</v>
      </c>
      <c r="I127" s="18">
        <f t="shared" si="83"/>
        <v>-1.1222222222222626</v>
      </c>
      <c r="K127" s="18">
        <f t="shared" si="89"/>
        <v>1.2593827160494735</v>
      </c>
      <c r="L127" s="18">
        <f t="shared" si="84"/>
        <v>1.2593827160494735</v>
      </c>
      <c r="M127" s="18">
        <f t="shared" si="85"/>
        <v>1.2593827160494735</v>
      </c>
      <c r="N127" s="18">
        <f t="shared" si="86"/>
        <v>1.2593827160494735</v>
      </c>
      <c r="O127" s="18">
        <f t="shared" si="87"/>
        <v>1.2593827160494735</v>
      </c>
      <c r="P127" s="18">
        <f t="shared" si="88"/>
        <v>1.2593827160494735</v>
      </c>
    </row>
    <row r="128" spans="2:16" ht="13.5">
      <c r="B128" s="38"/>
      <c r="D128" s="18">
        <f aca="true" t="shared" si="90" ref="D128:F129">AVERAGE($D$9:$F$11)-D26-D43-D77</f>
        <v>8.844444444444434</v>
      </c>
      <c r="E128" s="18">
        <f t="shared" si="90"/>
        <v>8.844444444444434</v>
      </c>
      <c r="F128" s="18">
        <f t="shared" si="90"/>
        <v>8.844444444444434</v>
      </c>
      <c r="G128" s="18">
        <f aca="true" t="shared" si="91" ref="G128:I129">AVERAGE($G$9:$I$11)-G26-G43-G77</f>
        <v>-8.844444444444434</v>
      </c>
      <c r="H128" s="18">
        <f t="shared" si="91"/>
        <v>-8.844444444444434</v>
      </c>
      <c r="I128" s="18">
        <f t="shared" si="91"/>
        <v>-8.844444444444434</v>
      </c>
      <c r="K128" s="18">
        <f t="shared" si="89"/>
        <v>78.22419753086402</v>
      </c>
      <c r="L128" s="18">
        <f t="shared" si="84"/>
        <v>78.22419753086402</v>
      </c>
      <c r="M128" s="18">
        <f t="shared" si="85"/>
        <v>78.22419753086402</v>
      </c>
      <c r="N128" s="18">
        <f t="shared" si="86"/>
        <v>78.22419753086402</v>
      </c>
      <c r="O128" s="18">
        <f t="shared" si="87"/>
        <v>78.22419753086402</v>
      </c>
      <c r="P128" s="18">
        <f t="shared" si="88"/>
        <v>78.22419753086402</v>
      </c>
    </row>
    <row r="129" spans="2:16" ht="13.5">
      <c r="B129" s="38"/>
      <c r="D129" s="18">
        <f t="shared" si="90"/>
        <v>8.844444444444434</v>
      </c>
      <c r="E129" s="18">
        <f t="shared" si="90"/>
        <v>8.844444444444434</v>
      </c>
      <c r="F129" s="18">
        <f t="shared" si="90"/>
        <v>8.844444444444434</v>
      </c>
      <c r="G129" s="18">
        <f t="shared" si="91"/>
        <v>-8.844444444444434</v>
      </c>
      <c r="H129" s="18">
        <f t="shared" si="91"/>
        <v>-8.844444444444434</v>
      </c>
      <c r="I129" s="18">
        <f t="shared" si="91"/>
        <v>-8.844444444444434</v>
      </c>
      <c r="K129" s="18">
        <f t="shared" si="89"/>
        <v>78.22419753086402</v>
      </c>
      <c r="L129" s="18">
        <f t="shared" si="84"/>
        <v>78.22419753086402</v>
      </c>
      <c r="M129" s="18">
        <f t="shared" si="85"/>
        <v>78.22419753086402</v>
      </c>
      <c r="N129" s="18">
        <f t="shared" si="86"/>
        <v>78.22419753086402</v>
      </c>
      <c r="O129" s="18">
        <f t="shared" si="87"/>
        <v>78.22419753086402</v>
      </c>
      <c r="P129" s="18">
        <f t="shared" si="88"/>
        <v>78.22419753086402</v>
      </c>
    </row>
    <row r="130" spans="2:16" ht="13.5">
      <c r="B130" s="38"/>
      <c r="D130" s="18">
        <f>AVERAGE($D$9:$F$11)-D28-D45-D79</f>
        <v>8.844444444444434</v>
      </c>
      <c r="E130" s="18">
        <f>AVERAGE($D$9:$F$11)-E28-E45-E79</f>
        <v>8.844444444444434</v>
      </c>
      <c r="F130" s="18">
        <f>AVERAGE($D$9:$F$11)-F28-F45-F79</f>
        <v>8.844444444444434</v>
      </c>
      <c r="G130" s="18">
        <f>AVERAGE($G$9:$I$11)-G28-G45-G79</f>
        <v>-8.844444444444434</v>
      </c>
      <c r="H130" s="18">
        <f>AVERAGE($G$9:$I$11)-H28-H45-H79</f>
        <v>-8.844444444444434</v>
      </c>
      <c r="I130" s="18">
        <f>AVERAGE($G$9:$I$11)-I28-I45-I79</f>
        <v>-8.844444444444434</v>
      </c>
      <c r="K130" s="18">
        <f t="shared" si="89"/>
        <v>78.22419753086402</v>
      </c>
      <c r="L130" s="18">
        <f t="shared" si="84"/>
        <v>78.22419753086402</v>
      </c>
      <c r="M130" s="18">
        <f t="shared" si="85"/>
        <v>78.22419753086402</v>
      </c>
      <c r="N130" s="18">
        <f t="shared" si="86"/>
        <v>78.22419753086402</v>
      </c>
      <c r="O130" s="18">
        <f t="shared" si="87"/>
        <v>78.22419753086402</v>
      </c>
      <c r="P130" s="18">
        <f t="shared" si="88"/>
        <v>78.22419753086402</v>
      </c>
    </row>
    <row r="131" spans="2:16" ht="13.5">
      <c r="B131" s="38"/>
      <c r="D131" s="18">
        <f aca="true" t="shared" si="92" ref="D131:F133">AVERAGE($D$12:$F$14)-D29-D46-D80</f>
        <v>3.2333333333333485</v>
      </c>
      <c r="E131" s="18">
        <f t="shared" si="92"/>
        <v>3.2333333333333485</v>
      </c>
      <c r="F131" s="18">
        <f t="shared" si="92"/>
        <v>3.2333333333333485</v>
      </c>
      <c r="G131" s="18">
        <f aca="true" t="shared" si="93" ref="G131:I133">AVERAGE($G$12:$I$14)-G29-G46-G80</f>
        <v>-3.2333333333333485</v>
      </c>
      <c r="H131" s="18">
        <f t="shared" si="93"/>
        <v>-3.2333333333333485</v>
      </c>
      <c r="I131" s="18">
        <f t="shared" si="93"/>
        <v>-3.2333333333333485</v>
      </c>
      <c r="K131" s="18">
        <f t="shared" si="89"/>
        <v>10.454444444444542</v>
      </c>
      <c r="L131" s="18">
        <f t="shared" si="84"/>
        <v>10.454444444444542</v>
      </c>
      <c r="M131" s="18">
        <f t="shared" si="85"/>
        <v>10.454444444444542</v>
      </c>
      <c r="N131" s="18">
        <f t="shared" si="86"/>
        <v>10.454444444444542</v>
      </c>
      <c r="O131" s="18">
        <f t="shared" si="87"/>
        <v>10.454444444444542</v>
      </c>
      <c r="P131" s="18">
        <f t="shared" si="88"/>
        <v>10.454444444444542</v>
      </c>
    </row>
    <row r="132" spans="2:16" ht="13.5">
      <c r="B132" s="38"/>
      <c r="D132" s="18">
        <f t="shared" si="92"/>
        <v>3.2333333333333485</v>
      </c>
      <c r="E132" s="18">
        <f t="shared" si="92"/>
        <v>3.2333333333333485</v>
      </c>
      <c r="F132" s="18">
        <f t="shared" si="92"/>
        <v>3.2333333333333485</v>
      </c>
      <c r="G132" s="18">
        <f t="shared" si="93"/>
        <v>-3.2333333333333485</v>
      </c>
      <c r="H132" s="18">
        <f t="shared" si="93"/>
        <v>-3.2333333333333485</v>
      </c>
      <c r="I132" s="18">
        <f t="shared" si="93"/>
        <v>-3.2333333333333485</v>
      </c>
      <c r="K132" s="18">
        <f t="shared" si="89"/>
        <v>10.454444444444542</v>
      </c>
      <c r="L132" s="18">
        <f t="shared" si="84"/>
        <v>10.454444444444542</v>
      </c>
      <c r="M132" s="18">
        <f t="shared" si="85"/>
        <v>10.454444444444542</v>
      </c>
      <c r="N132" s="18">
        <f t="shared" si="86"/>
        <v>10.454444444444542</v>
      </c>
      <c r="O132" s="18">
        <f t="shared" si="87"/>
        <v>10.454444444444542</v>
      </c>
      <c r="P132" s="18">
        <f t="shared" si="88"/>
        <v>10.454444444444542</v>
      </c>
    </row>
    <row r="133" spans="2:16" ht="13.5">
      <c r="B133" s="38"/>
      <c r="D133" s="18">
        <f t="shared" si="92"/>
        <v>3.2333333333333485</v>
      </c>
      <c r="E133" s="18">
        <f t="shared" si="92"/>
        <v>3.2333333333333485</v>
      </c>
      <c r="F133" s="18">
        <f t="shared" si="92"/>
        <v>3.2333333333333485</v>
      </c>
      <c r="G133" s="18">
        <f t="shared" si="93"/>
        <v>-3.2333333333333485</v>
      </c>
      <c r="H133" s="18">
        <f t="shared" si="93"/>
        <v>-3.2333333333333485</v>
      </c>
      <c r="I133" s="18">
        <f t="shared" si="93"/>
        <v>-3.2333333333333485</v>
      </c>
      <c r="K133" s="18">
        <f t="shared" si="89"/>
        <v>10.454444444444542</v>
      </c>
      <c r="L133" s="18">
        <f t="shared" si="84"/>
        <v>10.454444444444542</v>
      </c>
      <c r="M133" s="18">
        <f t="shared" si="85"/>
        <v>10.454444444444542</v>
      </c>
      <c r="N133" s="18">
        <f t="shared" si="86"/>
        <v>10.454444444444542</v>
      </c>
      <c r="O133" s="18">
        <f t="shared" si="87"/>
        <v>10.454444444444542</v>
      </c>
      <c r="P133" s="18">
        <f t="shared" si="88"/>
        <v>10.454444444444542</v>
      </c>
    </row>
    <row r="134" spans="2:16" ht="13.5">
      <c r="B134" s="38"/>
      <c r="D134" s="18">
        <f aca="true" t="shared" si="94" ref="D134:F135">AVERAGE($D$15:$F$17)-D32-D49-D83</f>
        <v>1.7333333333333485</v>
      </c>
      <c r="E134" s="18">
        <f t="shared" si="94"/>
        <v>1.7333333333333485</v>
      </c>
      <c r="F134" s="18">
        <f t="shared" si="94"/>
        <v>1.7333333333333485</v>
      </c>
      <c r="G134" s="18">
        <f aca="true" t="shared" si="95" ref="G134:I135">AVERAGE($G$15:$I$17)-G32-G49-G83</f>
        <v>-1.7333333333333485</v>
      </c>
      <c r="H134" s="18">
        <f t="shared" si="95"/>
        <v>-1.7333333333333485</v>
      </c>
      <c r="I134" s="18">
        <f t="shared" si="95"/>
        <v>-1.7333333333333485</v>
      </c>
      <c r="K134" s="18">
        <f t="shared" si="89"/>
        <v>3.004444444444497</v>
      </c>
      <c r="L134" s="18">
        <f t="shared" si="84"/>
        <v>3.004444444444497</v>
      </c>
      <c r="M134" s="18">
        <f t="shared" si="85"/>
        <v>3.004444444444497</v>
      </c>
      <c r="N134" s="18">
        <f t="shared" si="86"/>
        <v>3.004444444444497</v>
      </c>
      <c r="O134" s="18">
        <f t="shared" si="87"/>
        <v>3.004444444444497</v>
      </c>
      <c r="P134" s="18">
        <f t="shared" si="88"/>
        <v>3.004444444444497</v>
      </c>
    </row>
    <row r="135" spans="2:16" ht="13.5">
      <c r="B135" s="38"/>
      <c r="D135" s="18">
        <f t="shared" si="94"/>
        <v>1.7333333333333485</v>
      </c>
      <c r="E135" s="18">
        <f t="shared" si="94"/>
        <v>1.7333333333333485</v>
      </c>
      <c r="F135" s="18">
        <f t="shared" si="94"/>
        <v>1.7333333333333485</v>
      </c>
      <c r="G135" s="18">
        <f t="shared" si="95"/>
        <v>-1.7333333333333485</v>
      </c>
      <c r="H135" s="18">
        <f t="shared" si="95"/>
        <v>-1.7333333333333485</v>
      </c>
      <c r="I135" s="18">
        <f t="shared" si="95"/>
        <v>-1.7333333333333485</v>
      </c>
      <c r="K135" s="18">
        <f t="shared" si="89"/>
        <v>3.004444444444497</v>
      </c>
      <c r="L135" s="18">
        <f t="shared" si="84"/>
        <v>3.004444444444497</v>
      </c>
      <c r="M135" s="18">
        <f t="shared" si="85"/>
        <v>3.004444444444497</v>
      </c>
      <c r="N135" s="18">
        <f t="shared" si="86"/>
        <v>3.004444444444497</v>
      </c>
      <c r="O135" s="18">
        <f t="shared" si="87"/>
        <v>3.004444444444497</v>
      </c>
      <c r="P135" s="18">
        <f t="shared" si="88"/>
        <v>3.004444444444497</v>
      </c>
    </row>
    <row r="136" spans="2:16" ht="13.5">
      <c r="B136" s="38"/>
      <c r="D136" s="18">
        <f>AVERAGE($D$15:$F$17)-D34-D51-D85</f>
        <v>1.7333333333333485</v>
      </c>
      <c r="E136" s="18">
        <f>AVERAGE($D$15:$F$17)-E34-E51-E85</f>
        <v>1.7333333333333485</v>
      </c>
      <c r="F136" s="18">
        <f>AVERAGE($D$15:$F$17)-F34-F51-F85</f>
        <v>1.7333333333333485</v>
      </c>
      <c r="G136" s="18">
        <f>AVERAGE($G$15:$I$17)-G34-G51-G85</f>
        <v>-1.7333333333333485</v>
      </c>
      <c r="H136" s="18">
        <f>AVERAGE($G$15:$I$17)-H34-H51-H85</f>
        <v>-1.7333333333333485</v>
      </c>
      <c r="I136" s="18">
        <f>AVERAGE($G$15:$I$17)-I34-I51-I85</f>
        <v>-1.7333333333333485</v>
      </c>
      <c r="K136" s="18">
        <f t="shared" si="89"/>
        <v>3.004444444444497</v>
      </c>
      <c r="L136" s="18">
        <f t="shared" si="84"/>
        <v>3.004444444444497</v>
      </c>
      <c r="M136" s="18">
        <f t="shared" si="85"/>
        <v>3.004444444444497</v>
      </c>
      <c r="N136" s="18">
        <f t="shared" si="86"/>
        <v>3.004444444444497</v>
      </c>
      <c r="O136" s="18">
        <f t="shared" si="87"/>
        <v>3.004444444444497</v>
      </c>
      <c r="P136" s="18">
        <f t="shared" si="88"/>
        <v>3.004444444444497</v>
      </c>
    </row>
    <row r="137" spans="2:16" ht="13.5">
      <c r="B137" s="38"/>
      <c r="D137" s="18">
        <f aca="true" t="shared" si="96" ref="D137:F139">AVERAGE($D$18:$F$20)-D35-D52-D86</f>
        <v>-14.933333333333394</v>
      </c>
      <c r="E137" s="18">
        <f t="shared" si="96"/>
        <v>-14.933333333333394</v>
      </c>
      <c r="F137" s="18">
        <f t="shared" si="96"/>
        <v>-14.933333333333394</v>
      </c>
      <c r="G137" s="18">
        <f aca="true" t="shared" si="97" ref="G137:I139">AVERAGE($G$18:$I$20)-G35-G52-G86</f>
        <v>14.93333333333328</v>
      </c>
      <c r="H137" s="18">
        <f t="shared" si="97"/>
        <v>14.93333333333328</v>
      </c>
      <c r="I137" s="18">
        <f t="shared" si="97"/>
        <v>14.93333333333328</v>
      </c>
      <c r="K137" s="18">
        <f t="shared" si="89"/>
        <v>223.00444444444625</v>
      </c>
      <c r="L137" s="18">
        <f t="shared" si="84"/>
        <v>223.00444444444625</v>
      </c>
      <c r="M137" s="18">
        <f t="shared" si="85"/>
        <v>223.00444444444625</v>
      </c>
      <c r="N137" s="18">
        <f t="shared" si="86"/>
        <v>223.00444444444287</v>
      </c>
      <c r="O137" s="18">
        <f t="shared" si="87"/>
        <v>223.00444444444287</v>
      </c>
      <c r="P137" s="18">
        <f t="shared" si="88"/>
        <v>223.00444444444287</v>
      </c>
    </row>
    <row r="138" spans="2:16" ht="13.5">
      <c r="B138" s="38"/>
      <c r="D138" s="18">
        <f t="shared" si="96"/>
        <v>-14.933333333333394</v>
      </c>
      <c r="E138" s="18">
        <f t="shared" si="96"/>
        <v>-14.933333333333394</v>
      </c>
      <c r="F138" s="18">
        <f t="shared" si="96"/>
        <v>-14.933333333333394</v>
      </c>
      <c r="G138" s="18">
        <f t="shared" si="97"/>
        <v>14.93333333333328</v>
      </c>
      <c r="H138" s="18">
        <f t="shared" si="97"/>
        <v>14.93333333333328</v>
      </c>
      <c r="I138" s="18">
        <f t="shared" si="97"/>
        <v>14.93333333333328</v>
      </c>
      <c r="K138" s="18">
        <f t="shared" si="89"/>
        <v>223.00444444444625</v>
      </c>
      <c r="L138" s="18">
        <f t="shared" si="84"/>
        <v>223.00444444444625</v>
      </c>
      <c r="M138" s="18">
        <f t="shared" si="85"/>
        <v>223.00444444444625</v>
      </c>
      <c r="N138" s="18">
        <f t="shared" si="86"/>
        <v>223.00444444444287</v>
      </c>
      <c r="O138" s="18">
        <f t="shared" si="87"/>
        <v>223.00444444444287</v>
      </c>
      <c r="P138" s="18">
        <f t="shared" si="88"/>
        <v>223.00444444444287</v>
      </c>
    </row>
    <row r="139" spans="2:16" ht="13.5">
      <c r="B139" s="38"/>
      <c r="D139" s="18">
        <f t="shared" si="96"/>
        <v>-14.933333333333394</v>
      </c>
      <c r="E139" s="18">
        <f t="shared" si="96"/>
        <v>-14.933333333333394</v>
      </c>
      <c r="F139" s="18">
        <f t="shared" si="96"/>
        <v>-14.933333333333394</v>
      </c>
      <c r="G139" s="18">
        <f t="shared" si="97"/>
        <v>14.93333333333328</v>
      </c>
      <c r="H139" s="18">
        <f t="shared" si="97"/>
        <v>14.93333333333328</v>
      </c>
      <c r="I139" s="18">
        <f t="shared" si="97"/>
        <v>14.93333333333328</v>
      </c>
      <c r="K139" s="18">
        <f t="shared" si="89"/>
        <v>223.00444444444625</v>
      </c>
      <c r="L139" s="18">
        <f t="shared" si="84"/>
        <v>223.00444444444625</v>
      </c>
      <c r="M139" s="18">
        <f t="shared" si="85"/>
        <v>223.00444444444625</v>
      </c>
      <c r="N139" s="18">
        <f t="shared" si="86"/>
        <v>223.00444444444287</v>
      </c>
      <c r="O139" s="18">
        <f t="shared" si="87"/>
        <v>223.00444444444287</v>
      </c>
      <c r="P139" s="18">
        <f t="shared" si="88"/>
        <v>223.00444444444287</v>
      </c>
    </row>
    <row r="140" ht="15">
      <c r="B140" s="22"/>
    </row>
    <row r="141" spans="2:26" ht="17.25">
      <c r="B141" s="22"/>
      <c r="D141" s="36" t="s">
        <v>15</v>
      </c>
      <c r="E141" s="36"/>
      <c r="F141" s="36"/>
      <c r="G141" s="36"/>
      <c r="H141" s="36"/>
      <c r="I141" s="36"/>
      <c r="K141" s="36" t="s">
        <v>27</v>
      </c>
      <c r="L141" s="36"/>
      <c r="M141" s="36"/>
      <c r="N141" s="36"/>
      <c r="O141" s="36"/>
      <c r="P141" s="36"/>
      <c r="R141" s="19" t="s">
        <v>48</v>
      </c>
      <c r="T141" s="19" t="s">
        <v>66</v>
      </c>
      <c r="V141" s="19" t="s">
        <v>82</v>
      </c>
      <c r="X141" s="19" t="s">
        <v>98</v>
      </c>
      <c r="Z141" s="19" t="s">
        <v>112</v>
      </c>
    </row>
    <row r="142" spans="2:26" ht="13.5">
      <c r="B142" s="38" t="s">
        <v>128</v>
      </c>
      <c r="D142" s="18">
        <f>AVERAGE($D$6:$D$8,$G$6:$G$8)-D23-D40-D91</f>
        <v>55.288888888889005</v>
      </c>
      <c r="E142" s="18">
        <f>AVERAGE($E$6:$E$8,$H$6:$H$8)-E23-E40-E91</f>
        <v>-76.87777777777774</v>
      </c>
      <c r="F142" s="18">
        <f>AVERAGE($F$6:$F$8,$I$6:$I$8)-F23-F40-F91</f>
        <v>21.58888888888896</v>
      </c>
      <c r="G142" s="18">
        <f>AVERAGE($D$6:$D$8,$G$6:$G$8)-G23-G40-G91</f>
        <v>55.288888888889005</v>
      </c>
      <c r="H142" s="18">
        <f>AVERAGE($E$6:$E$8,$H$6:$H$8)-H23-H40-H91</f>
        <v>-76.87777777777774</v>
      </c>
      <c r="I142" s="18">
        <f>AVERAGE($F$6:$F$8,$I$6:$I$8)-I23-I40-I91</f>
        <v>21.58888888888896</v>
      </c>
      <c r="K142" s="18">
        <f>D142^2</f>
        <v>3056.861234567914</v>
      </c>
      <c r="L142" s="18">
        <f aca="true" t="shared" si="98" ref="L142:L156">E142^2</f>
        <v>5910.192716049377</v>
      </c>
      <c r="M142" s="18">
        <f aca="true" t="shared" si="99" ref="M142:M156">F142^2</f>
        <v>466.08012345679316</v>
      </c>
      <c r="N142" s="18">
        <f aca="true" t="shared" si="100" ref="N142:N156">G142^2</f>
        <v>3056.861234567914</v>
      </c>
      <c r="O142" s="18">
        <f aca="true" t="shared" si="101" ref="O142:O156">H142^2</f>
        <v>5910.192716049377</v>
      </c>
      <c r="P142" s="18">
        <f aca="true" t="shared" si="102" ref="P142:P156">I142^2</f>
        <v>466.08012345679316</v>
      </c>
      <c r="R142" s="18">
        <f>SUM(K142:P156)</f>
        <v>134424.31111111122</v>
      </c>
      <c r="T142" s="20">
        <v>8</v>
      </c>
      <c r="V142" s="18">
        <f>R142/T142</f>
        <v>16803.038888888903</v>
      </c>
      <c r="X142" s="18">
        <f>V142/$V$278</f>
        <v>3.548127290681195</v>
      </c>
      <c r="Z142" s="21">
        <f>FDIST(X142,T142,$T$278)</f>
        <v>0.014892024899652807</v>
      </c>
    </row>
    <row r="143" spans="2:16" ht="13.5">
      <c r="B143" s="38"/>
      <c r="D143" s="18">
        <f>AVERAGE($D$6:$D$8,$G$6:$G$8)-D24-D41-D92</f>
        <v>55.288888888889005</v>
      </c>
      <c r="E143" s="18">
        <f>AVERAGE($E$6:$E$8,$H$6:$H$8)-E24-E41-E92</f>
        <v>-76.87777777777774</v>
      </c>
      <c r="F143" s="18">
        <f>AVERAGE($F$6:$F$8,$I$6:$I$8)-F24-F41-F92</f>
        <v>21.58888888888896</v>
      </c>
      <c r="G143" s="18">
        <f>AVERAGE($D$6:$D$8,$G$6:$G$8)-G24-G41-G92</f>
        <v>55.288888888889005</v>
      </c>
      <c r="H143" s="18">
        <f>AVERAGE($E$6:$E$8,$H$6:$H$8)-H24-H41-H92</f>
        <v>-76.87777777777774</v>
      </c>
      <c r="I143" s="18">
        <f>AVERAGE($F$6:$F$8,$I$6:$I$8)-I24-I41-I92</f>
        <v>21.58888888888896</v>
      </c>
      <c r="K143" s="18">
        <f aca="true" t="shared" si="103" ref="K143:K156">D143^2</f>
        <v>3056.861234567914</v>
      </c>
      <c r="L143" s="18">
        <f t="shared" si="98"/>
        <v>5910.192716049377</v>
      </c>
      <c r="M143" s="18">
        <f t="shared" si="99"/>
        <v>466.08012345679316</v>
      </c>
      <c r="N143" s="18">
        <f t="shared" si="100"/>
        <v>3056.861234567914</v>
      </c>
      <c r="O143" s="18">
        <f t="shared" si="101"/>
        <v>5910.192716049377</v>
      </c>
      <c r="P143" s="18">
        <f t="shared" si="102"/>
        <v>466.08012345679316</v>
      </c>
    </row>
    <row r="144" spans="2:16" ht="13.5">
      <c r="B144" s="38"/>
      <c r="D144" s="18">
        <f>AVERAGE($D$6:$D$8,$G$6:$G$8)-D25-D42-D93</f>
        <v>55.288888888889005</v>
      </c>
      <c r="E144" s="18">
        <f>AVERAGE($E$6:$E$8,$H$6:$H$8)-E25-E42-E93</f>
        <v>-76.87777777777774</v>
      </c>
      <c r="F144" s="18">
        <f>AVERAGE($F$6:$F$8,$I$6:$I$8)-F25-F42-F93</f>
        <v>21.58888888888896</v>
      </c>
      <c r="G144" s="18">
        <f>AVERAGE($D$6:$D$8,$G$6:$G$8)-G25-G42-G93</f>
        <v>55.288888888889005</v>
      </c>
      <c r="H144" s="18">
        <f>AVERAGE($E$6:$E$8,$H$6:$H$8)-H25-H42-H93</f>
        <v>-76.87777777777774</v>
      </c>
      <c r="I144" s="18">
        <f>AVERAGE($F$6:$F$8,$I$6:$I$8)-I25-I42-I93</f>
        <v>21.58888888888896</v>
      </c>
      <c r="K144" s="18">
        <f t="shared" si="103"/>
        <v>3056.861234567914</v>
      </c>
      <c r="L144" s="18">
        <f t="shared" si="98"/>
        <v>5910.192716049377</v>
      </c>
      <c r="M144" s="18">
        <f t="shared" si="99"/>
        <v>466.08012345679316</v>
      </c>
      <c r="N144" s="18">
        <f t="shared" si="100"/>
        <v>3056.861234567914</v>
      </c>
      <c r="O144" s="18">
        <f t="shared" si="101"/>
        <v>5910.192716049377</v>
      </c>
      <c r="P144" s="18">
        <f t="shared" si="102"/>
        <v>466.08012345679316</v>
      </c>
    </row>
    <row r="145" spans="2:16" ht="13.5">
      <c r="B145" s="38"/>
      <c r="D145" s="18">
        <f>AVERAGE($D$9:$D$11,$G$9:$G$11)-D26-D43-D94</f>
        <v>-15.82222222222208</v>
      </c>
      <c r="E145" s="18">
        <f>AVERAGE($E$9:$E$11,$H$9:$H$11)-E26-E43-E94</f>
        <v>-7.822222222222081</v>
      </c>
      <c r="F145" s="18">
        <f>AVERAGE($F$9:$F$11,$I$9:$I$11)-F26-F43-F94</f>
        <v>23.644444444444616</v>
      </c>
      <c r="G145" s="18">
        <f>AVERAGE($D$9:$D$11,$G$9:$G$11)-G26-G43-G94</f>
        <v>-15.82222222222208</v>
      </c>
      <c r="H145" s="18">
        <f>AVERAGE($E$9:$E$11,$H$9:$H$11)-H26-H43-H94</f>
        <v>-7.822222222222081</v>
      </c>
      <c r="I145" s="18">
        <f>AVERAGE($F$9:$F$11,$I$9:$I$11)-I26-I43-I94</f>
        <v>23.644444444444616</v>
      </c>
      <c r="K145" s="18">
        <f t="shared" si="103"/>
        <v>250.34271604937823</v>
      </c>
      <c r="L145" s="18">
        <f t="shared" si="98"/>
        <v>61.18716049382495</v>
      </c>
      <c r="M145" s="18">
        <f t="shared" si="99"/>
        <v>559.0597530864279</v>
      </c>
      <c r="N145" s="18">
        <f t="shared" si="100"/>
        <v>250.34271604937823</v>
      </c>
      <c r="O145" s="18">
        <f t="shared" si="101"/>
        <v>61.18716049382495</v>
      </c>
      <c r="P145" s="18">
        <f t="shared" si="102"/>
        <v>559.0597530864279</v>
      </c>
    </row>
    <row r="146" spans="2:16" ht="13.5">
      <c r="B146" s="38"/>
      <c r="D146" s="18">
        <f>AVERAGE($D$9:$D$11,$G$9:$G$11)-D27-D44-D95</f>
        <v>-15.82222222222208</v>
      </c>
      <c r="E146" s="18">
        <f>AVERAGE($E$9:$E$11,$H$9:$H$11)-E27-E44-E95</f>
        <v>-7.822222222222081</v>
      </c>
      <c r="F146" s="18">
        <f>AVERAGE($F$9:$F$11,$I$9:$I$11)-F27-F44-F95</f>
        <v>23.644444444444616</v>
      </c>
      <c r="G146" s="18">
        <f>AVERAGE($D$9:$D$11,$G$9:$G$11)-G27-G44-G95</f>
        <v>-15.82222222222208</v>
      </c>
      <c r="H146" s="18">
        <f>AVERAGE($E$9:$E$11,$H$9:$H$11)-H27-H44-H95</f>
        <v>-7.822222222222081</v>
      </c>
      <c r="I146" s="18">
        <f>AVERAGE($F$9:$F$11,$I$9:$I$11)-I27-I44-I95</f>
        <v>23.644444444444616</v>
      </c>
      <c r="K146" s="18">
        <f t="shared" si="103"/>
        <v>250.34271604937823</v>
      </c>
      <c r="L146" s="18">
        <f t="shared" si="98"/>
        <v>61.18716049382495</v>
      </c>
      <c r="M146" s="18">
        <f t="shared" si="99"/>
        <v>559.0597530864279</v>
      </c>
      <c r="N146" s="18">
        <f t="shared" si="100"/>
        <v>250.34271604937823</v>
      </c>
      <c r="O146" s="18">
        <f t="shared" si="101"/>
        <v>61.18716049382495</v>
      </c>
      <c r="P146" s="18">
        <f t="shared" si="102"/>
        <v>559.0597530864279</v>
      </c>
    </row>
    <row r="147" spans="2:16" ht="13.5">
      <c r="B147" s="38"/>
      <c r="D147" s="18">
        <f>AVERAGE($D$9:$D$11,$G$9:$G$11)-D28-D45-D96</f>
        <v>-15.82222222222208</v>
      </c>
      <c r="E147" s="18">
        <f>AVERAGE($E$9:$E$11,$H$9:$H$11)-E28-E45-E96</f>
        <v>-7.822222222222081</v>
      </c>
      <c r="F147" s="18">
        <f>AVERAGE($F$9:$F$11,$I$9:$I$11)-F28-F45-F96</f>
        <v>23.644444444444616</v>
      </c>
      <c r="G147" s="18">
        <f>AVERAGE($D$9:$D$11,$G$9:$G$11)-G28-G45-G96</f>
        <v>-15.82222222222208</v>
      </c>
      <c r="H147" s="18">
        <f>AVERAGE($E$9:$E$11,$H$9:$H$11)-H28-H45-H96</f>
        <v>-7.822222222222081</v>
      </c>
      <c r="I147" s="18">
        <f>AVERAGE($F$9:$F$11,$I$9:$I$11)-I28-I45-I96</f>
        <v>23.644444444444616</v>
      </c>
      <c r="K147" s="18">
        <f t="shared" si="103"/>
        <v>250.34271604937823</v>
      </c>
      <c r="L147" s="18">
        <f t="shared" si="98"/>
        <v>61.18716049382495</v>
      </c>
      <c r="M147" s="18">
        <f t="shared" si="99"/>
        <v>559.0597530864279</v>
      </c>
      <c r="N147" s="18">
        <f t="shared" si="100"/>
        <v>250.34271604937823</v>
      </c>
      <c r="O147" s="18">
        <f t="shared" si="101"/>
        <v>61.18716049382495</v>
      </c>
      <c r="P147" s="18">
        <f t="shared" si="102"/>
        <v>559.0597530864279</v>
      </c>
    </row>
    <row r="148" spans="2:16" ht="13.5">
      <c r="B148" s="38"/>
      <c r="D148" s="18">
        <f>AVERAGE($D$12:$D$14,$G$12:$G$14)-D29-D46-D97</f>
        <v>3.0666666666667197</v>
      </c>
      <c r="E148" s="18">
        <f>AVERAGE($E$12:$E$14,$H$12:$H$14)-E29-E46-E97</f>
        <v>-11.266666666666538</v>
      </c>
      <c r="F148" s="18">
        <f>AVERAGE($F$12:$F$14,$I$12:$I$14)-F29-F46-F97</f>
        <v>8.20000000000016</v>
      </c>
      <c r="G148" s="18">
        <f>AVERAGE($D$12:$D$14,$G$12:$G$14)-G29-G46-G97</f>
        <v>3.0666666666667197</v>
      </c>
      <c r="H148" s="18">
        <f>AVERAGE($E$12:$E$14,$H$12:$H$14)-H29-H46-H97</f>
        <v>-11.266666666666538</v>
      </c>
      <c r="I148" s="18">
        <f>AVERAGE($F$12:$F$14,$I$12:$I$14)-I29-I46-I97</f>
        <v>8.20000000000016</v>
      </c>
      <c r="K148" s="18">
        <f t="shared" si="103"/>
        <v>9.40444444444477</v>
      </c>
      <c r="L148" s="18">
        <f t="shared" si="98"/>
        <v>126.93777777777487</v>
      </c>
      <c r="M148" s="18">
        <f t="shared" si="99"/>
        <v>67.24000000000261</v>
      </c>
      <c r="N148" s="18">
        <f t="shared" si="100"/>
        <v>9.40444444444477</v>
      </c>
      <c r="O148" s="18">
        <f t="shared" si="101"/>
        <v>126.93777777777487</v>
      </c>
      <c r="P148" s="18">
        <f t="shared" si="102"/>
        <v>67.24000000000261</v>
      </c>
    </row>
    <row r="149" spans="2:16" ht="13.5">
      <c r="B149" s="38"/>
      <c r="D149" s="18">
        <f>AVERAGE($D$12:$D$14,$G$12:$G$14)-D30-D47-D98</f>
        <v>3.0666666666667197</v>
      </c>
      <c r="E149" s="18">
        <f>AVERAGE($E$12:$E$14,$H$12:$H$14)-E30-E47-E98</f>
        <v>-11.266666666666538</v>
      </c>
      <c r="F149" s="18">
        <f>AVERAGE($F$12:$F$14,$I$12:$I$14)-F30-F47-F98</f>
        <v>8.20000000000016</v>
      </c>
      <c r="G149" s="18">
        <f>AVERAGE($D$12:$D$14,$G$12:$G$14)-G30-G47-G98</f>
        <v>3.0666666666667197</v>
      </c>
      <c r="H149" s="18">
        <f>AVERAGE($E$12:$E$14,$H$12:$H$14)-H30-H47-H98</f>
        <v>-11.266666666666538</v>
      </c>
      <c r="I149" s="18">
        <f>AVERAGE($F$12:$F$14,$I$12:$I$14)-I30-I47-I98</f>
        <v>8.20000000000016</v>
      </c>
      <c r="K149" s="18">
        <f t="shared" si="103"/>
        <v>9.40444444444477</v>
      </c>
      <c r="L149" s="18">
        <f t="shared" si="98"/>
        <v>126.93777777777487</v>
      </c>
      <c r="M149" s="18">
        <f t="shared" si="99"/>
        <v>67.24000000000261</v>
      </c>
      <c r="N149" s="18">
        <f t="shared" si="100"/>
        <v>9.40444444444477</v>
      </c>
      <c r="O149" s="18">
        <f t="shared" si="101"/>
        <v>126.93777777777487</v>
      </c>
      <c r="P149" s="18">
        <f t="shared" si="102"/>
        <v>67.24000000000261</v>
      </c>
    </row>
    <row r="150" spans="2:16" ht="13.5">
      <c r="B150" s="38"/>
      <c r="D150" s="18">
        <f>AVERAGE($D$12:$D$14,$G$12:$G$14)-D31-D48-D99</f>
        <v>3.0666666666667197</v>
      </c>
      <c r="E150" s="18">
        <f>AVERAGE($E$12:$E$14,$H$12:$H$14)-E31-E48-E99</f>
        <v>-11.266666666666538</v>
      </c>
      <c r="F150" s="18">
        <f>AVERAGE($F$12:$F$14,$I$12:$I$14)-F31-F48-F99</f>
        <v>8.20000000000016</v>
      </c>
      <c r="G150" s="18">
        <f>AVERAGE($D$12:$D$14,$G$12:$G$14)-G31-G48-G99</f>
        <v>3.0666666666667197</v>
      </c>
      <c r="H150" s="18">
        <f>AVERAGE($E$12:$E$14,$H$12:$H$14)-H31-H48-H99</f>
        <v>-11.266666666666538</v>
      </c>
      <c r="I150" s="18">
        <f>AVERAGE($F$12:$F$14,$I$12:$I$14)-I31-I48-I99</f>
        <v>8.20000000000016</v>
      </c>
      <c r="K150" s="18">
        <f t="shared" si="103"/>
        <v>9.40444444444477</v>
      </c>
      <c r="L150" s="18">
        <f t="shared" si="98"/>
        <v>126.93777777777487</v>
      </c>
      <c r="M150" s="18">
        <f t="shared" si="99"/>
        <v>67.24000000000261</v>
      </c>
      <c r="N150" s="18">
        <f t="shared" si="100"/>
        <v>9.40444444444477</v>
      </c>
      <c r="O150" s="18">
        <f t="shared" si="101"/>
        <v>126.93777777777487</v>
      </c>
      <c r="P150" s="18">
        <f t="shared" si="102"/>
        <v>67.24000000000261</v>
      </c>
    </row>
    <row r="151" spans="2:16" ht="13.5">
      <c r="B151" s="38"/>
      <c r="D151" s="18">
        <f>AVERAGE($D$15:$D$17,$G$15:$G$17)-D32-D49-D100</f>
        <v>-11.82222222222208</v>
      </c>
      <c r="E151" s="18">
        <f>AVERAGE($E$15:$E$17,$H$15:$H$17)-E32-E49-E100</f>
        <v>77.51111111111118</v>
      </c>
      <c r="F151" s="18">
        <f>AVERAGE($F$15:$F$17,$I$15:$I$17)-F32-F49-F100</f>
        <v>-65.68888888888875</v>
      </c>
      <c r="G151" s="18">
        <f>AVERAGE($D$15:$D$17,$G$15:$G$17)-G32-G49-G100</f>
        <v>-11.82222222222208</v>
      </c>
      <c r="H151" s="18">
        <f>AVERAGE($E$15:$E$17,$H$15:$H$17)-H32-H49-H100</f>
        <v>77.51111111111118</v>
      </c>
      <c r="I151" s="18">
        <f>AVERAGE($F$15:$F$17,$I$15:$I$17)-I32-I49-I100</f>
        <v>-65.68888888888875</v>
      </c>
      <c r="K151" s="18">
        <f t="shared" si="103"/>
        <v>139.76493827160158</v>
      </c>
      <c r="L151" s="18">
        <f t="shared" si="98"/>
        <v>6007.9723456790225</v>
      </c>
      <c r="M151" s="18">
        <f t="shared" si="99"/>
        <v>4315.030123456772</v>
      </c>
      <c r="N151" s="18">
        <f t="shared" si="100"/>
        <v>139.76493827160158</v>
      </c>
      <c r="O151" s="18">
        <f t="shared" si="101"/>
        <v>6007.9723456790225</v>
      </c>
      <c r="P151" s="18">
        <f t="shared" si="102"/>
        <v>4315.030123456772</v>
      </c>
    </row>
    <row r="152" spans="2:16" ht="13.5">
      <c r="B152" s="38"/>
      <c r="D152" s="18">
        <f>AVERAGE($D$15:$D$17,$G$15:$G$17)-D33-D50-D101</f>
        <v>-11.82222222222208</v>
      </c>
      <c r="E152" s="18">
        <f>AVERAGE($E$15:$E$17,$H$15:$H$17)-E33-E50-E101</f>
        <v>77.51111111111118</v>
      </c>
      <c r="F152" s="18">
        <f>AVERAGE($F$15:$F$17,$I$15:$I$17)-F33-F50-F101</f>
        <v>-65.68888888888875</v>
      </c>
      <c r="G152" s="18">
        <f>AVERAGE($D$15:$D$17,$G$15:$G$17)-G33-G50-G101</f>
        <v>-11.82222222222208</v>
      </c>
      <c r="H152" s="18">
        <f>AVERAGE($E$15:$E$17,$H$15:$H$17)-H33-H50-H101</f>
        <v>77.51111111111118</v>
      </c>
      <c r="I152" s="18">
        <f>AVERAGE($F$15:$F$17,$I$15:$I$17)-I33-I50-I101</f>
        <v>-65.68888888888875</v>
      </c>
      <c r="K152" s="18">
        <f t="shared" si="103"/>
        <v>139.76493827160158</v>
      </c>
      <c r="L152" s="18">
        <f t="shared" si="98"/>
        <v>6007.9723456790225</v>
      </c>
      <c r="M152" s="18">
        <f t="shared" si="99"/>
        <v>4315.030123456772</v>
      </c>
      <c r="N152" s="18">
        <f t="shared" si="100"/>
        <v>139.76493827160158</v>
      </c>
      <c r="O152" s="18">
        <f t="shared" si="101"/>
        <v>6007.9723456790225</v>
      </c>
      <c r="P152" s="18">
        <f t="shared" si="102"/>
        <v>4315.030123456772</v>
      </c>
    </row>
    <row r="153" spans="2:16" ht="13.5">
      <c r="B153" s="38"/>
      <c r="D153" s="18">
        <f>AVERAGE($D$15:$D$17,$G$15:$G$17)-D34-D51-D102</f>
        <v>-11.82222222222208</v>
      </c>
      <c r="E153" s="18">
        <f>AVERAGE($E$15:$E$17,$H$15:$H$17)-E34-E51-E102</f>
        <v>77.51111111111118</v>
      </c>
      <c r="F153" s="18">
        <f>AVERAGE($F$15:$F$17,$I$15:$I$17)-F34-F51-F102</f>
        <v>-65.68888888888875</v>
      </c>
      <c r="G153" s="18">
        <f>AVERAGE($D$15:$D$17,$G$15:$G$17)-G34-G51-G102</f>
        <v>-11.82222222222208</v>
      </c>
      <c r="H153" s="18">
        <f>AVERAGE($E$15:$E$17,$H$15:$H$17)-H34-H51-H102</f>
        <v>77.51111111111118</v>
      </c>
      <c r="I153" s="18">
        <f>AVERAGE($F$15:$F$17,$I$15:$I$17)-I34-I51-I102</f>
        <v>-65.68888888888875</v>
      </c>
      <c r="K153" s="18">
        <f t="shared" si="103"/>
        <v>139.76493827160158</v>
      </c>
      <c r="L153" s="18">
        <f t="shared" si="98"/>
        <v>6007.9723456790225</v>
      </c>
      <c r="M153" s="18">
        <f t="shared" si="99"/>
        <v>4315.030123456772</v>
      </c>
      <c r="N153" s="18">
        <f t="shared" si="100"/>
        <v>139.76493827160158</v>
      </c>
      <c r="O153" s="18">
        <f t="shared" si="101"/>
        <v>6007.9723456790225</v>
      </c>
      <c r="P153" s="18">
        <f t="shared" si="102"/>
        <v>4315.030123456772</v>
      </c>
    </row>
    <row r="154" spans="2:16" ht="13.5">
      <c r="B154" s="38"/>
      <c r="D154" s="18">
        <f>AVERAGE($D$18:$D$20,$G$18:$G$20)-D35-D52-D103</f>
        <v>-30.71111111111111</v>
      </c>
      <c r="E154" s="18">
        <f>AVERAGE($E$18:$E$20,$H$18:$H$20)-E35-E52-E103</f>
        <v>18.455555555555634</v>
      </c>
      <c r="F154" s="18">
        <f>AVERAGE($F$18:$F$20,$I$18:$I$20)-F35-F52-F103</f>
        <v>12.255555555555588</v>
      </c>
      <c r="G154" s="18">
        <f>AVERAGE($D$18:$D$20,$G$18:$G$20)-G35-G52-G103</f>
        <v>-30.71111111111111</v>
      </c>
      <c r="H154" s="18">
        <f>AVERAGE($E$18:$E$20,$H$18:$H$20)-H35-H52-H103</f>
        <v>18.455555555555634</v>
      </c>
      <c r="I154" s="18">
        <f>AVERAGE($F$18:$F$20,$I$18:$I$20)-I35-I52-I103</f>
        <v>12.255555555555588</v>
      </c>
      <c r="K154" s="18">
        <f t="shared" si="103"/>
        <v>943.1723456790122</v>
      </c>
      <c r="L154" s="18">
        <f t="shared" si="98"/>
        <v>340.60753086420044</v>
      </c>
      <c r="M154" s="18">
        <f t="shared" si="99"/>
        <v>150.19864197530944</v>
      </c>
      <c r="N154" s="18">
        <f t="shared" si="100"/>
        <v>943.1723456790122</v>
      </c>
      <c r="O154" s="18">
        <f t="shared" si="101"/>
        <v>340.60753086420044</v>
      </c>
      <c r="P154" s="18">
        <f t="shared" si="102"/>
        <v>150.19864197530944</v>
      </c>
    </row>
    <row r="155" spans="2:16" ht="13.5">
      <c r="B155" s="38"/>
      <c r="D155" s="18">
        <f>AVERAGE($D$18:$D$20,$G$18:$G$20)-D36-D53-D104</f>
        <v>-30.71111111111111</v>
      </c>
      <c r="E155" s="18">
        <f>AVERAGE($E$18:$E$20,$H$18:$H$20)-E36-E53-E104</f>
        <v>18.455555555555634</v>
      </c>
      <c r="F155" s="18">
        <f>AVERAGE($F$18:$F$20,$I$18:$I$20)-F36-F53-F104</f>
        <v>12.255555555555588</v>
      </c>
      <c r="G155" s="18">
        <f>AVERAGE($D$18:$D$20,$G$18:$G$20)-G36-G53-G104</f>
        <v>-30.71111111111111</v>
      </c>
      <c r="H155" s="18">
        <f>AVERAGE($E$18:$E$20,$H$18:$H$20)-H36-H53-H104</f>
        <v>18.455555555555634</v>
      </c>
      <c r="I155" s="18">
        <f>AVERAGE($F$18:$F$20,$I$18:$I$20)-I36-I53-I104</f>
        <v>12.255555555555588</v>
      </c>
      <c r="K155" s="18">
        <f t="shared" si="103"/>
        <v>943.1723456790122</v>
      </c>
      <c r="L155" s="18">
        <f t="shared" si="98"/>
        <v>340.60753086420044</v>
      </c>
      <c r="M155" s="18">
        <f t="shared" si="99"/>
        <v>150.19864197530944</v>
      </c>
      <c r="N155" s="18">
        <f t="shared" si="100"/>
        <v>943.1723456790122</v>
      </c>
      <c r="O155" s="18">
        <f t="shared" si="101"/>
        <v>340.60753086420044</v>
      </c>
      <c r="P155" s="18">
        <f t="shared" si="102"/>
        <v>150.19864197530944</v>
      </c>
    </row>
    <row r="156" spans="2:16" ht="13.5">
      <c r="B156" s="38"/>
      <c r="D156" s="18">
        <f>AVERAGE($D$18:$D$20,$G$18:$G$20)-D37-D54-D105</f>
        <v>-30.71111111111111</v>
      </c>
      <c r="E156" s="18">
        <f>AVERAGE($E$18:$E$20,$H$18:$H$20)-E37-E54-E105</f>
        <v>18.455555555555634</v>
      </c>
      <c r="F156" s="18">
        <f>AVERAGE($F$18:$F$20,$I$18:$I$20)-F37-F54-F105</f>
        <v>12.255555555555588</v>
      </c>
      <c r="G156" s="18">
        <f>AVERAGE($D$18:$D$20,$G$18:$G$20)-G37-G54-G105</f>
        <v>-30.71111111111111</v>
      </c>
      <c r="H156" s="18">
        <f>AVERAGE($E$18:$E$20,$H$18:$H$20)-H37-H54-H105</f>
        <v>18.455555555555634</v>
      </c>
      <c r="I156" s="18">
        <f>AVERAGE($F$18:$F$20,$I$18:$I$20)-I37-I54-I105</f>
        <v>12.255555555555588</v>
      </c>
      <c r="K156" s="18">
        <f t="shared" si="103"/>
        <v>943.1723456790122</v>
      </c>
      <c r="L156" s="18">
        <f t="shared" si="98"/>
        <v>340.60753086420044</v>
      </c>
      <c r="M156" s="18">
        <f t="shared" si="99"/>
        <v>150.19864197530944</v>
      </c>
      <c r="N156" s="18">
        <f t="shared" si="100"/>
        <v>943.1723456790122</v>
      </c>
      <c r="O156" s="18">
        <f t="shared" si="101"/>
        <v>340.60753086420044</v>
      </c>
      <c r="P156" s="18">
        <f t="shared" si="102"/>
        <v>150.19864197530944</v>
      </c>
    </row>
    <row r="157" spans="2:11" ht="15">
      <c r="B157" s="22"/>
      <c r="D157" s="18"/>
      <c r="K157" s="18"/>
    </row>
    <row r="158" spans="2:26" ht="17.25">
      <c r="B158" s="22"/>
      <c r="D158" s="36" t="s">
        <v>17</v>
      </c>
      <c r="E158" s="36"/>
      <c r="F158" s="36"/>
      <c r="G158" s="36"/>
      <c r="H158" s="36"/>
      <c r="I158" s="36"/>
      <c r="K158" s="36" t="s">
        <v>28</v>
      </c>
      <c r="L158" s="36"/>
      <c r="M158" s="36"/>
      <c r="N158" s="36"/>
      <c r="O158" s="36"/>
      <c r="P158" s="36"/>
      <c r="R158" s="19" t="s">
        <v>51</v>
      </c>
      <c r="T158" s="19" t="s">
        <v>67</v>
      </c>
      <c r="V158" s="19" t="s">
        <v>83</v>
      </c>
      <c r="X158" s="19" t="s">
        <v>99</v>
      </c>
      <c r="Z158" s="19" t="s">
        <v>113</v>
      </c>
    </row>
    <row r="159" spans="2:26" ht="13.5">
      <c r="B159" s="38" t="s">
        <v>128</v>
      </c>
      <c r="D159" s="18">
        <f>AVERAGE($D$6:$F$6,$D$9:$F$9,$D$12:$F$12,$D$15:$F$15,$D$18:$F$18)-D23-D57-D74</f>
        <v>-8.47777777777776</v>
      </c>
      <c r="E159" s="18">
        <f>AVERAGE($D$6:$F$6,$D$9:$F$9,$D$12:$F$12,$D$15:$F$15,$D$18:$F$18)-E23-E57-E74</f>
        <v>-8.47777777777776</v>
      </c>
      <c r="F159" s="18">
        <f>AVERAGE($D$6:$F$6,$D$9:$F$9,$D$12:$F$12,$D$15:$F$15,$D$18:$F$18)-F23-F57-F74</f>
        <v>-8.47777777777776</v>
      </c>
      <c r="G159" s="18">
        <f>AVERAGE($G$6:$I$6,$G$9:$I$9,$G$12:$I$12,$G$15:$I$15,$G$18:$I$18)-G23-G57-G74</f>
        <v>8.47777777777776</v>
      </c>
      <c r="H159" s="18">
        <f>AVERAGE($G$6:$I$6,$G$9:$I$9,$G$12:$I$12,$G$15:$I$15,$G$18:$I$18)-H23-H57-H74</f>
        <v>8.47777777777776</v>
      </c>
      <c r="I159" s="18">
        <f>AVERAGE($G$6:$I$6,$G$9:$I$9,$G$12:$I$12,$G$15:$I$15,$G$18:$I$18)-I23-I57-I74</f>
        <v>8.47777777777776</v>
      </c>
      <c r="K159" s="18">
        <f>D159^2</f>
        <v>71.87271604938242</v>
      </c>
      <c r="L159" s="18">
        <f aca="true" t="shared" si="104" ref="L159:L173">E159^2</f>
        <v>71.87271604938242</v>
      </c>
      <c r="M159" s="18">
        <f aca="true" t="shared" si="105" ref="M159:M173">F159^2</f>
        <v>71.87271604938242</v>
      </c>
      <c r="N159" s="18">
        <f aca="true" t="shared" si="106" ref="N159:N173">G159^2</f>
        <v>71.87271604938242</v>
      </c>
      <c r="O159" s="18">
        <f aca="true" t="shared" si="107" ref="O159:O173">H159^2</f>
        <v>71.87271604938242</v>
      </c>
      <c r="P159" s="18">
        <f aca="true" t="shared" si="108" ref="P159:P173">I159^2</f>
        <v>71.87271604938242</v>
      </c>
      <c r="R159" s="18">
        <f>SUM(K159:P173)</f>
        <v>54685.088888888815</v>
      </c>
      <c r="T159" s="20">
        <v>2</v>
      </c>
      <c r="V159" s="18">
        <f>R159/T159</f>
        <v>27342.544444444407</v>
      </c>
      <c r="X159" s="18">
        <f>V159/$V$278</f>
        <v>5.773647777733125</v>
      </c>
      <c r="Z159" s="21">
        <f>FDIST(X159,T159,$T$278)</f>
        <v>0.012951739848275877</v>
      </c>
    </row>
    <row r="160" spans="2:16" ht="13.5">
      <c r="B160" s="38"/>
      <c r="D160" s="18">
        <f>AVERAGE($D$7:$F$7,$D$10:$F$10,$D$13:$F$13,$D$16:$F$16,$D$19:$F$19)-D24-D58-D75</f>
        <v>-25.04444444444448</v>
      </c>
      <c r="E160" s="18">
        <f>AVERAGE($D$7:$F$7,$D$10:$F$10,$D$13:$F$13,$D$16:$F$16,$D$19:$F$19)-E24-E58-E75</f>
        <v>-25.04444444444448</v>
      </c>
      <c r="F160" s="18">
        <f>AVERAGE($D$7:$F$7,$D$10:$F$10,$D$13:$F$13,$D$16:$F$16,$D$19:$F$19)-F24-F58-F75</f>
        <v>-25.04444444444448</v>
      </c>
      <c r="G160" s="18">
        <f>AVERAGE($G$7:$I$7,$G$10:$I$10,$G$13:$I$13,$G$16:$I$16,$G$19:$I$19)-G24-G58-G75</f>
        <v>25.044444444444366</v>
      </c>
      <c r="H160" s="18">
        <f>AVERAGE($G$7:$I$7,$G$10:$I$10,$G$13:$I$13,$G$16:$I$16,$G$19:$I$19)-H24-H58-H75</f>
        <v>25.044444444444366</v>
      </c>
      <c r="I160" s="18">
        <f>AVERAGE($G$7:$I$7,$G$10:$I$10,$G$13:$I$13,$G$16:$I$16,$G$19:$I$19)-I24-I58-I75</f>
        <v>25.044444444444366</v>
      </c>
      <c r="K160" s="18">
        <f aca="true" t="shared" si="109" ref="K160:K173">D160^2</f>
        <v>627.2241975308659</v>
      </c>
      <c r="L160" s="18">
        <f t="shared" si="104"/>
        <v>627.2241975308659</v>
      </c>
      <c r="M160" s="18">
        <f t="shared" si="105"/>
        <v>627.2241975308659</v>
      </c>
      <c r="N160" s="18">
        <f t="shared" si="106"/>
        <v>627.2241975308602</v>
      </c>
      <c r="O160" s="18">
        <f t="shared" si="107"/>
        <v>627.2241975308602</v>
      </c>
      <c r="P160" s="18">
        <f t="shared" si="108"/>
        <v>627.2241975308602</v>
      </c>
    </row>
    <row r="161" spans="2:16" ht="13.5">
      <c r="B161" s="38"/>
      <c r="D161" s="18">
        <f>AVERAGE($D$8:$F$8,$D$11:$F$11,$D$14:$F$14,$D$17:$F$17,$D$20:$F$20)-D25-D59-D76</f>
        <v>33.52222222222224</v>
      </c>
      <c r="E161" s="18">
        <f>AVERAGE($D$8:$F$8,$D$11:$F$11,$D$14:$F$14,$D$17:$F$17,$D$20:$F$20)-E25-E59-E76</f>
        <v>33.52222222222224</v>
      </c>
      <c r="F161" s="18">
        <f>AVERAGE($D$8:$F$8,$D$11:$F$11,$D$14:$F$14,$D$17:$F$17,$D$20:$F$20)-F25-F59-F76</f>
        <v>33.52222222222224</v>
      </c>
      <c r="G161" s="18">
        <f>AVERAGE($G$8:$I$8,$G$11:$I$11,$G$14:$I$14,$G$17:$I$17,$G$20:$I$20)-G25-G59-G76</f>
        <v>-33.52222222222224</v>
      </c>
      <c r="H161" s="18">
        <f>AVERAGE($G$8:$I$8,$G$11:$I$11,$G$14:$I$14,$G$17:$I$17,$G$20:$I$20)-H25-H59-H76</f>
        <v>-33.52222222222224</v>
      </c>
      <c r="I161" s="18">
        <f>AVERAGE($G$8:$I$8,$G$11:$I$11,$G$14:$I$14,$G$17:$I$17,$G$20:$I$20)-I25-I59-I76</f>
        <v>-33.52222222222224</v>
      </c>
      <c r="K161" s="18">
        <f t="shared" si="109"/>
        <v>1123.7393827160506</v>
      </c>
      <c r="L161" s="18">
        <f t="shared" si="104"/>
        <v>1123.7393827160506</v>
      </c>
      <c r="M161" s="18">
        <f t="shared" si="105"/>
        <v>1123.7393827160506</v>
      </c>
      <c r="N161" s="18">
        <f t="shared" si="106"/>
        <v>1123.7393827160506</v>
      </c>
      <c r="O161" s="18">
        <f t="shared" si="107"/>
        <v>1123.7393827160506</v>
      </c>
      <c r="P161" s="18">
        <f t="shared" si="108"/>
        <v>1123.7393827160506</v>
      </c>
    </row>
    <row r="162" spans="2:16" ht="13.5">
      <c r="B162" s="38"/>
      <c r="D162" s="18">
        <f>AVERAGE($D$6:$F$6,$D$9:$F$9,$D$12:$F$12,$D$15:$F$15,$D$18:$F$18)-D26-D60-D77</f>
        <v>-8.47777777777776</v>
      </c>
      <c r="E162" s="18">
        <f>AVERAGE($D$6:$F$6,$D$9:$F$9,$D$12:$F$12,$D$15:$F$15,$D$18:$F$18)-E26-E60-E77</f>
        <v>-8.47777777777776</v>
      </c>
      <c r="F162" s="18">
        <f>AVERAGE($D$6:$F$6,$D$9:$F$9,$D$12:$F$12,$D$15:$F$15,$D$18:$F$18)-F26-F60-F77</f>
        <v>-8.47777777777776</v>
      </c>
      <c r="G162" s="18">
        <f>AVERAGE($G$6:$I$6,$G$9:$I$9,$G$12:$I$12,$G$15:$I$15,$G$18:$I$18)-G26-G60-G77</f>
        <v>8.47777777777776</v>
      </c>
      <c r="H162" s="18">
        <f>AVERAGE($G$6:$I$6,$G$9:$I$9,$G$12:$I$12,$G$15:$I$15,$G$18:$I$18)-H26-H60-H77</f>
        <v>8.47777777777776</v>
      </c>
      <c r="I162" s="18">
        <f>AVERAGE($G$6:$I$6,$G$9:$I$9,$G$12:$I$12,$G$15:$I$15,$G$18:$I$18)-I26-I60-I77</f>
        <v>8.47777777777776</v>
      </c>
      <c r="K162" s="18">
        <f t="shared" si="109"/>
        <v>71.87271604938242</v>
      </c>
      <c r="L162" s="18">
        <f t="shared" si="104"/>
        <v>71.87271604938242</v>
      </c>
      <c r="M162" s="18">
        <f t="shared" si="105"/>
        <v>71.87271604938242</v>
      </c>
      <c r="N162" s="18">
        <f t="shared" si="106"/>
        <v>71.87271604938242</v>
      </c>
      <c r="O162" s="18">
        <f t="shared" si="107"/>
        <v>71.87271604938242</v>
      </c>
      <c r="P162" s="18">
        <f t="shared" si="108"/>
        <v>71.87271604938242</v>
      </c>
    </row>
    <row r="163" spans="2:16" ht="13.5">
      <c r="B163" s="38"/>
      <c r="D163" s="18">
        <f>AVERAGE($D$7:$F$7,$D$10:$F$10,$D$13:$F$13,$D$16:$F$16,$D$19:$F$19)-D27-D61-D78</f>
        <v>-25.04444444444448</v>
      </c>
      <c r="E163" s="18">
        <f>AVERAGE($D$7:$F$7,$D$10:$F$10,$D$13:$F$13,$D$16:$F$16,$D$19:$F$19)-E27-E61-E78</f>
        <v>-25.04444444444448</v>
      </c>
      <c r="F163" s="18">
        <f>AVERAGE($D$7:$F$7,$D$10:$F$10,$D$13:$F$13,$D$16:$F$16,$D$19:$F$19)-F27-F61-F78</f>
        <v>-25.04444444444448</v>
      </c>
      <c r="G163" s="18">
        <f>AVERAGE($G$7:$I$7,$G$10:$I$10,$G$13:$I$13,$G$16:$I$16,$G$19:$I$19)-G27-G61-G78</f>
        <v>25.044444444444366</v>
      </c>
      <c r="H163" s="18">
        <f>AVERAGE($G$7:$I$7,$G$10:$I$10,$G$13:$I$13,$G$16:$I$16,$G$19:$I$19)-H27-H61-H78</f>
        <v>25.044444444444366</v>
      </c>
      <c r="I163" s="18">
        <f>AVERAGE($G$7:$I$7,$G$10:$I$10,$G$13:$I$13,$G$16:$I$16,$G$19:$I$19)-I27-I61-I78</f>
        <v>25.044444444444366</v>
      </c>
      <c r="K163" s="18">
        <f t="shared" si="109"/>
        <v>627.2241975308659</v>
      </c>
      <c r="L163" s="18">
        <f t="shared" si="104"/>
        <v>627.2241975308659</v>
      </c>
      <c r="M163" s="18">
        <f t="shared" si="105"/>
        <v>627.2241975308659</v>
      </c>
      <c r="N163" s="18">
        <f t="shared" si="106"/>
        <v>627.2241975308602</v>
      </c>
      <c r="O163" s="18">
        <f t="shared" si="107"/>
        <v>627.2241975308602</v>
      </c>
      <c r="P163" s="18">
        <f t="shared" si="108"/>
        <v>627.2241975308602</v>
      </c>
    </row>
    <row r="164" spans="2:16" ht="13.5">
      <c r="B164" s="38"/>
      <c r="D164" s="18">
        <f>AVERAGE($D$8:$F$8,$D$11:$F$11,$D$14:$F$14,$D$17:$F$17,$D$20:$F$20)-D28-D62-D79</f>
        <v>33.52222222222224</v>
      </c>
      <c r="E164" s="18">
        <f>AVERAGE($D$8:$F$8,$D$11:$F$11,$D$14:$F$14,$D$17:$F$17,$D$20:$F$20)-E28-E62-E79</f>
        <v>33.52222222222224</v>
      </c>
      <c r="F164" s="18">
        <f>AVERAGE($D$8:$F$8,$D$11:$F$11,$D$14:$F$14,$D$17:$F$17,$D$20:$F$20)-F28-F62-F79</f>
        <v>33.52222222222224</v>
      </c>
      <c r="G164" s="18">
        <f>AVERAGE($G$8:$I$8,$G$11:$I$11,$G$14:$I$14,$G$17:$I$17,$G$20:$I$20)-G28-G62-G79</f>
        <v>-33.52222222222224</v>
      </c>
      <c r="H164" s="18">
        <f>AVERAGE($G$8:$I$8,$G$11:$I$11,$G$14:$I$14,$G$17:$I$17,$G$20:$I$20)-H28-H62-H79</f>
        <v>-33.52222222222224</v>
      </c>
      <c r="I164" s="18">
        <f>AVERAGE($G$8:$I$8,$G$11:$I$11,$G$14:$I$14,$G$17:$I$17,$G$20:$I$20)-I28-I62-I79</f>
        <v>-33.52222222222224</v>
      </c>
      <c r="K164" s="18">
        <f t="shared" si="109"/>
        <v>1123.7393827160506</v>
      </c>
      <c r="L164" s="18">
        <f t="shared" si="104"/>
        <v>1123.7393827160506</v>
      </c>
      <c r="M164" s="18">
        <f t="shared" si="105"/>
        <v>1123.7393827160506</v>
      </c>
      <c r="N164" s="18">
        <f t="shared" si="106"/>
        <v>1123.7393827160506</v>
      </c>
      <c r="O164" s="18">
        <f t="shared" si="107"/>
        <v>1123.7393827160506</v>
      </c>
      <c r="P164" s="18">
        <f t="shared" si="108"/>
        <v>1123.7393827160506</v>
      </c>
    </row>
    <row r="165" spans="2:16" ht="13.5">
      <c r="B165" s="38"/>
      <c r="D165" s="18">
        <f>AVERAGE($D$6:$F$6,$D$9:$F$9,$D$12:$F$12,$D$15:$F$15,$D$18:$F$18)-D29-D63-D80</f>
        <v>-8.47777777777776</v>
      </c>
      <c r="E165" s="18">
        <f>AVERAGE($D$6:$F$6,$D$9:$F$9,$D$12:$F$12,$D$15:$F$15,$D$18:$F$18)-E29-E63-E80</f>
        <v>-8.47777777777776</v>
      </c>
      <c r="F165" s="18">
        <f>AVERAGE($D$6:$F$6,$D$9:$F$9,$D$12:$F$12,$D$15:$F$15,$D$18:$F$18)-F29-F63-F80</f>
        <v>-8.47777777777776</v>
      </c>
      <c r="G165" s="18">
        <f>AVERAGE($G$6:$I$6,$G$9:$I$9,$G$12:$I$12,$G$15:$I$15,$G$18:$I$18)-G29-G63-G80</f>
        <v>8.47777777777776</v>
      </c>
      <c r="H165" s="18">
        <f>AVERAGE($G$6:$I$6,$G$9:$I$9,$G$12:$I$12,$G$15:$I$15,$G$18:$I$18)-H29-H63-H80</f>
        <v>8.47777777777776</v>
      </c>
      <c r="I165" s="18">
        <f>AVERAGE($G$6:$I$6,$G$9:$I$9,$G$12:$I$12,$G$15:$I$15,$G$18:$I$18)-I29-I63-I80</f>
        <v>8.47777777777776</v>
      </c>
      <c r="K165" s="18">
        <f t="shared" si="109"/>
        <v>71.87271604938242</v>
      </c>
      <c r="L165" s="18">
        <f t="shared" si="104"/>
        <v>71.87271604938242</v>
      </c>
      <c r="M165" s="18">
        <f t="shared" si="105"/>
        <v>71.87271604938242</v>
      </c>
      <c r="N165" s="18">
        <f t="shared" si="106"/>
        <v>71.87271604938242</v>
      </c>
      <c r="O165" s="18">
        <f t="shared" si="107"/>
        <v>71.87271604938242</v>
      </c>
      <c r="P165" s="18">
        <f t="shared" si="108"/>
        <v>71.87271604938242</v>
      </c>
    </row>
    <row r="166" spans="2:16" ht="13.5">
      <c r="B166" s="38"/>
      <c r="D166" s="18">
        <f>AVERAGE($D$7:$F$7,$D$10:$F$10,$D$13:$F$13,$D$16:$F$16,$D$19:$F$19)-D30-D64-D81</f>
        <v>-25.04444444444448</v>
      </c>
      <c r="E166" s="18">
        <f>AVERAGE($D$7:$F$7,$D$10:$F$10,$D$13:$F$13,$D$16:$F$16,$D$19:$F$19)-E30-E64-E81</f>
        <v>-25.04444444444448</v>
      </c>
      <c r="F166" s="18">
        <f>AVERAGE($D$7:$F$7,$D$10:$F$10,$D$13:$F$13,$D$16:$F$16,$D$19:$F$19)-F30-F64-F81</f>
        <v>-25.04444444444448</v>
      </c>
      <c r="G166" s="18">
        <f>AVERAGE($G$7:$I$7,$G$10:$I$10,$G$13:$I$13,$G$16:$I$16,$G$19:$I$19)-G30-G64-G81</f>
        <v>25.044444444444366</v>
      </c>
      <c r="H166" s="18">
        <f>AVERAGE($G$7:$I$7,$G$10:$I$10,$G$13:$I$13,$G$16:$I$16,$G$19:$I$19)-H30-H64-H81</f>
        <v>25.044444444444366</v>
      </c>
      <c r="I166" s="18">
        <f>AVERAGE($G$7:$I$7,$G$10:$I$10,$G$13:$I$13,$G$16:$I$16,$G$19:$I$19)-I30-I64-I81</f>
        <v>25.044444444444366</v>
      </c>
      <c r="K166" s="18">
        <f t="shared" si="109"/>
        <v>627.2241975308659</v>
      </c>
      <c r="L166" s="18">
        <f t="shared" si="104"/>
        <v>627.2241975308659</v>
      </c>
      <c r="M166" s="18">
        <f t="shared" si="105"/>
        <v>627.2241975308659</v>
      </c>
      <c r="N166" s="18">
        <f t="shared" si="106"/>
        <v>627.2241975308602</v>
      </c>
      <c r="O166" s="18">
        <f t="shared" si="107"/>
        <v>627.2241975308602</v>
      </c>
      <c r="P166" s="18">
        <f t="shared" si="108"/>
        <v>627.2241975308602</v>
      </c>
    </row>
    <row r="167" spans="2:16" ht="13.5">
      <c r="B167" s="38"/>
      <c r="D167" s="18">
        <f>AVERAGE($D$8:$F$8,$D$11:$F$11,$D$14:$F$14,$D$17:$F$17,$D$20:$F$20)-D31-D65-D82</f>
        <v>33.52222222222224</v>
      </c>
      <c r="E167" s="18">
        <f>AVERAGE($D$8:$F$8,$D$11:$F$11,$D$14:$F$14,$D$17:$F$17,$D$20:$F$20)-E31-E65-E82</f>
        <v>33.52222222222224</v>
      </c>
      <c r="F167" s="18">
        <f>AVERAGE($D$8:$F$8,$D$11:$F$11,$D$14:$F$14,$D$17:$F$17,$D$20:$F$20)-F31-F65-F82</f>
        <v>33.52222222222224</v>
      </c>
      <c r="G167" s="18">
        <f>AVERAGE($G$8:$I$8,$G$11:$I$11,$G$14:$I$14,$G$17:$I$17,$G$20:$I$20)-G31-G65-G82</f>
        <v>-33.52222222222224</v>
      </c>
      <c r="H167" s="18">
        <f>AVERAGE($G$8:$I$8,$G$11:$I$11,$G$14:$I$14,$G$17:$I$17,$G$20:$I$20)-H31-H65-H82</f>
        <v>-33.52222222222224</v>
      </c>
      <c r="I167" s="18">
        <f>AVERAGE($G$8:$I$8,$G$11:$I$11,$G$14:$I$14,$G$17:$I$17,$G$20:$I$20)-I31-I65-I82</f>
        <v>-33.52222222222224</v>
      </c>
      <c r="K167" s="18">
        <f t="shared" si="109"/>
        <v>1123.7393827160506</v>
      </c>
      <c r="L167" s="18">
        <f t="shared" si="104"/>
        <v>1123.7393827160506</v>
      </c>
      <c r="M167" s="18">
        <f t="shared" si="105"/>
        <v>1123.7393827160506</v>
      </c>
      <c r="N167" s="18">
        <f t="shared" si="106"/>
        <v>1123.7393827160506</v>
      </c>
      <c r="O167" s="18">
        <f t="shared" si="107"/>
        <v>1123.7393827160506</v>
      </c>
      <c r="P167" s="18">
        <f t="shared" si="108"/>
        <v>1123.7393827160506</v>
      </c>
    </row>
    <row r="168" spans="2:16" ht="13.5">
      <c r="B168" s="38"/>
      <c r="D168" s="18">
        <f>AVERAGE($D$6:$F$6,$D$9:$F$9,$D$12:$F$12,$D$15:$F$15,$D$18:$F$18)-D32-D66-D83</f>
        <v>-8.47777777777776</v>
      </c>
      <c r="E168" s="18">
        <f>AVERAGE($D$6:$F$6,$D$9:$F$9,$D$12:$F$12,$D$15:$F$15,$D$18:$F$18)-E32-E66-E83</f>
        <v>-8.47777777777776</v>
      </c>
      <c r="F168" s="18">
        <f>AVERAGE($D$6:$F$6,$D$9:$F$9,$D$12:$F$12,$D$15:$F$15,$D$18:$F$18)-F32-F66-F83</f>
        <v>-8.47777777777776</v>
      </c>
      <c r="G168" s="18">
        <f>AVERAGE($G$6:$I$6,$G$9:$I$9,$G$12:$I$12,$G$15:$I$15,$G$18:$I$18)-G32-G66-G83</f>
        <v>8.47777777777776</v>
      </c>
      <c r="H168" s="18">
        <f>AVERAGE($G$6:$I$6,$G$9:$I$9,$G$12:$I$12,$G$15:$I$15,$G$18:$I$18)-H32-H66-H83</f>
        <v>8.47777777777776</v>
      </c>
      <c r="I168" s="18">
        <f>AVERAGE($G$6:$I$6,$G$9:$I$9,$G$12:$I$12,$G$15:$I$15,$G$18:$I$18)-I32-I66-I83</f>
        <v>8.47777777777776</v>
      </c>
      <c r="K168" s="18">
        <f t="shared" si="109"/>
        <v>71.87271604938242</v>
      </c>
      <c r="L168" s="18">
        <f t="shared" si="104"/>
        <v>71.87271604938242</v>
      </c>
      <c r="M168" s="18">
        <f t="shared" si="105"/>
        <v>71.87271604938242</v>
      </c>
      <c r="N168" s="18">
        <f t="shared" si="106"/>
        <v>71.87271604938242</v>
      </c>
      <c r="O168" s="18">
        <f t="shared" si="107"/>
        <v>71.87271604938242</v>
      </c>
      <c r="P168" s="18">
        <f t="shared" si="108"/>
        <v>71.87271604938242</v>
      </c>
    </row>
    <row r="169" spans="2:16" ht="13.5">
      <c r="B169" s="38"/>
      <c r="D169" s="18">
        <f>AVERAGE($D$7:$F$7,$D$10:$F$10,$D$13:$F$13,$D$16:$F$16,$D$19:$F$19)-D33-D67-D84</f>
        <v>-25.04444444444448</v>
      </c>
      <c r="E169" s="18">
        <f>AVERAGE($D$7:$F$7,$D$10:$F$10,$D$13:$F$13,$D$16:$F$16,$D$19:$F$19)-E33-E67-E84</f>
        <v>-25.04444444444448</v>
      </c>
      <c r="F169" s="18">
        <f>AVERAGE($D$7:$F$7,$D$10:$F$10,$D$13:$F$13,$D$16:$F$16,$D$19:$F$19)-F33-F67-F84</f>
        <v>-25.04444444444448</v>
      </c>
      <c r="G169" s="18">
        <f>AVERAGE($G$7:$I$7,$G$10:$I$10,$G$13:$I$13,$G$16:$I$16,$G$19:$I$19)-G33-G67-G84</f>
        <v>25.044444444444366</v>
      </c>
      <c r="H169" s="18">
        <f>AVERAGE($G$7:$I$7,$G$10:$I$10,$G$13:$I$13,$G$16:$I$16,$G$19:$I$19)-H33-H67-H84</f>
        <v>25.044444444444366</v>
      </c>
      <c r="I169" s="18">
        <f>AVERAGE($G$7:$I$7,$G$10:$I$10,$G$13:$I$13,$G$16:$I$16,$G$19:$I$19)-I33-I67-I84</f>
        <v>25.044444444444366</v>
      </c>
      <c r="K169" s="18">
        <f t="shared" si="109"/>
        <v>627.2241975308659</v>
      </c>
      <c r="L169" s="18">
        <f t="shared" si="104"/>
        <v>627.2241975308659</v>
      </c>
      <c r="M169" s="18">
        <f t="shared" si="105"/>
        <v>627.2241975308659</v>
      </c>
      <c r="N169" s="18">
        <f t="shared" si="106"/>
        <v>627.2241975308602</v>
      </c>
      <c r="O169" s="18">
        <f t="shared" si="107"/>
        <v>627.2241975308602</v>
      </c>
      <c r="P169" s="18">
        <f t="shared" si="108"/>
        <v>627.2241975308602</v>
      </c>
    </row>
    <row r="170" spans="2:16" ht="13.5">
      <c r="B170" s="38"/>
      <c r="D170" s="18">
        <f>AVERAGE($D$8:$F$8,$D$11:$F$11,$D$14:$F$14,$D$17:$F$17,$D$20:$F$20)-D34-D68-D85</f>
        <v>33.52222222222224</v>
      </c>
      <c r="E170" s="18">
        <f>AVERAGE($D$8:$F$8,$D$11:$F$11,$D$14:$F$14,$D$17:$F$17,$D$20:$F$20)-E34-E68-E85</f>
        <v>33.52222222222224</v>
      </c>
      <c r="F170" s="18">
        <f>AVERAGE($D$8:$F$8,$D$11:$F$11,$D$14:$F$14,$D$17:$F$17,$D$20:$F$20)-F34-F68-F85</f>
        <v>33.52222222222224</v>
      </c>
      <c r="G170" s="18">
        <f>AVERAGE($G$8:$I$8,$G$11:$I$11,$G$14:$I$14,$G$17:$I$17,$G$20:$I$20)-G34-G68-G85</f>
        <v>-33.52222222222224</v>
      </c>
      <c r="H170" s="18">
        <f>AVERAGE($G$8:$I$8,$G$11:$I$11,$G$14:$I$14,$G$17:$I$17,$G$20:$I$20)-H34-H68-H85</f>
        <v>-33.52222222222224</v>
      </c>
      <c r="I170" s="18">
        <f>AVERAGE($G$8:$I$8,$G$11:$I$11,$G$14:$I$14,$G$17:$I$17,$G$20:$I$20)-I34-I68-I85</f>
        <v>-33.52222222222224</v>
      </c>
      <c r="K170" s="18">
        <f t="shared" si="109"/>
        <v>1123.7393827160506</v>
      </c>
      <c r="L170" s="18">
        <f t="shared" si="104"/>
        <v>1123.7393827160506</v>
      </c>
      <c r="M170" s="18">
        <f t="shared" si="105"/>
        <v>1123.7393827160506</v>
      </c>
      <c r="N170" s="18">
        <f t="shared" si="106"/>
        <v>1123.7393827160506</v>
      </c>
      <c r="O170" s="18">
        <f t="shared" si="107"/>
        <v>1123.7393827160506</v>
      </c>
      <c r="P170" s="18">
        <f t="shared" si="108"/>
        <v>1123.7393827160506</v>
      </c>
    </row>
    <row r="171" spans="2:16" ht="13.5">
      <c r="B171" s="38"/>
      <c r="D171" s="18">
        <f>AVERAGE($D$6:$F$6,$D$9:$F$9,$D$12:$F$12,$D$15:$F$15,$D$18:$F$18)-D35-D69-D86</f>
        <v>-8.47777777777776</v>
      </c>
      <c r="E171" s="18">
        <f>AVERAGE($D$6:$F$6,$D$9:$F$9,$D$12:$F$12,$D$15:$F$15,$D$18:$F$18)-E35-E69-E86</f>
        <v>-8.47777777777776</v>
      </c>
      <c r="F171" s="18">
        <f>AVERAGE($D$6:$F$6,$D$9:$F$9,$D$12:$F$12,$D$15:$F$15,$D$18:$F$18)-F35-F69-F86</f>
        <v>-8.47777777777776</v>
      </c>
      <c r="G171" s="18">
        <f>AVERAGE($G$6:$I$6,$G$9:$I$9,$G$12:$I$12,$G$15:$I$15,$G$18:$I$18)-G35-G69-G86</f>
        <v>8.47777777777776</v>
      </c>
      <c r="H171" s="18">
        <f>AVERAGE($G$6:$I$6,$G$9:$I$9,$G$12:$I$12,$G$15:$I$15,$G$18:$I$18)-H35-H69-H86</f>
        <v>8.47777777777776</v>
      </c>
      <c r="I171" s="18">
        <f>AVERAGE($G$6:$I$6,$G$9:$I$9,$G$12:$I$12,$G$15:$I$15,$G$18:$I$18)-I35-I69-I86</f>
        <v>8.47777777777776</v>
      </c>
      <c r="K171" s="18">
        <f t="shared" si="109"/>
        <v>71.87271604938242</v>
      </c>
      <c r="L171" s="18">
        <f t="shared" si="104"/>
        <v>71.87271604938242</v>
      </c>
      <c r="M171" s="18">
        <f t="shared" si="105"/>
        <v>71.87271604938242</v>
      </c>
      <c r="N171" s="18">
        <f t="shared" si="106"/>
        <v>71.87271604938242</v>
      </c>
      <c r="O171" s="18">
        <f t="shared" si="107"/>
        <v>71.87271604938242</v>
      </c>
      <c r="P171" s="18">
        <f t="shared" si="108"/>
        <v>71.87271604938242</v>
      </c>
    </row>
    <row r="172" spans="2:16" ht="13.5">
      <c r="B172" s="38"/>
      <c r="D172" s="18">
        <f>AVERAGE($D$7:$F$7,$D$10:$F$10,$D$13:$F$13,$D$16:$F$16,$D$19:$F$19)-D36-D70-D87</f>
        <v>-25.04444444444448</v>
      </c>
      <c r="E172" s="18">
        <f>AVERAGE($D$7:$F$7,$D$10:$F$10,$D$13:$F$13,$D$16:$F$16,$D$19:$F$19)-E36-E70-E87</f>
        <v>-25.04444444444448</v>
      </c>
      <c r="F172" s="18">
        <f>AVERAGE($D$7:$F$7,$D$10:$F$10,$D$13:$F$13,$D$16:$F$16,$D$19:$F$19)-F36-F70-F87</f>
        <v>-25.04444444444448</v>
      </c>
      <c r="G172" s="18">
        <f>AVERAGE($G$7:$I$7,$G$10:$I$10,$G$13:$I$13,$G$16:$I$16,$G$19:$I$19)-G36-G70-G87</f>
        <v>25.044444444444366</v>
      </c>
      <c r="H172" s="18">
        <f>AVERAGE($G$7:$I$7,$G$10:$I$10,$G$13:$I$13,$G$16:$I$16,$G$19:$I$19)-H36-H70-H87</f>
        <v>25.044444444444366</v>
      </c>
      <c r="I172" s="18">
        <f>AVERAGE($G$7:$I$7,$G$10:$I$10,$G$13:$I$13,$G$16:$I$16,$G$19:$I$19)-I36-I70-I87</f>
        <v>25.044444444444366</v>
      </c>
      <c r="K172" s="18">
        <f t="shared" si="109"/>
        <v>627.2241975308659</v>
      </c>
      <c r="L172" s="18">
        <f t="shared" si="104"/>
        <v>627.2241975308659</v>
      </c>
      <c r="M172" s="18">
        <f t="shared" si="105"/>
        <v>627.2241975308659</v>
      </c>
      <c r="N172" s="18">
        <f t="shared" si="106"/>
        <v>627.2241975308602</v>
      </c>
      <c r="O172" s="18">
        <f t="shared" si="107"/>
        <v>627.2241975308602</v>
      </c>
      <c r="P172" s="18">
        <f t="shared" si="108"/>
        <v>627.2241975308602</v>
      </c>
    </row>
    <row r="173" spans="2:16" ht="13.5">
      <c r="B173" s="38"/>
      <c r="D173" s="18">
        <f>AVERAGE($D$8:$F$8,$D$11:$F$11,$D$14:$F$14,$D$17:$F$17,$D$20:$F$20)-D37-D71-D88</f>
        <v>33.52222222222224</v>
      </c>
      <c r="E173" s="18">
        <f>AVERAGE($D$8:$F$8,$D$11:$F$11,$D$14:$F$14,$D$17:$F$17,$D$20:$F$20)-E37-E71-E88</f>
        <v>33.52222222222224</v>
      </c>
      <c r="F173" s="18">
        <f>AVERAGE($D$8:$F$8,$D$11:$F$11,$D$14:$F$14,$D$17:$F$17,$D$20:$F$20)-F37-F71-F88</f>
        <v>33.52222222222224</v>
      </c>
      <c r="G173" s="18">
        <f>AVERAGE($G$8:$I$8,$G$11:$I$11,$G$14:$I$14,$G$17:$I$17,$G$20:$I$20)-G37-G71-G88</f>
        <v>-33.52222222222224</v>
      </c>
      <c r="H173" s="18">
        <f>AVERAGE($G$8:$I$8,$G$11:$I$11,$G$14:$I$14,$G$17:$I$17,$G$20:$I$20)-H37-H71-H88</f>
        <v>-33.52222222222224</v>
      </c>
      <c r="I173" s="18">
        <f>AVERAGE($G$8:$I$8,$G$11:$I$11,$G$14:$I$14,$G$17:$I$17,$G$20:$I$20)-I37-I71-I88</f>
        <v>-33.52222222222224</v>
      </c>
      <c r="K173" s="18">
        <f t="shared" si="109"/>
        <v>1123.7393827160506</v>
      </c>
      <c r="L173" s="18">
        <f t="shared" si="104"/>
        <v>1123.7393827160506</v>
      </c>
      <c r="M173" s="18">
        <f t="shared" si="105"/>
        <v>1123.7393827160506</v>
      </c>
      <c r="N173" s="18">
        <f t="shared" si="106"/>
        <v>1123.7393827160506</v>
      </c>
      <c r="O173" s="18">
        <f t="shared" si="107"/>
        <v>1123.7393827160506</v>
      </c>
      <c r="P173" s="18">
        <f t="shared" si="108"/>
        <v>1123.7393827160506</v>
      </c>
    </row>
    <row r="174" ht="15">
      <c r="B174" s="22"/>
    </row>
    <row r="175" spans="2:26" ht="17.25">
      <c r="B175" s="22"/>
      <c r="D175" s="36" t="s">
        <v>18</v>
      </c>
      <c r="E175" s="36"/>
      <c r="F175" s="36"/>
      <c r="G175" s="36"/>
      <c r="H175" s="36"/>
      <c r="I175" s="36"/>
      <c r="K175" s="36" t="s">
        <v>29</v>
      </c>
      <c r="L175" s="36"/>
      <c r="M175" s="36"/>
      <c r="N175" s="36"/>
      <c r="O175" s="36"/>
      <c r="P175" s="36"/>
      <c r="R175" s="19" t="s">
        <v>52</v>
      </c>
      <c r="T175" s="19" t="s">
        <v>68</v>
      </c>
      <c r="V175" s="19" t="s">
        <v>84</v>
      </c>
      <c r="X175" s="19" t="s">
        <v>100</v>
      </c>
      <c r="Z175" s="19" t="s">
        <v>114</v>
      </c>
    </row>
    <row r="176" spans="2:26" ht="13.5">
      <c r="B176" s="38" t="s">
        <v>128</v>
      </c>
      <c r="D176" s="18">
        <f>AVERAGE($D$6,$G$6,$D$9,$G$9,$D$12,$G$12,$D$15,$G$15,$D$18,$G$18)-D23-D57-D91</f>
        <v>-18.988888888888823</v>
      </c>
      <c r="E176" s="18">
        <f>AVERAGE($E$6,$H$6,$E$9,$H$9,$E$12,$H$12,$E$15,$H$15,$E$18,$H$18)-E23-E57-E91</f>
        <v>-7.488888888888823</v>
      </c>
      <c r="F176" s="18">
        <f>AVERAGE($F$6,$I$6,$F$9,$I$9,$F$12,$I$12,$F$15,$I$15,$F$18,$I$18)-F23-F57-F91</f>
        <v>26.477777777777874</v>
      </c>
      <c r="G176" s="18">
        <f>AVERAGE($D$6,$G$6,$D$9,$G$9,$D$12,$G$12,$D$15,$G$15,$D$18,$G$18)-G23-G57-G91</f>
        <v>-18.988888888888823</v>
      </c>
      <c r="H176" s="18">
        <f>AVERAGE($E$6,$H$6,$E$9,$H$9,$E$12,$H$12,$E$15,$H$15,$E$18,$H$18)-H23-H57-H91</f>
        <v>-7.488888888888823</v>
      </c>
      <c r="I176" s="18">
        <f>AVERAGE($F$6,$I$6,$F$9,$I$9,$F$12,$I$12,$F$15,$I$15,$F$18,$I$18)-I23-I57-I91</f>
        <v>26.477777777777874</v>
      </c>
      <c r="K176" s="18">
        <f>D176^2</f>
        <v>360.5779012345654</v>
      </c>
      <c r="L176" s="18">
        <f aca="true" t="shared" si="110" ref="L176:L190">E176^2</f>
        <v>56.083456790122476</v>
      </c>
      <c r="M176" s="18">
        <f aca="true" t="shared" si="111" ref="M176:M190">F176^2</f>
        <v>701.0727160493879</v>
      </c>
      <c r="N176" s="18">
        <f aca="true" t="shared" si="112" ref="N176:N190">G176^2</f>
        <v>360.5779012345654</v>
      </c>
      <c r="O176" s="18">
        <f aca="true" t="shared" si="113" ref="O176:O190">H176^2</f>
        <v>56.083456790122476</v>
      </c>
      <c r="P176" s="18">
        <f aca="true" t="shared" si="114" ref="P176:P190">I176^2</f>
        <v>701.0727160493879</v>
      </c>
      <c r="R176" s="18">
        <f>SUM(K176:P190)</f>
        <v>30652.444444444434</v>
      </c>
      <c r="T176" s="20">
        <v>4</v>
      </c>
      <c r="V176" s="18">
        <f>R176/T176</f>
        <v>7663.111111111109</v>
      </c>
      <c r="X176" s="18">
        <f>V176/$V$278</f>
        <v>1.6181414471899453</v>
      </c>
      <c r="Z176" s="21">
        <f>FDIST(X176,T176,$T$278)</f>
        <v>0.21817272713317265</v>
      </c>
    </row>
    <row r="177" spans="2:16" ht="13.5">
      <c r="B177" s="38"/>
      <c r="D177" s="18">
        <f>AVERAGE($D$7,$G$7,$D$10,$G$10,$D$13,$G$13,$D$16,$G$16,$D$19,$G$19)-D24-D58-D92</f>
        <v>1.5777777777777828</v>
      </c>
      <c r="E177" s="18">
        <f>AVERAGE($E$7,$H$7,$E$10,$H$10,$E$13,$H$13,$E$16,$H$16,$E$19,$H$19)-E24-E58-E92</f>
        <v>-9.622222222222149</v>
      </c>
      <c r="F177" s="18">
        <f>AVERAGE($F$7,$I$7,$F$10,$I$10,$F$13,$I$13,$F$16,$I$16,$F$19,$I$19)-F24-F58-F92</f>
        <v>8.04444444444448</v>
      </c>
      <c r="G177" s="18">
        <f>AVERAGE($D$7,$G$7,$D$10,$G$10,$D$13,$G$13,$D$16,$G$16,$D$19,$G$19)-G24-G58-G92</f>
        <v>1.5777777777777828</v>
      </c>
      <c r="H177" s="18">
        <f>AVERAGE($E$7,$H$7,$E$10,$H$10,$E$13,$H$13,$E$16,$H$16,$E$19,$H$19)-H24-H58-H92</f>
        <v>-9.622222222222149</v>
      </c>
      <c r="I177" s="18">
        <f>AVERAGE($F$7,$I$7,$F$10,$I$10,$F$13,$I$13,$F$16,$I$16,$F$19,$I$19)-I24-I58-I92</f>
        <v>8.04444444444448</v>
      </c>
      <c r="K177" s="18">
        <f aca="true" t="shared" si="115" ref="K177:K190">D177^2</f>
        <v>2.489382716049399</v>
      </c>
      <c r="L177" s="18">
        <f t="shared" si="110"/>
        <v>92.58716049382575</v>
      </c>
      <c r="M177" s="18">
        <f t="shared" si="111"/>
        <v>64.71308641975365</v>
      </c>
      <c r="N177" s="18">
        <f t="shared" si="112"/>
        <v>2.489382716049399</v>
      </c>
      <c r="O177" s="18">
        <f t="shared" si="113"/>
        <v>92.58716049382575</v>
      </c>
      <c r="P177" s="18">
        <f t="shared" si="114"/>
        <v>64.71308641975365</v>
      </c>
    </row>
    <row r="178" spans="2:16" ht="13.5">
      <c r="B178" s="38"/>
      <c r="D178" s="18">
        <f>AVERAGE($D$8,$G$8,$D$11,$G$11,$D$14,$G$14,$D$17,$G$17,$D$20,$G$20)-D25-D59-D93</f>
        <v>17.411111111111154</v>
      </c>
      <c r="E178" s="18">
        <f>AVERAGE($E$8,$H$8,$E$11,$H$11,$E$14,$H$14,$E$17,$H$17,$E$20,$H$20)-E25-E59-E93</f>
        <v>17.1111111111112</v>
      </c>
      <c r="F178" s="18">
        <f>AVERAGE($F$8,$I$8,$F$11,$I$11,$F$14,$I$14,$F$17,$I$17,$F$20,$I$20)-F25-F59-F93</f>
        <v>-34.522222222222126</v>
      </c>
      <c r="G178" s="18">
        <f>AVERAGE($D$8,$G$8,$D$11,$G$11,$D$14,$G$14,$D$17,$G$17,$D$20,$G$20)-G25-G59-G93</f>
        <v>17.411111111111154</v>
      </c>
      <c r="H178" s="18">
        <f>AVERAGE($E$8,$H$8,$E$11,$H$11,$E$14,$H$14,$E$17,$H$17,$E$20,$H$20)-H25-H59-H93</f>
        <v>17.1111111111112</v>
      </c>
      <c r="I178" s="18">
        <f>AVERAGE($F$8,$I$8,$F$11,$I$11,$F$14,$I$14,$F$17,$I$17,$F$20,$I$20)-I25-I59-I93</f>
        <v>-34.522222222222126</v>
      </c>
      <c r="K178" s="18">
        <f t="shared" si="115"/>
        <v>303.1467901234583</v>
      </c>
      <c r="L178" s="18">
        <f t="shared" si="110"/>
        <v>292.79012345679314</v>
      </c>
      <c r="M178" s="18">
        <f t="shared" si="111"/>
        <v>1191.7838271604871</v>
      </c>
      <c r="N178" s="18">
        <f t="shared" si="112"/>
        <v>303.1467901234583</v>
      </c>
      <c r="O178" s="18">
        <f t="shared" si="113"/>
        <v>292.79012345679314</v>
      </c>
      <c r="P178" s="18">
        <f t="shared" si="114"/>
        <v>1191.7838271604871</v>
      </c>
    </row>
    <row r="179" spans="2:16" ht="13.5">
      <c r="B179" s="38"/>
      <c r="D179" s="18">
        <f>AVERAGE($D$6,$G$6,$D$9,$G$9,$D$12,$G$12,$D$15,$G$15,$D$18,$G$18)-D26-D60-D94</f>
        <v>-18.988888888888823</v>
      </c>
      <c r="E179" s="18">
        <f>AVERAGE($E$6,$H$6,$E$9,$H$9,$E$12,$H$12,$E$15,$H$15,$E$18,$H$18)-E26-E60-E94</f>
        <v>-7.488888888888823</v>
      </c>
      <c r="F179" s="18">
        <f>AVERAGE($F$6,$I$6,$F$9,$I$9,$F$12,$I$12,$F$15,$I$15,$F$18,$I$18)-F26-F60-F94</f>
        <v>26.477777777777874</v>
      </c>
      <c r="G179" s="18">
        <f>AVERAGE($D$6,$G$6,$D$9,$G$9,$D$12,$G$12,$D$15,$G$15,$D$18,$G$18)-G26-G60-G94</f>
        <v>-18.988888888888823</v>
      </c>
      <c r="H179" s="18">
        <f>AVERAGE($E$6,$H$6,$E$9,$H$9,$E$12,$H$12,$E$15,$H$15,$E$18,$H$18)-H26-H60-H94</f>
        <v>-7.488888888888823</v>
      </c>
      <c r="I179" s="18">
        <f>AVERAGE($F$6,$I$6,$F$9,$I$9,$F$12,$I$12,$F$15,$I$15,$F$18,$I$18)-I26-I60-I94</f>
        <v>26.477777777777874</v>
      </c>
      <c r="K179" s="18">
        <f t="shared" si="115"/>
        <v>360.5779012345654</v>
      </c>
      <c r="L179" s="18">
        <f t="shared" si="110"/>
        <v>56.083456790122476</v>
      </c>
      <c r="M179" s="18">
        <f t="shared" si="111"/>
        <v>701.0727160493879</v>
      </c>
      <c r="N179" s="18">
        <f t="shared" si="112"/>
        <v>360.5779012345654</v>
      </c>
      <c r="O179" s="18">
        <f t="shared" si="113"/>
        <v>56.083456790122476</v>
      </c>
      <c r="P179" s="18">
        <f t="shared" si="114"/>
        <v>701.0727160493879</v>
      </c>
    </row>
    <row r="180" spans="2:16" ht="13.5">
      <c r="B180" s="38"/>
      <c r="D180" s="18">
        <f>AVERAGE($D$7,$G$7,$D$10,$G$10,$D$13,$G$13,$D$16,$G$16,$D$19,$G$19)-D27-D61-D95</f>
        <v>1.5777777777777828</v>
      </c>
      <c r="E180" s="18">
        <f>AVERAGE($E$7,$H$7,$E$10,$H$10,$E$13,$H$13,$E$16,$H$16,$E$19,$H$19)-E27-E61-E95</f>
        <v>-9.622222222222149</v>
      </c>
      <c r="F180" s="18">
        <f>AVERAGE($F$7,$I$7,$F$10,$I$10,$F$13,$I$13,$F$16,$I$16,$F$19,$I$19)-F27-F61-F95</f>
        <v>8.04444444444448</v>
      </c>
      <c r="G180" s="18">
        <f>AVERAGE($D$7,$G$7,$D$10,$G$10,$D$13,$G$13,$D$16,$G$16,$D$19,$G$19)-G27-G61-G95</f>
        <v>1.5777777777777828</v>
      </c>
      <c r="H180" s="18">
        <f>AVERAGE($E$7,$H$7,$E$10,$H$10,$E$13,$H$13,$E$16,$H$16,$E$19,$H$19)-H27-H61-H95</f>
        <v>-9.622222222222149</v>
      </c>
      <c r="I180" s="18">
        <f>AVERAGE($F$7,$I$7,$F$10,$I$10,$F$13,$I$13,$F$16,$I$16,$F$19,$I$19)-I27-I61-I95</f>
        <v>8.04444444444448</v>
      </c>
      <c r="K180" s="18">
        <f t="shared" si="115"/>
        <v>2.489382716049399</v>
      </c>
      <c r="L180" s="18">
        <f t="shared" si="110"/>
        <v>92.58716049382575</v>
      </c>
      <c r="M180" s="18">
        <f t="shared" si="111"/>
        <v>64.71308641975365</v>
      </c>
      <c r="N180" s="18">
        <f t="shared" si="112"/>
        <v>2.489382716049399</v>
      </c>
      <c r="O180" s="18">
        <f t="shared" si="113"/>
        <v>92.58716049382575</v>
      </c>
      <c r="P180" s="18">
        <f t="shared" si="114"/>
        <v>64.71308641975365</v>
      </c>
    </row>
    <row r="181" spans="2:16" ht="13.5">
      <c r="B181" s="38"/>
      <c r="D181" s="18">
        <f>AVERAGE($D$8,$G$8,$D$11,$G$11,$D$14,$G$14,$D$17,$G$17,$D$20,$G$20)-D28-D62-D96</f>
        <v>17.411111111111154</v>
      </c>
      <c r="E181" s="18">
        <f>AVERAGE($E$8,$H$8,$E$11,$H$11,$E$14,$H$14,$E$17,$H$17,$E$20,$H$20)-E28-E62-E96</f>
        <v>17.1111111111112</v>
      </c>
      <c r="F181" s="18">
        <f>AVERAGE($F$8,$I$8,$F$11,$I$11,$F$14,$I$14,$F$17,$I$17,$F$20,$I$20)-F28-F62-F96</f>
        <v>-34.522222222222126</v>
      </c>
      <c r="G181" s="18">
        <f>AVERAGE($D$8,$G$8,$D$11,$G$11,$D$14,$G$14,$D$17,$G$17,$D$20,$G$20)-G28-G62-G96</f>
        <v>17.411111111111154</v>
      </c>
      <c r="H181" s="18">
        <f>AVERAGE($E$8,$H$8,$E$11,$H$11,$E$14,$H$14,$E$17,$H$17,$E$20,$H$20)-H28-H62-H96</f>
        <v>17.1111111111112</v>
      </c>
      <c r="I181" s="18">
        <f>AVERAGE($F$8,$I$8,$F$11,$I$11,$F$14,$I$14,$F$17,$I$17,$F$20,$I$20)-I28-I62-I96</f>
        <v>-34.522222222222126</v>
      </c>
      <c r="K181" s="18">
        <f t="shared" si="115"/>
        <v>303.1467901234583</v>
      </c>
      <c r="L181" s="18">
        <f t="shared" si="110"/>
        <v>292.79012345679314</v>
      </c>
      <c r="M181" s="18">
        <f t="shared" si="111"/>
        <v>1191.7838271604871</v>
      </c>
      <c r="N181" s="18">
        <f t="shared" si="112"/>
        <v>303.1467901234583</v>
      </c>
      <c r="O181" s="18">
        <f t="shared" si="113"/>
        <v>292.79012345679314</v>
      </c>
      <c r="P181" s="18">
        <f t="shared" si="114"/>
        <v>1191.7838271604871</v>
      </c>
    </row>
    <row r="182" spans="2:16" ht="13.5">
      <c r="B182" s="38"/>
      <c r="D182" s="18">
        <f>AVERAGE($D$6,$G$6,$D$9,$G$9,$D$12,$G$12,$D$15,$G$15,$D$18,$G$18)-D29-D63-D97</f>
        <v>-18.988888888888823</v>
      </c>
      <c r="E182" s="18">
        <f>AVERAGE($E$6,$H$6,$E$9,$H$9,$E$12,$H$12,$E$15,$H$15,$E$18,$H$18)-E29-E63-E97</f>
        <v>-7.488888888888823</v>
      </c>
      <c r="F182" s="18">
        <f>AVERAGE($F$6,$I$6,$F$9,$I$9,$F$12,$I$12,$F$15,$I$15,$F$18,$I$18)-F29-F63-F97</f>
        <v>26.477777777777874</v>
      </c>
      <c r="G182" s="18">
        <f>AVERAGE($D$6,$G$6,$D$9,$G$9,$D$12,$G$12,$D$15,$G$15,$D$18,$G$18)-G29-G63-G97</f>
        <v>-18.988888888888823</v>
      </c>
      <c r="H182" s="18">
        <f>AVERAGE($E$6,$H$6,$E$9,$H$9,$E$12,$H$12,$E$15,$H$15,$E$18,$H$18)-H29-H63-H97</f>
        <v>-7.488888888888823</v>
      </c>
      <c r="I182" s="18">
        <f>AVERAGE($F$6,$I$6,$F$9,$I$9,$F$12,$I$12,$F$15,$I$15,$F$18,$I$18)-I29-I63-I97</f>
        <v>26.477777777777874</v>
      </c>
      <c r="K182" s="18">
        <f t="shared" si="115"/>
        <v>360.5779012345654</v>
      </c>
      <c r="L182" s="18">
        <f t="shared" si="110"/>
        <v>56.083456790122476</v>
      </c>
      <c r="M182" s="18">
        <f t="shared" si="111"/>
        <v>701.0727160493879</v>
      </c>
      <c r="N182" s="18">
        <f t="shared" si="112"/>
        <v>360.5779012345654</v>
      </c>
      <c r="O182" s="18">
        <f t="shared" si="113"/>
        <v>56.083456790122476</v>
      </c>
      <c r="P182" s="18">
        <f t="shared" si="114"/>
        <v>701.0727160493879</v>
      </c>
    </row>
    <row r="183" spans="2:16" ht="13.5">
      <c r="B183" s="38"/>
      <c r="D183" s="18">
        <f>AVERAGE($D$7,$G$7,$D$10,$G$10,$D$13,$G$13,$D$16,$G$16,$D$19,$G$19)-D30-D64-D98</f>
        <v>1.5777777777777828</v>
      </c>
      <c r="E183" s="18">
        <f>AVERAGE($E$7,$H$7,$E$10,$H$10,$E$13,$H$13,$E$16,$H$16,$E$19,$H$19)-E30-E64-E98</f>
        <v>-9.622222222222149</v>
      </c>
      <c r="F183" s="18">
        <f>AVERAGE($F$7,$I$7,$F$10,$I$10,$F$13,$I$13,$F$16,$I$16,$F$19,$I$19)-F30-F64-F98</f>
        <v>8.04444444444448</v>
      </c>
      <c r="G183" s="18">
        <f>AVERAGE($D$7,$G$7,$D$10,$G$10,$D$13,$G$13,$D$16,$G$16,$D$19,$G$19)-G30-G64-G98</f>
        <v>1.5777777777777828</v>
      </c>
      <c r="H183" s="18">
        <f>AVERAGE($E$7,$H$7,$E$10,$H$10,$E$13,$H$13,$E$16,$H$16,$E$19,$H$19)-H30-H64-H98</f>
        <v>-9.622222222222149</v>
      </c>
      <c r="I183" s="18">
        <f>AVERAGE($F$7,$I$7,$F$10,$I$10,$F$13,$I$13,$F$16,$I$16,$F$19,$I$19)-I30-I64-I98</f>
        <v>8.04444444444448</v>
      </c>
      <c r="K183" s="18">
        <f t="shared" si="115"/>
        <v>2.489382716049399</v>
      </c>
      <c r="L183" s="18">
        <f t="shared" si="110"/>
        <v>92.58716049382575</v>
      </c>
      <c r="M183" s="18">
        <f t="shared" si="111"/>
        <v>64.71308641975365</v>
      </c>
      <c r="N183" s="18">
        <f t="shared" si="112"/>
        <v>2.489382716049399</v>
      </c>
      <c r="O183" s="18">
        <f t="shared" si="113"/>
        <v>92.58716049382575</v>
      </c>
      <c r="P183" s="18">
        <f t="shared" si="114"/>
        <v>64.71308641975365</v>
      </c>
    </row>
    <row r="184" spans="2:16" ht="13.5">
      <c r="B184" s="38"/>
      <c r="D184" s="18">
        <f>AVERAGE($D$8,$G$8,$D$11,$G$11,$D$14,$G$14,$D$17,$G$17,$D$20,$G$20)-D31-D65-D99</f>
        <v>17.411111111111154</v>
      </c>
      <c r="E184" s="18">
        <f>AVERAGE($E$8,$H$8,$E$11,$H$11,$E$14,$H$14,$E$17,$H$17,$E$20,$H$20)-E31-E65-E99</f>
        <v>17.1111111111112</v>
      </c>
      <c r="F184" s="18">
        <f>AVERAGE($F$8,$I$8,$F$11,$I$11,$F$14,$I$14,$F$17,$I$17,$F$20,$I$20)-F31-F65-F99</f>
        <v>-34.522222222222126</v>
      </c>
      <c r="G184" s="18">
        <f>AVERAGE($D$8,$G$8,$D$11,$G$11,$D$14,$G$14,$D$17,$G$17,$D$20,$G$20)-G31-G65-G99</f>
        <v>17.411111111111154</v>
      </c>
      <c r="H184" s="18">
        <f>AVERAGE($E$8,$H$8,$E$11,$H$11,$E$14,$H$14,$E$17,$H$17,$E$20,$H$20)-H31-H65-H99</f>
        <v>17.1111111111112</v>
      </c>
      <c r="I184" s="18">
        <f>AVERAGE($F$8,$I$8,$F$11,$I$11,$F$14,$I$14,$F$17,$I$17,$F$20,$I$20)-I31-I65-I99</f>
        <v>-34.522222222222126</v>
      </c>
      <c r="K184" s="18">
        <f t="shared" si="115"/>
        <v>303.1467901234583</v>
      </c>
      <c r="L184" s="18">
        <f t="shared" si="110"/>
        <v>292.79012345679314</v>
      </c>
      <c r="M184" s="18">
        <f t="shared" si="111"/>
        <v>1191.7838271604871</v>
      </c>
      <c r="N184" s="18">
        <f t="shared" si="112"/>
        <v>303.1467901234583</v>
      </c>
      <c r="O184" s="18">
        <f t="shared" si="113"/>
        <v>292.79012345679314</v>
      </c>
      <c r="P184" s="18">
        <f t="shared" si="114"/>
        <v>1191.7838271604871</v>
      </c>
    </row>
    <row r="185" spans="2:16" ht="13.5">
      <c r="B185" s="38"/>
      <c r="D185" s="18">
        <f>AVERAGE($D$6,$G$6,$D$9,$G$9,$D$12,$G$12,$D$15,$G$15,$D$18,$G$18)-D32-D66-D100</f>
        <v>-18.988888888888823</v>
      </c>
      <c r="E185" s="18">
        <f>AVERAGE($E$6,$H$6,$E$9,$H$9,$E$12,$H$12,$E$15,$H$15,$E$18,$H$18)-E32-E66-E100</f>
        <v>-7.488888888888823</v>
      </c>
      <c r="F185" s="18">
        <f>AVERAGE($F$6,$I$6,$F$9,$I$9,$F$12,$I$12,$F$15,$I$15,$F$18,$I$18)-F32-F66-F100</f>
        <v>26.477777777777874</v>
      </c>
      <c r="G185" s="18">
        <f>AVERAGE($D$6,$G$6,$D$9,$G$9,$D$12,$G$12,$D$15,$G$15,$D$18,$G$18)-G32-G66-G100</f>
        <v>-18.988888888888823</v>
      </c>
      <c r="H185" s="18">
        <f>AVERAGE($E$6,$H$6,$E$9,$H$9,$E$12,$H$12,$E$15,$H$15,$E$18,$H$18)-H32-H66-H100</f>
        <v>-7.488888888888823</v>
      </c>
      <c r="I185" s="18">
        <f>AVERAGE($F$6,$I$6,$F$9,$I$9,$F$12,$I$12,$F$15,$I$15,$F$18,$I$18)-I32-I66-I100</f>
        <v>26.477777777777874</v>
      </c>
      <c r="K185" s="18">
        <f t="shared" si="115"/>
        <v>360.5779012345654</v>
      </c>
      <c r="L185" s="18">
        <f t="shared" si="110"/>
        <v>56.083456790122476</v>
      </c>
      <c r="M185" s="18">
        <f t="shared" si="111"/>
        <v>701.0727160493879</v>
      </c>
      <c r="N185" s="18">
        <f t="shared" si="112"/>
        <v>360.5779012345654</v>
      </c>
      <c r="O185" s="18">
        <f t="shared" si="113"/>
        <v>56.083456790122476</v>
      </c>
      <c r="P185" s="18">
        <f t="shared" si="114"/>
        <v>701.0727160493879</v>
      </c>
    </row>
    <row r="186" spans="2:16" ht="13.5">
      <c r="B186" s="38"/>
      <c r="D186" s="18">
        <f>AVERAGE($D$7,$G$7,$D$10,$G$10,$D$13,$G$13,$D$16,$G$16,$D$19,$G$19)-D33-D67-D101</f>
        <v>1.5777777777777828</v>
      </c>
      <c r="E186" s="18">
        <f>AVERAGE($E$7,$H$7,$E$10,$H$10,$E$13,$H$13,$E$16,$H$16,$E$19,$H$19)-E33-E67-E101</f>
        <v>-9.622222222222149</v>
      </c>
      <c r="F186" s="18">
        <f>AVERAGE($F$7,$I$7,$F$10,$I$10,$F$13,$I$13,$F$16,$I$16,$F$19,$I$19)-F33-F67-F101</f>
        <v>8.04444444444448</v>
      </c>
      <c r="G186" s="18">
        <f>AVERAGE($D$7,$G$7,$D$10,$G$10,$D$13,$G$13,$D$16,$G$16,$D$19,$G$19)-G33-G67-G101</f>
        <v>1.5777777777777828</v>
      </c>
      <c r="H186" s="18">
        <f>AVERAGE($E$7,$H$7,$E$10,$H$10,$E$13,$H$13,$E$16,$H$16,$E$19,$H$19)-H33-H67-H101</f>
        <v>-9.622222222222149</v>
      </c>
      <c r="I186" s="18">
        <f>AVERAGE($F$7,$I$7,$F$10,$I$10,$F$13,$I$13,$F$16,$I$16,$F$19,$I$19)-I33-I67-I101</f>
        <v>8.04444444444448</v>
      </c>
      <c r="K186" s="18">
        <f t="shared" si="115"/>
        <v>2.489382716049399</v>
      </c>
      <c r="L186" s="18">
        <f t="shared" si="110"/>
        <v>92.58716049382575</v>
      </c>
      <c r="M186" s="18">
        <f t="shared" si="111"/>
        <v>64.71308641975365</v>
      </c>
      <c r="N186" s="18">
        <f t="shared" si="112"/>
        <v>2.489382716049399</v>
      </c>
      <c r="O186" s="18">
        <f t="shared" si="113"/>
        <v>92.58716049382575</v>
      </c>
      <c r="P186" s="18">
        <f t="shared" si="114"/>
        <v>64.71308641975365</v>
      </c>
    </row>
    <row r="187" spans="2:16" ht="13.5">
      <c r="B187" s="38"/>
      <c r="D187" s="18">
        <f>AVERAGE($D$8,$G$8,$D$11,$G$11,$D$14,$G$14,$D$17,$G$17,$D$20,$G$20)-D34-D68-D102</f>
        <v>17.411111111111154</v>
      </c>
      <c r="E187" s="18">
        <f>AVERAGE($E$8,$H$8,$E$11,$H$11,$E$14,$H$14,$E$17,$H$17,$E$20,$H$20)-E34-E68-E102</f>
        <v>17.1111111111112</v>
      </c>
      <c r="F187" s="18">
        <f>AVERAGE($F$8,$I$8,$F$11,$I$11,$F$14,$I$14,$F$17,$I$17,$F$20,$I$20)-F34-F68-F102</f>
        <v>-34.522222222222126</v>
      </c>
      <c r="G187" s="18">
        <f>AVERAGE($D$8,$G$8,$D$11,$G$11,$D$14,$G$14,$D$17,$G$17,$D$20,$G$20)-G34-G68-G102</f>
        <v>17.411111111111154</v>
      </c>
      <c r="H187" s="18">
        <f>AVERAGE($E$8,$H$8,$E$11,$H$11,$E$14,$H$14,$E$17,$H$17,$E$20,$H$20)-H34-H68-H102</f>
        <v>17.1111111111112</v>
      </c>
      <c r="I187" s="18">
        <f>AVERAGE($F$8,$I$8,$F$11,$I$11,$F$14,$I$14,$F$17,$I$17,$F$20,$I$20)-I34-I68-I102</f>
        <v>-34.522222222222126</v>
      </c>
      <c r="K187" s="18">
        <f t="shared" si="115"/>
        <v>303.1467901234583</v>
      </c>
      <c r="L187" s="18">
        <f t="shared" si="110"/>
        <v>292.79012345679314</v>
      </c>
      <c r="M187" s="18">
        <f t="shared" si="111"/>
        <v>1191.7838271604871</v>
      </c>
      <c r="N187" s="18">
        <f t="shared" si="112"/>
        <v>303.1467901234583</v>
      </c>
      <c r="O187" s="18">
        <f t="shared" si="113"/>
        <v>292.79012345679314</v>
      </c>
      <c r="P187" s="18">
        <f t="shared" si="114"/>
        <v>1191.7838271604871</v>
      </c>
    </row>
    <row r="188" spans="2:16" ht="13.5">
      <c r="B188" s="38"/>
      <c r="D188" s="18">
        <f>AVERAGE($D$6,$G$6,$D$9,$G$9,$D$12,$G$12,$D$15,$G$15,$D$18,$G$18)-D35-D69-D103</f>
        <v>-18.988888888888823</v>
      </c>
      <c r="E188" s="18">
        <f>AVERAGE($E$6,$H$6,$E$9,$H$9,$E$12,$H$12,$E$15,$H$15,$E$18,$H$18)-E35-E69-E103</f>
        <v>-7.488888888888823</v>
      </c>
      <c r="F188" s="18">
        <f>AVERAGE($F$6,$I$6,$F$9,$I$9,$F$12,$I$12,$F$15,$I$15,$F$18,$I$18)-F35-F69-F103</f>
        <v>26.477777777777874</v>
      </c>
      <c r="G188" s="18">
        <f>AVERAGE($D$6,$G$6,$D$9,$G$9,$D$12,$G$12,$D$15,$G$15,$D$18,$G$18)-G35-G69-G103</f>
        <v>-18.988888888888823</v>
      </c>
      <c r="H188" s="18">
        <f>AVERAGE($E$6,$H$6,$E$9,$H$9,$E$12,$H$12,$E$15,$H$15,$E$18,$H$18)-H35-H69-H103</f>
        <v>-7.488888888888823</v>
      </c>
      <c r="I188" s="18">
        <f>AVERAGE($F$6,$I$6,$F$9,$I$9,$F$12,$I$12,$F$15,$I$15,$F$18,$I$18)-I35-I69-I103</f>
        <v>26.477777777777874</v>
      </c>
      <c r="K188" s="18">
        <f t="shared" si="115"/>
        <v>360.5779012345654</v>
      </c>
      <c r="L188" s="18">
        <f t="shared" si="110"/>
        <v>56.083456790122476</v>
      </c>
      <c r="M188" s="18">
        <f t="shared" si="111"/>
        <v>701.0727160493879</v>
      </c>
      <c r="N188" s="18">
        <f t="shared" si="112"/>
        <v>360.5779012345654</v>
      </c>
      <c r="O188" s="18">
        <f t="shared" si="113"/>
        <v>56.083456790122476</v>
      </c>
      <c r="P188" s="18">
        <f t="shared" si="114"/>
        <v>701.0727160493879</v>
      </c>
    </row>
    <row r="189" spans="2:16" ht="13.5">
      <c r="B189" s="38"/>
      <c r="D189" s="18">
        <f>AVERAGE($D$7,$G$7,$D$10,$G$10,$D$13,$G$13,$D$16,$G$16,$D$19,$G$19)-D36-D70-D104</f>
        <v>1.5777777777777828</v>
      </c>
      <c r="E189" s="18">
        <f>AVERAGE($E$7,$H$7,$E$10,$H$10,$E$13,$H$13,$E$16,$H$16,$E$19,$H$19)-E36-E70-E104</f>
        <v>-9.622222222222149</v>
      </c>
      <c r="F189" s="18">
        <f>AVERAGE($F$7,$I$7,$F$10,$I$10,$F$13,$I$13,$F$16,$I$16,$F$19,$I$19)-F36-F70-F104</f>
        <v>8.04444444444448</v>
      </c>
      <c r="G189" s="18">
        <f>AVERAGE($D$7,$G$7,$D$10,$G$10,$D$13,$G$13,$D$16,$G$16,$D$19,$G$19)-G36-G70-G104</f>
        <v>1.5777777777777828</v>
      </c>
      <c r="H189" s="18">
        <f>AVERAGE($E$7,$H$7,$E$10,$H$10,$E$13,$H$13,$E$16,$H$16,$E$19,$H$19)-H36-H70-H104</f>
        <v>-9.622222222222149</v>
      </c>
      <c r="I189" s="18">
        <f>AVERAGE($F$7,$I$7,$F$10,$I$10,$F$13,$I$13,$F$16,$I$16,$F$19,$I$19)-I36-I70-I104</f>
        <v>8.04444444444448</v>
      </c>
      <c r="K189" s="18">
        <f t="shared" si="115"/>
        <v>2.489382716049399</v>
      </c>
      <c r="L189" s="18">
        <f t="shared" si="110"/>
        <v>92.58716049382575</v>
      </c>
      <c r="M189" s="18">
        <f t="shared" si="111"/>
        <v>64.71308641975365</v>
      </c>
      <c r="N189" s="18">
        <f t="shared" si="112"/>
        <v>2.489382716049399</v>
      </c>
      <c r="O189" s="18">
        <f t="shared" si="113"/>
        <v>92.58716049382575</v>
      </c>
      <c r="P189" s="18">
        <f t="shared" si="114"/>
        <v>64.71308641975365</v>
      </c>
    </row>
    <row r="190" spans="2:16" ht="13.5">
      <c r="B190" s="38"/>
      <c r="D190" s="18">
        <f>AVERAGE($D$8,$G$8,$D$11,$G$11,$D$14,$G$14,$D$17,$G$17,$D$20,$G$20)-D37-D71-D105</f>
        <v>17.411111111111154</v>
      </c>
      <c r="E190" s="18">
        <f>AVERAGE($E$8,$H$8,$E$11,$H$11,$E$14,$H$14,$E$17,$H$17,$E$20,$H$20)-E37-E71-E105</f>
        <v>17.1111111111112</v>
      </c>
      <c r="F190" s="18">
        <f>AVERAGE($F$8,$I$8,$F$11,$I$11,$F$14,$I$14,$F$17,$I$17,$F$20,$I$20)-F37-F71-F105</f>
        <v>-34.522222222222126</v>
      </c>
      <c r="G190" s="18">
        <f>AVERAGE($D$8,$G$8,$D$11,$G$11,$D$14,$G$14,$D$17,$G$17,$D$20,$G$20)-G37-G71-G105</f>
        <v>17.411111111111154</v>
      </c>
      <c r="H190" s="18">
        <f>AVERAGE($E$8,$H$8,$E$11,$H$11,$E$14,$H$14,$E$17,$H$17,$E$20,$H$20)-H37-H71-H105</f>
        <v>17.1111111111112</v>
      </c>
      <c r="I190" s="18">
        <f>AVERAGE($F$8,$I$8,$F$11,$I$11,$F$14,$I$14,$F$17,$I$17,$F$20,$I$20)-I37-I71-I105</f>
        <v>-34.522222222222126</v>
      </c>
      <c r="K190" s="18">
        <f t="shared" si="115"/>
        <v>303.1467901234583</v>
      </c>
      <c r="L190" s="18">
        <f t="shared" si="110"/>
        <v>292.79012345679314</v>
      </c>
      <c r="M190" s="18">
        <f t="shared" si="111"/>
        <v>1191.7838271604871</v>
      </c>
      <c r="N190" s="18">
        <f t="shared" si="112"/>
        <v>303.1467901234583</v>
      </c>
      <c r="O190" s="18">
        <f t="shared" si="113"/>
        <v>292.79012345679314</v>
      </c>
      <c r="P190" s="18">
        <f t="shared" si="114"/>
        <v>1191.7838271604871</v>
      </c>
    </row>
    <row r="191" spans="2:16" ht="15">
      <c r="B191" s="22"/>
      <c r="D191" s="18"/>
      <c r="E191" s="18"/>
      <c r="F191" s="18"/>
      <c r="G191" s="18"/>
      <c r="H191" s="18"/>
      <c r="I191" s="18"/>
      <c r="K191" s="18"/>
      <c r="L191" s="18"/>
      <c r="M191" s="18"/>
      <c r="N191" s="18"/>
      <c r="O191" s="18"/>
      <c r="P191" s="18"/>
    </row>
    <row r="192" spans="2:26" ht="17.25">
      <c r="B192" s="22"/>
      <c r="D192" s="36" t="s">
        <v>19</v>
      </c>
      <c r="E192" s="36"/>
      <c r="F192" s="36"/>
      <c r="G192" s="36"/>
      <c r="H192" s="36"/>
      <c r="I192" s="36"/>
      <c r="K192" s="36" t="s">
        <v>30</v>
      </c>
      <c r="L192" s="36"/>
      <c r="M192" s="36"/>
      <c r="N192" s="36"/>
      <c r="O192" s="36"/>
      <c r="P192" s="36"/>
      <c r="R192" s="19" t="s">
        <v>53</v>
      </c>
      <c r="T192" s="19" t="s">
        <v>69</v>
      </c>
      <c r="V192" s="19" t="s">
        <v>85</v>
      </c>
      <c r="X192" s="19" t="s">
        <v>101</v>
      </c>
      <c r="Z192" s="19" t="s">
        <v>115</v>
      </c>
    </row>
    <row r="193" spans="2:26" ht="13.5">
      <c r="B193" s="38" t="s">
        <v>128</v>
      </c>
      <c r="D193" s="18">
        <f aca="true" t="shared" si="116" ref="D193:I207">AVERAGE(D$6:D$20)-D23-D74-D91</f>
        <v>-13.54444444444448</v>
      </c>
      <c r="E193" s="18">
        <f t="shared" si="116"/>
        <v>-8.211111111111109</v>
      </c>
      <c r="F193" s="18">
        <f t="shared" si="116"/>
        <v>21.75555555555559</v>
      </c>
      <c r="G193" s="18">
        <f t="shared" si="116"/>
        <v>13.54444444444448</v>
      </c>
      <c r="H193" s="18">
        <f t="shared" si="116"/>
        <v>8.211111111111109</v>
      </c>
      <c r="I193" s="18">
        <f t="shared" si="116"/>
        <v>-21.755555555555475</v>
      </c>
      <c r="K193" s="18">
        <f>D193^2</f>
        <v>183.45197530864294</v>
      </c>
      <c r="L193" s="18">
        <f aca="true" t="shared" si="117" ref="L193:L207">E193^2</f>
        <v>67.42234567901231</v>
      </c>
      <c r="M193" s="18">
        <f aca="true" t="shared" si="118" ref="M193:M207">F193^2</f>
        <v>473.3041975308656</v>
      </c>
      <c r="N193" s="18">
        <f aca="true" t="shared" si="119" ref="N193:N207">G193^2</f>
        <v>183.45197530864294</v>
      </c>
      <c r="O193" s="18">
        <f aca="true" t="shared" si="120" ref="O193:O207">H193^2</f>
        <v>67.42234567901231</v>
      </c>
      <c r="P193" s="18">
        <f aca="true" t="shared" si="121" ref="P193:P207">I193^2</f>
        <v>473.3041975308607</v>
      </c>
      <c r="R193" s="18">
        <f>SUM(K193:P207)</f>
        <v>21725.355555555554</v>
      </c>
      <c r="T193" s="20">
        <v>2</v>
      </c>
      <c r="V193" s="18">
        <f>R193/T193</f>
        <v>10862.677777777777</v>
      </c>
      <c r="X193" s="18">
        <f>V193/$V$278</f>
        <v>2.293761487316184</v>
      </c>
      <c r="Z193" s="21">
        <f>FDIST(X193,T193,$T$278)</f>
        <v>0.13308438028798325</v>
      </c>
    </row>
    <row r="194" spans="2:16" ht="13.5">
      <c r="B194" s="38"/>
      <c r="D194" s="18">
        <f t="shared" si="116"/>
        <v>-13.54444444444448</v>
      </c>
      <c r="E194" s="18">
        <f t="shared" si="116"/>
        <v>-8.211111111111109</v>
      </c>
      <c r="F194" s="18">
        <f t="shared" si="116"/>
        <v>21.75555555555559</v>
      </c>
      <c r="G194" s="18">
        <f t="shared" si="116"/>
        <v>13.54444444444448</v>
      </c>
      <c r="H194" s="18">
        <f t="shared" si="116"/>
        <v>8.211111111111109</v>
      </c>
      <c r="I194" s="18">
        <f t="shared" si="116"/>
        <v>-21.755555555555475</v>
      </c>
      <c r="K194" s="18">
        <f aca="true" t="shared" si="122" ref="K194:K207">D194^2</f>
        <v>183.45197530864294</v>
      </c>
      <c r="L194" s="18">
        <f t="shared" si="117"/>
        <v>67.42234567901231</v>
      </c>
      <c r="M194" s="18">
        <f t="shared" si="118"/>
        <v>473.3041975308656</v>
      </c>
      <c r="N194" s="18">
        <f t="shared" si="119"/>
        <v>183.45197530864294</v>
      </c>
      <c r="O194" s="18">
        <f t="shared" si="120"/>
        <v>67.42234567901231</v>
      </c>
      <c r="P194" s="18">
        <f t="shared" si="121"/>
        <v>473.3041975308607</v>
      </c>
    </row>
    <row r="195" spans="2:16" ht="13.5">
      <c r="B195" s="38"/>
      <c r="D195" s="18">
        <f t="shared" si="116"/>
        <v>-13.54444444444448</v>
      </c>
      <c r="E195" s="18">
        <f t="shared" si="116"/>
        <v>-8.211111111111109</v>
      </c>
      <c r="F195" s="18">
        <f t="shared" si="116"/>
        <v>21.75555555555559</v>
      </c>
      <c r="G195" s="18">
        <f t="shared" si="116"/>
        <v>13.54444444444448</v>
      </c>
      <c r="H195" s="18">
        <f t="shared" si="116"/>
        <v>8.211111111111109</v>
      </c>
      <c r="I195" s="18">
        <f t="shared" si="116"/>
        <v>-21.755555555555475</v>
      </c>
      <c r="K195" s="18">
        <f t="shared" si="122"/>
        <v>183.45197530864294</v>
      </c>
      <c r="L195" s="18">
        <f t="shared" si="117"/>
        <v>67.42234567901231</v>
      </c>
      <c r="M195" s="18">
        <f t="shared" si="118"/>
        <v>473.3041975308656</v>
      </c>
      <c r="N195" s="18">
        <f t="shared" si="119"/>
        <v>183.45197530864294</v>
      </c>
      <c r="O195" s="18">
        <f t="shared" si="120"/>
        <v>67.42234567901231</v>
      </c>
      <c r="P195" s="18">
        <f t="shared" si="121"/>
        <v>473.3041975308607</v>
      </c>
    </row>
    <row r="196" spans="2:16" ht="13.5">
      <c r="B196" s="38"/>
      <c r="D196" s="18">
        <f t="shared" si="116"/>
        <v>-13.54444444444448</v>
      </c>
      <c r="E196" s="18">
        <f t="shared" si="116"/>
        <v>-8.211111111111109</v>
      </c>
      <c r="F196" s="18">
        <f t="shared" si="116"/>
        <v>21.75555555555559</v>
      </c>
      <c r="G196" s="18">
        <f t="shared" si="116"/>
        <v>13.54444444444448</v>
      </c>
      <c r="H196" s="18">
        <f t="shared" si="116"/>
        <v>8.211111111111109</v>
      </c>
      <c r="I196" s="18">
        <f t="shared" si="116"/>
        <v>-21.755555555555475</v>
      </c>
      <c r="K196" s="18">
        <f t="shared" si="122"/>
        <v>183.45197530864294</v>
      </c>
      <c r="L196" s="18">
        <f t="shared" si="117"/>
        <v>67.42234567901231</v>
      </c>
      <c r="M196" s="18">
        <f t="shared" si="118"/>
        <v>473.3041975308656</v>
      </c>
      <c r="N196" s="18">
        <f t="shared" si="119"/>
        <v>183.45197530864294</v>
      </c>
      <c r="O196" s="18">
        <f t="shared" si="120"/>
        <v>67.42234567901231</v>
      </c>
      <c r="P196" s="18">
        <f t="shared" si="121"/>
        <v>473.3041975308607</v>
      </c>
    </row>
    <row r="197" spans="2:16" ht="13.5">
      <c r="B197" s="38"/>
      <c r="D197" s="18">
        <f t="shared" si="116"/>
        <v>-13.54444444444448</v>
      </c>
      <c r="E197" s="18">
        <f t="shared" si="116"/>
        <v>-8.211111111111109</v>
      </c>
      <c r="F197" s="18">
        <f t="shared" si="116"/>
        <v>21.75555555555559</v>
      </c>
      <c r="G197" s="18">
        <f t="shared" si="116"/>
        <v>13.54444444444448</v>
      </c>
      <c r="H197" s="18">
        <f t="shared" si="116"/>
        <v>8.211111111111109</v>
      </c>
      <c r="I197" s="18">
        <f t="shared" si="116"/>
        <v>-21.755555555555475</v>
      </c>
      <c r="K197" s="18">
        <f t="shared" si="122"/>
        <v>183.45197530864294</v>
      </c>
      <c r="L197" s="18">
        <f t="shared" si="117"/>
        <v>67.42234567901231</v>
      </c>
      <c r="M197" s="18">
        <f t="shared" si="118"/>
        <v>473.3041975308656</v>
      </c>
      <c r="N197" s="18">
        <f t="shared" si="119"/>
        <v>183.45197530864294</v>
      </c>
      <c r="O197" s="18">
        <f t="shared" si="120"/>
        <v>67.42234567901231</v>
      </c>
      <c r="P197" s="18">
        <f t="shared" si="121"/>
        <v>473.3041975308607</v>
      </c>
    </row>
    <row r="198" spans="2:16" ht="13.5">
      <c r="B198" s="38"/>
      <c r="D198" s="18">
        <f t="shared" si="116"/>
        <v>-13.54444444444448</v>
      </c>
      <c r="E198" s="18">
        <f t="shared" si="116"/>
        <v>-8.211111111111109</v>
      </c>
      <c r="F198" s="18">
        <f t="shared" si="116"/>
        <v>21.75555555555559</v>
      </c>
      <c r="G198" s="18">
        <f t="shared" si="116"/>
        <v>13.54444444444448</v>
      </c>
      <c r="H198" s="18">
        <f t="shared" si="116"/>
        <v>8.211111111111109</v>
      </c>
      <c r="I198" s="18">
        <f t="shared" si="116"/>
        <v>-21.755555555555475</v>
      </c>
      <c r="K198" s="18">
        <f t="shared" si="122"/>
        <v>183.45197530864294</v>
      </c>
      <c r="L198" s="18">
        <f t="shared" si="117"/>
        <v>67.42234567901231</v>
      </c>
      <c r="M198" s="18">
        <f t="shared" si="118"/>
        <v>473.3041975308656</v>
      </c>
      <c r="N198" s="18">
        <f t="shared" si="119"/>
        <v>183.45197530864294</v>
      </c>
      <c r="O198" s="18">
        <f t="shared" si="120"/>
        <v>67.42234567901231</v>
      </c>
      <c r="P198" s="18">
        <f t="shared" si="121"/>
        <v>473.3041975308607</v>
      </c>
    </row>
    <row r="199" spans="2:16" ht="13.5">
      <c r="B199" s="38"/>
      <c r="D199" s="18">
        <f t="shared" si="116"/>
        <v>-13.54444444444448</v>
      </c>
      <c r="E199" s="18">
        <f t="shared" si="116"/>
        <v>-8.211111111111109</v>
      </c>
      <c r="F199" s="18">
        <f t="shared" si="116"/>
        <v>21.75555555555559</v>
      </c>
      <c r="G199" s="18">
        <f t="shared" si="116"/>
        <v>13.54444444444448</v>
      </c>
      <c r="H199" s="18">
        <f t="shared" si="116"/>
        <v>8.211111111111109</v>
      </c>
      <c r="I199" s="18">
        <f t="shared" si="116"/>
        <v>-21.755555555555475</v>
      </c>
      <c r="K199" s="18">
        <f t="shared" si="122"/>
        <v>183.45197530864294</v>
      </c>
      <c r="L199" s="18">
        <f t="shared" si="117"/>
        <v>67.42234567901231</v>
      </c>
      <c r="M199" s="18">
        <f t="shared" si="118"/>
        <v>473.3041975308656</v>
      </c>
      <c r="N199" s="18">
        <f t="shared" si="119"/>
        <v>183.45197530864294</v>
      </c>
      <c r="O199" s="18">
        <f t="shared" si="120"/>
        <v>67.42234567901231</v>
      </c>
      <c r="P199" s="18">
        <f t="shared" si="121"/>
        <v>473.3041975308607</v>
      </c>
    </row>
    <row r="200" spans="2:16" ht="13.5">
      <c r="B200" s="38"/>
      <c r="D200" s="18">
        <f t="shared" si="116"/>
        <v>-13.54444444444448</v>
      </c>
      <c r="E200" s="18">
        <f t="shared" si="116"/>
        <v>-8.211111111111109</v>
      </c>
      <c r="F200" s="18">
        <f t="shared" si="116"/>
        <v>21.75555555555559</v>
      </c>
      <c r="G200" s="18">
        <f t="shared" si="116"/>
        <v>13.54444444444448</v>
      </c>
      <c r="H200" s="18">
        <f t="shared" si="116"/>
        <v>8.211111111111109</v>
      </c>
      <c r="I200" s="18">
        <f t="shared" si="116"/>
        <v>-21.755555555555475</v>
      </c>
      <c r="K200" s="18">
        <f t="shared" si="122"/>
        <v>183.45197530864294</v>
      </c>
      <c r="L200" s="18">
        <f t="shared" si="117"/>
        <v>67.42234567901231</v>
      </c>
      <c r="M200" s="18">
        <f t="shared" si="118"/>
        <v>473.3041975308656</v>
      </c>
      <c r="N200" s="18">
        <f t="shared" si="119"/>
        <v>183.45197530864294</v>
      </c>
      <c r="O200" s="18">
        <f t="shared" si="120"/>
        <v>67.42234567901231</v>
      </c>
      <c r="P200" s="18">
        <f t="shared" si="121"/>
        <v>473.3041975308607</v>
      </c>
    </row>
    <row r="201" spans="2:16" ht="13.5">
      <c r="B201" s="38"/>
      <c r="D201" s="18">
        <f t="shared" si="116"/>
        <v>-13.54444444444448</v>
      </c>
      <c r="E201" s="18">
        <f t="shared" si="116"/>
        <v>-8.211111111111109</v>
      </c>
      <c r="F201" s="18">
        <f t="shared" si="116"/>
        <v>21.75555555555559</v>
      </c>
      <c r="G201" s="18">
        <f t="shared" si="116"/>
        <v>13.54444444444448</v>
      </c>
      <c r="H201" s="18">
        <f t="shared" si="116"/>
        <v>8.211111111111109</v>
      </c>
      <c r="I201" s="18">
        <f t="shared" si="116"/>
        <v>-21.755555555555475</v>
      </c>
      <c r="K201" s="18">
        <f t="shared" si="122"/>
        <v>183.45197530864294</v>
      </c>
      <c r="L201" s="18">
        <f t="shared" si="117"/>
        <v>67.42234567901231</v>
      </c>
      <c r="M201" s="18">
        <f t="shared" si="118"/>
        <v>473.3041975308656</v>
      </c>
      <c r="N201" s="18">
        <f t="shared" si="119"/>
        <v>183.45197530864294</v>
      </c>
      <c r="O201" s="18">
        <f t="shared" si="120"/>
        <v>67.42234567901231</v>
      </c>
      <c r="P201" s="18">
        <f t="shared" si="121"/>
        <v>473.3041975308607</v>
      </c>
    </row>
    <row r="202" spans="2:16" ht="13.5">
      <c r="B202" s="38"/>
      <c r="D202" s="18">
        <f t="shared" si="116"/>
        <v>-13.54444444444448</v>
      </c>
      <c r="E202" s="18">
        <f t="shared" si="116"/>
        <v>-8.211111111111109</v>
      </c>
      <c r="F202" s="18">
        <f t="shared" si="116"/>
        <v>21.75555555555559</v>
      </c>
      <c r="G202" s="18">
        <f t="shared" si="116"/>
        <v>13.54444444444448</v>
      </c>
      <c r="H202" s="18">
        <f t="shared" si="116"/>
        <v>8.211111111111109</v>
      </c>
      <c r="I202" s="18">
        <f t="shared" si="116"/>
        <v>-21.755555555555475</v>
      </c>
      <c r="K202" s="18">
        <f t="shared" si="122"/>
        <v>183.45197530864294</v>
      </c>
      <c r="L202" s="18">
        <f t="shared" si="117"/>
        <v>67.42234567901231</v>
      </c>
      <c r="M202" s="18">
        <f t="shared" si="118"/>
        <v>473.3041975308656</v>
      </c>
      <c r="N202" s="18">
        <f t="shared" si="119"/>
        <v>183.45197530864294</v>
      </c>
      <c r="O202" s="18">
        <f t="shared" si="120"/>
        <v>67.42234567901231</v>
      </c>
      <c r="P202" s="18">
        <f t="shared" si="121"/>
        <v>473.3041975308607</v>
      </c>
    </row>
    <row r="203" spans="2:16" ht="13.5">
      <c r="B203" s="38"/>
      <c r="D203" s="18">
        <f t="shared" si="116"/>
        <v>-13.54444444444448</v>
      </c>
      <c r="E203" s="18">
        <f t="shared" si="116"/>
        <v>-8.211111111111109</v>
      </c>
      <c r="F203" s="18">
        <f t="shared" si="116"/>
        <v>21.75555555555559</v>
      </c>
      <c r="G203" s="18">
        <f t="shared" si="116"/>
        <v>13.54444444444448</v>
      </c>
      <c r="H203" s="18">
        <f t="shared" si="116"/>
        <v>8.211111111111109</v>
      </c>
      <c r="I203" s="18">
        <f t="shared" si="116"/>
        <v>-21.755555555555475</v>
      </c>
      <c r="K203" s="18">
        <f t="shared" si="122"/>
        <v>183.45197530864294</v>
      </c>
      <c r="L203" s="18">
        <f t="shared" si="117"/>
        <v>67.42234567901231</v>
      </c>
      <c r="M203" s="18">
        <f t="shared" si="118"/>
        <v>473.3041975308656</v>
      </c>
      <c r="N203" s="18">
        <f t="shared" si="119"/>
        <v>183.45197530864294</v>
      </c>
      <c r="O203" s="18">
        <f t="shared" si="120"/>
        <v>67.42234567901231</v>
      </c>
      <c r="P203" s="18">
        <f t="shared" si="121"/>
        <v>473.3041975308607</v>
      </c>
    </row>
    <row r="204" spans="2:16" ht="13.5">
      <c r="B204" s="38"/>
      <c r="D204" s="18">
        <f t="shared" si="116"/>
        <v>-13.54444444444448</v>
      </c>
      <c r="E204" s="18">
        <f t="shared" si="116"/>
        <v>-8.211111111111109</v>
      </c>
      <c r="F204" s="18">
        <f t="shared" si="116"/>
        <v>21.75555555555559</v>
      </c>
      <c r="G204" s="18">
        <f t="shared" si="116"/>
        <v>13.54444444444448</v>
      </c>
      <c r="H204" s="18">
        <f t="shared" si="116"/>
        <v>8.211111111111109</v>
      </c>
      <c r="I204" s="18">
        <f t="shared" si="116"/>
        <v>-21.755555555555475</v>
      </c>
      <c r="K204" s="18">
        <f t="shared" si="122"/>
        <v>183.45197530864294</v>
      </c>
      <c r="L204" s="18">
        <f t="shared" si="117"/>
        <v>67.42234567901231</v>
      </c>
      <c r="M204" s="18">
        <f t="shared" si="118"/>
        <v>473.3041975308656</v>
      </c>
      <c r="N204" s="18">
        <f t="shared" si="119"/>
        <v>183.45197530864294</v>
      </c>
      <c r="O204" s="18">
        <f t="shared" si="120"/>
        <v>67.42234567901231</v>
      </c>
      <c r="P204" s="18">
        <f t="shared" si="121"/>
        <v>473.3041975308607</v>
      </c>
    </row>
    <row r="205" spans="2:16" ht="13.5">
      <c r="B205" s="38"/>
      <c r="D205" s="18">
        <f t="shared" si="116"/>
        <v>-13.54444444444448</v>
      </c>
      <c r="E205" s="18">
        <f t="shared" si="116"/>
        <v>-8.211111111111109</v>
      </c>
      <c r="F205" s="18">
        <f t="shared" si="116"/>
        <v>21.75555555555559</v>
      </c>
      <c r="G205" s="18">
        <f t="shared" si="116"/>
        <v>13.54444444444448</v>
      </c>
      <c r="H205" s="18">
        <f t="shared" si="116"/>
        <v>8.211111111111109</v>
      </c>
      <c r="I205" s="18">
        <f t="shared" si="116"/>
        <v>-21.755555555555475</v>
      </c>
      <c r="K205" s="18">
        <f t="shared" si="122"/>
        <v>183.45197530864294</v>
      </c>
      <c r="L205" s="18">
        <f t="shared" si="117"/>
        <v>67.42234567901231</v>
      </c>
      <c r="M205" s="18">
        <f t="shared" si="118"/>
        <v>473.3041975308656</v>
      </c>
      <c r="N205" s="18">
        <f t="shared" si="119"/>
        <v>183.45197530864294</v>
      </c>
      <c r="O205" s="18">
        <f t="shared" si="120"/>
        <v>67.42234567901231</v>
      </c>
      <c r="P205" s="18">
        <f t="shared" si="121"/>
        <v>473.3041975308607</v>
      </c>
    </row>
    <row r="206" spans="2:16" ht="13.5">
      <c r="B206" s="38"/>
      <c r="D206" s="18">
        <f t="shared" si="116"/>
        <v>-13.54444444444448</v>
      </c>
      <c r="E206" s="18">
        <f t="shared" si="116"/>
        <v>-8.211111111111109</v>
      </c>
      <c r="F206" s="18">
        <f t="shared" si="116"/>
        <v>21.75555555555559</v>
      </c>
      <c r="G206" s="18">
        <f t="shared" si="116"/>
        <v>13.54444444444448</v>
      </c>
      <c r="H206" s="18">
        <f t="shared" si="116"/>
        <v>8.211111111111109</v>
      </c>
      <c r="I206" s="18">
        <f t="shared" si="116"/>
        <v>-21.755555555555475</v>
      </c>
      <c r="K206" s="18">
        <f t="shared" si="122"/>
        <v>183.45197530864294</v>
      </c>
      <c r="L206" s="18">
        <f t="shared" si="117"/>
        <v>67.42234567901231</v>
      </c>
      <c r="M206" s="18">
        <f t="shared" si="118"/>
        <v>473.3041975308656</v>
      </c>
      <c r="N206" s="18">
        <f t="shared" si="119"/>
        <v>183.45197530864294</v>
      </c>
      <c r="O206" s="18">
        <f t="shared" si="120"/>
        <v>67.42234567901231</v>
      </c>
      <c r="P206" s="18">
        <f t="shared" si="121"/>
        <v>473.3041975308607</v>
      </c>
    </row>
    <row r="207" spans="2:16" ht="13.5">
      <c r="B207" s="38"/>
      <c r="D207" s="18">
        <f t="shared" si="116"/>
        <v>-13.54444444444448</v>
      </c>
      <c r="E207" s="18">
        <f t="shared" si="116"/>
        <v>-8.211111111111109</v>
      </c>
      <c r="F207" s="18">
        <f t="shared" si="116"/>
        <v>21.75555555555559</v>
      </c>
      <c r="G207" s="18">
        <f t="shared" si="116"/>
        <v>13.54444444444448</v>
      </c>
      <c r="H207" s="18">
        <f t="shared" si="116"/>
        <v>8.211111111111109</v>
      </c>
      <c r="I207" s="18">
        <f t="shared" si="116"/>
        <v>-21.755555555555475</v>
      </c>
      <c r="K207" s="18">
        <f t="shared" si="122"/>
        <v>183.45197530864294</v>
      </c>
      <c r="L207" s="18">
        <f t="shared" si="117"/>
        <v>67.42234567901231</v>
      </c>
      <c r="M207" s="18">
        <f t="shared" si="118"/>
        <v>473.3041975308656</v>
      </c>
      <c r="N207" s="18">
        <f t="shared" si="119"/>
        <v>183.45197530864294</v>
      </c>
      <c r="O207" s="18">
        <f t="shared" si="120"/>
        <v>67.42234567901231</v>
      </c>
      <c r="P207" s="18">
        <f t="shared" si="121"/>
        <v>473.3041975308607</v>
      </c>
    </row>
    <row r="208" spans="2:11" ht="15">
      <c r="B208" s="22"/>
      <c r="D208" s="18"/>
      <c r="K208" s="18"/>
    </row>
    <row r="209" spans="2:26" ht="17.25">
      <c r="B209" s="22"/>
      <c r="D209" s="36" t="s">
        <v>16</v>
      </c>
      <c r="E209" s="36"/>
      <c r="F209" s="36"/>
      <c r="G209" s="36"/>
      <c r="H209" s="36"/>
      <c r="I209" s="36"/>
      <c r="K209" s="36" t="s">
        <v>31</v>
      </c>
      <c r="L209" s="36"/>
      <c r="M209" s="36"/>
      <c r="N209" s="36"/>
      <c r="O209" s="36"/>
      <c r="P209" s="36"/>
      <c r="R209" s="19" t="s">
        <v>54</v>
      </c>
      <c r="T209" s="19" t="s">
        <v>70</v>
      </c>
      <c r="V209" s="19" t="s">
        <v>86</v>
      </c>
      <c r="X209" s="19" t="s">
        <v>102</v>
      </c>
      <c r="Z209" s="19" t="s">
        <v>116</v>
      </c>
    </row>
    <row r="210" spans="2:26" ht="13.5">
      <c r="B210" s="38" t="s">
        <v>128</v>
      </c>
      <c r="D210" s="18">
        <f aca="true" t="shared" si="123" ref="D210:F212">AVERAGE($D6:$F6)-D23-D40-D57-D74-D108-D125-D159</f>
        <v>18.811111111111018</v>
      </c>
      <c r="E210" s="18">
        <f t="shared" si="123"/>
        <v>18.811111111111018</v>
      </c>
      <c r="F210" s="18">
        <f t="shared" si="123"/>
        <v>18.811111111111018</v>
      </c>
      <c r="G210" s="18">
        <f aca="true" t="shared" si="124" ref="G210:I212">AVERAGE($G6:$I6)-G23-G40-G57-G74-G108-G125-G159</f>
        <v>-18.81111111111113</v>
      </c>
      <c r="H210" s="18">
        <f t="shared" si="124"/>
        <v>-18.81111111111113</v>
      </c>
      <c r="I210" s="18">
        <f t="shared" si="124"/>
        <v>-18.81111111111113</v>
      </c>
      <c r="K210" s="18">
        <f>D210^2</f>
        <v>353.8579012345644</v>
      </c>
      <c r="L210" s="18">
        <f aca="true" t="shared" si="125" ref="L210:L224">E210^2</f>
        <v>353.8579012345644</v>
      </c>
      <c r="M210" s="18">
        <f aca="true" t="shared" si="126" ref="M210:M224">F210^2</f>
        <v>353.8579012345644</v>
      </c>
      <c r="N210" s="18">
        <f aca="true" t="shared" si="127" ref="N210:N224">G210^2</f>
        <v>353.85790123456866</v>
      </c>
      <c r="O210" s="18">
        <f aca="true" t="shared" si="128" ref="O210:O224">H210^2</f>
        <v>353.85790123456866</v>
      </c>
      <c r="P210" s="18">
        <f aca="true" t="shared" si="129" ref="P210:P224">I210^2</f>
        <v>353.85790123456866</v>
      </c>
      <c r="R210" s="18">
        <f>SUM(K210:P224)</f>
        <v>76929.35555555561</v>
      </c>
      <c r="T210" s="20">
        <v>8</v>
      </c>
      <c r="V210" s="18">
        <f>R210/T210</f>
        <v>9616.169444444451</v>
      </c>
      <c r="X210" s="18">
        <f>V210/$V$278</f>
        <v>2.0305489657712816</v>
      </c>
      <c r="Z210" s="21">
        <f>FDIST(X210,T210,$T$278)</f>
        <v>0.10846988563580735</v>
      </c>
    </row>
    <row r="211" spans="2:16" ht="13.5">
      <c r="B211" s="38"/>
      <c r="D211" s="18">
        <f t="shared" si="123"/>
        <v>-54.28888888888889</v>
      </c>
      <c r="E211" s="18">
        <f t="shared" si="123"/>
        <v>-54.28888888888889</v>
      </c>
      <c r="F211" s="18">
        <f t="shared" si="123"/>
        <v>-54.28888888888889</v>
      </c>
      <c r="G211" s="18">
        <f t="shared" si="124"/>
        <v>54.288888888889005</v>
      </c>
      <c r="H211" s="18">
        <f t="shared" si="124"/>
        <v>54.288888888889005</v>
      </c>
      <c r="I211" s="18">
        <f t="shared" si="124"/>
        <v>54.288888888889005</v>
      </c>
      <c r="K211" s="18">
        <f aca="true" t="shared" si="130" ref="K211:K224">D211^2</f>
        <v>2947.2834567901236</v>
      </c>
      <c r="L211" s="18">
        <f t="shared" si="125"/>
        <v>2947.2834567901236</v>
      </c>
      <c r="M211" s="18">
        <f t="shared" si="126"/>
        <v>2947.2834567901236</v>
      </c>
      <c r="N211" s="18">
        <f t="shared" si="127"/>
        <v>2947.283456790136</v>
      </c>
      <c r="O211" s="18">
        <f t="shared" si="128"/>
        <v>2947.283456790136</v>
      </c>
      <c r="P211" s="18">
        <f t="shared" si="129"/>
        <v>2947.283456790136</v>
      </c>
    </row>
    <row r="212" spans="2:16" ht="13.5">
      <c r="B212" s="38"/>
      <c r="D212" s="18">
        <f t="shared" si="123"/>
        <v>35.477777777777646</v>
      </c>
      <c r="E212" s="18">
        <f t="shared" si="123"/>
        <v>35.477777777777646</v>
      </c>
      <c r="F212" s="18">
        <f t="shared" si="123"/>
        <v>35.477777777777646</v>
      </c>
      <c r="G212" s="18">
        <f t="shared" si="124"/>
        <v>-35.47777777777776</v>
      </c>
      <c r="H212" s="18">
        <f t="shared" si="124"/>
        <v>-35.47777777777776</v>
      </c>
      <c r="I212" s="18">
        <f t="shared" si="124"/>
        <v>-35.47777777777776</v>
      </c>
      <c r="K212" s="18">
        <f t="shared" si="130"/>
        <v>1258.6727160493733</v>
      </c>
      <c r="L212" s="18">
        <f t="shared" si="125"/>
        <v>1258.6727160493733</v>
      </c>
      <c r="M212" s="18">
        <f t="shared" si="126"/>
        <v>1258.6727160493733</v>
      </c>
      <c r="N212" s="18">
        <f t="shared" si="127"/>
        <v>1258.6727160493815</v>
      </c>
      <c r="O212" s="18">
        <f t="shared" si="128"/>
        <v>1258.6727160493815</v>
      </c>
      <c r="P212" s="18">
        <f t="shared" si="129"/>
        <v>1258.6727160493815</v>
      </c>
    </row>
    <row r="213" spans="2:16" ht="13.5">
      <c r="B213" s="38"/>
      <c r="D213" s="18">
        <f aca="true" t="shared" si="131" ref="D213:F214">AVERAGE($D9:$F9)-D26-D43-D60-D77-D111-D128-D162</f>
        <v>-18.74444444444441</v>
      </c>
      <c r="E213" s="18">
        <f t="shared" si="131"/>
        <v>-18.74444444444441</v>
      </c>
      <c r="F213" s="18">
        <f t="shared" si="131"/>
        <v>-18.74444444444441</v>
      </c>
      <c r="G213" s="18">
        <f aca="true" t="shared" si="132" ref="G213:I214">AVERAGE($G9:$I9)-G26-G43-G60-G77-G111-G128-G162</f>
        <v>18.744444444444525</v>
      </c>
      <c r="H213" s="18">
        <f t="shared" si="132"/>
        <v>18.744444444444525</v>
      </c>
      <c r="I213" s="18">
        <f t="shared" si="132"/>
        <v>18.744444444444525</v>
      </c>
      <c r="K213" s="18">
        <f t="shared" si="130"/>
        <v>351.35419753086296</v>
      </c>
      <c r="L213" s="18">
        <f t="shared" si="125"/>
        <v>351.35419753086296</v>
      </c>
      <c r="M213" s="18">
        <f t="shared" si="126"/>
        <v>351.35419753086296</v>
      </c>
      <c r="N213" s="18">
        <f t="shared" si="127"/>
        <v>351.3541975308672</v>
      </c>
      <c r="O213" s="18">
        <f t="shared" si="128"/>
        <v>351.3541975308672</v>
      </c>
      <c r="P213" s="18">
        <f t="shared" si="129"/>
        <v>351.3541975308672</v>
      </c>
    </row>
    <row r="214" spans="2:16" ht="13.5">
      <c r="B214" s="38"/>
      <c r="D214" s="18">
        <f t="shared" si="131"/>
        <v>8.488888888888937</v>
      </c>
      <c r="E214" s="18">
        <f t="shared" si="131"/>
        <v>8.488888888888937</v>
      </c>
      <c r="F214" s="18">
        <f t="shared" si="131"/>
        <v>8.488888888888937</v>
      </c>
      <c r="G214" s="18">
        <f t="shared" si="132"/>
        <v>-8.488888888888823</v>
      </c>
      <c r="H214" s="18">
        <f t="shared" si="132"/>
        <v>-8.488888888888823</v>
      </c>
      <c r="I214" s="18">
        <f t="shared" si="132"/>
        <v>-8.488888888888823</v>
      </c>
      <c r="K214" s="18">
        <f t="shared" si="130"/>
        <v>72.06123456790205</v>
      </c>
      <c r="L214" s="18">
        <f t="shared" si="125"/>
        <v>72.06123456790205</v>
      </c>
      <c r="M214" s="18">
        <f t="shared" si="126"/>
        <v>72.06123456790205</v>
      </c>
      <c r="N214" s="18">
        <f t="shared" si="127"/>
        <v>72.06123456790012</v>
      </c>
      <c r="O214" s="18">
        <f t="shared" si="128"/>
        <v>72.06123456790012</v>
      </c>
      <c r="P214" s="18">
        <f t="shared" si="129"/>
        <v>72.06123456790012</v>
      </c>
    </row>
    <row r="215" spans="2:16" ht="13.5">
      <c r="B215" s="38"/>
      <c r="D215" s="18">
        <f aca="true" t="shared" si="133" ref="D215:F224">AVERAGE($D11:$F11)-D28-D45-D62-D79-D113-D130-D164</f>
        <v>10.255555555555588</v>
      </c>
      <c r="E215" s="18">
        <f t="shared" si="133"/>
        <v>10.255555555555588</v>
      </c>
      <c r="F215" s="18">
        <f t="shared" si="133"/>
        <v>10.255555555555588</v>
      </c>
      <c r="G215" s="18">
        <f aca="true" t="shared" si="134" ref="G215:I224">AVERAGE($G11:$I11)-G28-G45-G62-G79-G113-G130-G164</f>
        <v>-10.255555555555475</v>
      </c>
      <c r="H215" s="18">
        <f t="shared" si="134"/>
        <v>-10.255555555555475</v>
      </c>
      <c r="I215" s="18">
        <f t="shared" si="134"/>
        <v>-10.255555555555475</v>
      </c>
      <c r="K215" s="18">
        <f t="shared" si="130"/>
        <v>105.17641975308709</v>
      </c>
      <c r="L215" s="18">
        <f t="shared" si="125"/>
        <v>105.17641975308709</v>
      </c>
      <c r="M215" s="18">
        <f t="shared" si="126"/>
        <v>105.17641975308709</v>
      </c>
      <c r="N215" s="18">
        <f t="shared" si="127"/>
        <v>105.17641975308476</v>
      </c>
      <c r="O215" s="18">
        <f t="shared" si="128"/>
        <v>105.17641975308476</v>
      </c>
      <c r="P215" s="18">
        <f t="shared" si="129"/>
        <v>105.17641975308476</v>
      </c>
    </row>
    <row r="216" spans="2:16" ht="13.5">
      <c r="B216" s="38"/>
      <c r="D216" s="18">
        <f t="shared" si="133"/>
        <v>2.533333333333303</v>
      </c>
      <c r="E216" s="18">
        <f t="shared" si="133"/>
        <v>2.533333333333303</v>
      </c>
      <c r="F216" s="18">
        <f t="shared" si="133"/>
        <v>2.533333333333303</v>
      </c>
      <c r="G216" s="18">
        <f t="shared" si="134"/>
        <v>-2.533333333333303</v>
      </c>
      <c r="H216" s="18">
        <f t="shared" si="134"/>
        <v>-2.533333333333303</v>
      </c>
      <c r="I216" s="18">
        <f t="shared" si="134"/>
        <v>-2.533333333333303</v>
      </c>
      <c r="K216" s="18">
        <f t="shared" si="130"/>
        <v>6.417777777777625</v>
      </c>
      <c r="L216" s="18">
        <f t="shared" si="125"/>
        <v>6.417777777777625</v>
      </c>
      <c r="M216" s="18">
        <f t="shared" si="126"/>
        <v>6.417777777777625</v>
      </c>
      <c r="N216" s="18">
        <f t="shared" si="127"/>
        <v>6.417777777777625</v>
      </c>
      <c r="O216" s="18">
        <f t="shared" si="128"/>
        <v>6.417777777777625</v>
      </c>
      <c r="P216" s="18">
        <f t="shared" si="129"/>
        <v>6.417777777777625</v>
      </c>
    </row>
    <row r="217" spans="2:16" ht="13.5">
      <c r="B217" s="38"/>
      <c r="D217" s="18">
        <f t="shared" si="133"/>
        <v>8.766666666666652</v>
      </c>
      <c r="E217" s="18">
        <f t="shared" si="133"/>
        <v>8.766666666666652</v>
      </c>
      <c r="F217" s="18">
        <f t="shared" si="133"/>
        <v>8.766666666666652</v>
      </c>
      <c r="G217" s="18">
        <f t="shared" si="134"/>
        <v>-8.766666666666652</v>
      </c>
      <c r="H217" s="18">
        <f t="shared" si="134"/>
        <v>-8.766666666666652</v>
      </c>
      <c r="I217" s="18">
        <f t="shared" si="134"/>
        <v>-8.766666666666652</v>
      </c>
      <c r="K217" s="18">
        <f t="shared" si="130"/>
        <v>76.85444444444418</v>
      </c>
      <c r="L217" s="18">
        <f t="shared" si="125"/>
        <v>76.85444444444418</v>
      </c>
      <c r="M217" s="18">
        <f t="shared" si="126"/>
        <v>76.85444444444418</v>
      </c>
      <c r="N217" s="18">
        <f t="shared" si="127"/>
        <v>76.85444444444418</v>
      </c>
      <c r="O217" s="18">
        <f t="shared" si="128"/>
        <v>76.85444444444418</v>
      </c>
      <c r="P217" s="18">
        <f t="shared" si="129"/>
        <v>76.85444444444418</v>
      </c>
    </row>
    <row r="218" spans="2:16" ht="13.5">
      <c r="B218" s="38"/>
      <c r="D218" s="18">
        <f t="shared" si="133"/>
        <v>-11.299999999999955</v>
      </c>
      <c r="E218" s="18">
        <f t="shared" si="133"/>
        <v>-11.299999999999955</v>
      </c>
      <c r="F218" s="18">
        <f t="shared" si="133"/>
        <v>-11.299999999999955</v>
      </c>
      <c r="G218" s="18">
        <f t="shared" si="134"/>
        <v>11.300000000000068</v>
      </c>
      <c r="H218" s="18">
        <f t="shared" si="134"/>
        <v>11.300000000000068</v>
      </c>
      <c r="I218" s="18">
        <f t="shared" si="134"/>
        <v>11.300000000000068</v>
      </c>
      <c r="K218" s="18">
        <f t="shared" si="130"/>
        <v>127.68999999999897</v>
      </c>
      <c r="L218" s="18">
        <f t="shared" si="125"/>
        <v>127.68999999999897</v>
      </c>
      <c r="M218" s="18">
        <f t="shared" si="126"/>
        <v>127.68999999999897</v>
      </c>
      <c r="N218" s="18">
        <f t="shared" si="127"/>
        <v>127.69000000000155</v>
      </c>
      <c r="O218" s="18">
        <f t="shared" si="128"/>
        <v>127.69000000000155</v>
      </c>
      <c r="P218" s="18">
        <f t="shared" si="129"/>
        <v>127.69000000000155</v>
      </c>
    </row>
    <row r="219" spans="2:16" ht="13.5">
      <c r="B219" s="38"/>
      <c r="D219" s="18">
        <f t="shared" si="133"/>
        <v>34.69999999999993</v>
      </c>
      <c r="E219" s="18">
        <f t="shared" si="133"/>
        <v>34.69999999999993</v>
      </c>
      <c r="F219" s="18">
        <f t="shared" si="133"/>
        <v>34.69999999999993</v>
      </c>
      <c r="G219" s="18">
        <f t="shared" si="134"/>
        <v>-34.69999999999993</v>
      </c>
      <c r="H219" s="18">
        <f t="shared" si="134"/>
        <v>-34.69999999999993</v>
      </c>
      <c r="I219" s="18">
        <f t="shared" si="134"/>
        <v>-34.69999999999993</v>
      </c>
      <c r="K219" s="18">
        <f t="shared" si="130"/>
        <v>1204.0899999999954</v>
      </c>
      <c r="L219" s="18">
        <f t="shared" si="125"/>
        <v>1204.0899999999954</v>
      </c>
      <c r="M219" s="18">
        <f t="shared" si="126"/>
        <v>1204.0899999999954</v>
      </c>
      <c r="N219" s="18">
        <f t="shared" si="127"/>
        <v>1204.0899999999954</v>
      </c>
      <c r="O219" s="18">
        <f t="shared" si="128"/>
        <v>1204.0899999999954</v>
      </c>
      <c r="P219" s="18">
        <f t="shared" si="129"/>
        <v>1204.0899999999954</v>
      </c>
    </row>
    <row r="220" spans="2:16" ht="13.5">
      <c r="B220" s="38"/>
      <c r="D220" s="18">
        <f t="shared" si="133"/>
        <v>24.766666666666765</v>
      </c>
      <c r="E220" s="18">
        <f t="shared" si="133"/>
        <v>24.766666666666765</v>
      </c>
      <c r="F220" s="18">
        <f t="shared" si="133"/>
        <v>24.766666666666765</v>
      </c>
      <c r="G220" s="18">
        <f t="shared" si="134"/>
        <v>-24.766666666666538</v>
      </c>
      <c r="H220" s="18">
        <f t="shared" si="134"/>
        <v>-24.766666666666538</v>
      </c>
      <c r="I220" s="18">
        <f t="shared" si="134"/>
        <v>-24.766666666666538</v>
      </c>
      <c r="K220" s="18">
        <f t="shared" si="130"/>
        <v>613.3877777777826</v>
      </c>
      <c r="L220" s="18">
        <f t="shared" si="125"/>
        <v>613.3877777777826</v>
      </c>
      <c r="M220" s="18">
        <f t="shared" si="126"/>
        <v>613.3877777777826</v>
      </c>
      <c r="N220" s="18">
        <f t="shared" si="127"/>
        <v>613.3877777777714</v>
      </c>
      <c r="O220" s="18">
        <f t="shared" si="128"/>
        <v>613.3877777777714</v>
      </c>
      <c r="P220" s="18">
        <f t="shared" si="129"/>
        <v>613.3877777777714</v>
      </c>
    </row>
    <row r="221" spans="2:16" ht="13.5">
      <c r="B221" s="38"/>
      <c r="D221" s="18">
        <f t="shared" si="133"/>
        <v>-59.466666666666754</v>
      </c>
      <c r="E221" s="18">
        <f t="shared" si="133"/>
        <v>-59.466666666666754</v>
      </c>
      <c r="F221" s="18">
        <f t="shared" si="133"/>
        <v>-59.466666666666754</v>
      </c>
      <c r="G221" s="18">
        <f t="shared" si="134"/>
        <v>59.4666666666667</v>
      </c>
      <c r="H221" s="18">
        <f t="shared" si="134"/>
        <v>59.4666666666667</v>
      </c>
      <c r="I221" s="18">
        <f t="shared" si="134"/>
        <v>59.4666666666667</v>
      </c>
      <c r="K221" s="18">
        <f t="shared" si="130"/>
        <v>3536.284444444455</v>
      </c>
      <c r="L221" s="18">
        <f t="shared" si="125"/>
        <v>3536.284444444455</v>
      </c>
      <c r="M221" s="18">
        <f t="shared" si="126"/>
        <v>3536.284444444455</v>
      </c>
      <c r="N221" s="18">
        <f t="shared" si="127"/>
        <v>3536.284444444448</v>
      </c>
      <c r="O221" s="18">
        <f t="shared" si="128"/>
        <v>3536.284444444448</v>
      </c>
      <c r="P221" s="18">
        <f t="shared" si="129"/>
        <v>3536.284444444448</v>
      </c>
    </row>
    <row r="222" spans="2:16" ht="13.5">
      <c r="B222" s="38"/>
      <c r="D222" s="18">
        <f t="shared" si="133"/>
        <v>-37.299999999999955</v>
      </c>
      <c r="E222" s="18">
        <f t="shared" si="133"/>
        <v>-37.299999999999955</v>
      </c>
      <c r="F222" s="18">
        <f t="shared" si="133"/>
        <v>-37.299999999999955</v>
      </c>
      <c r="G222" s="18">
        <f t="shared" si="134"/>
        <v>37.30000000000007</v>
      </c>
      <c r="H222" s="18">
        <f t="shared" si="134"/>
        <v>37.30000000000007</v>
      </c>
      <c r="I222" s="18">
        <f t="shared" si="134"/>
        <v>37.30000000000007</v>
      </c>
      <c r="K222" s="18">
        <f t="shared" si="130"/>
        <v>1391.2899999999966</v>
      </c>
      <c r="L222" s="18">
        <f t="shared" si="125"/>
        <v>1391.2899999999966</v>
      </c>
      <c r="M222" s="18">
        <f t="shared" si="126"/>
        <v>1391.2899999999966</v>
      </c>
      <c r="N222" s="18">
        <f t="shared" si="127"/>
        <v>1391.2900000000052</v>
      </c>
      <c r="O222" s="18">
        <f t="shared" si="128"/>
        <v>1391.2900000000052</v>
      </c>
      <c r="P222" s="18">
        <f t="shared" si="129"/>
        <v>1391.2900000000052</v>
      </c>
    </row>
    <row r="223" spans="2:16" ht="13.5">
      <c r="B223" s="38"/>
      <c r="D223" s="18">
        <f t="shared" si="133"/>
        <v>12.266666666666765</v>
      </c>
      <c r="E223" s="18">
        <f t="shared" si="133"/>
        <v>12.266666666666765</v>
      </c>
      <c r="F223" s="18">
        <f t="shared" si="133"/>
        <v>12.266666666666765</v>
      </c>
      <c r="G223" s="18">
        <f t="shared" si="134"/>
        <v>-12.266666666666538</v>
      </c>
      <c r="H223" s="18">
        <f t="shared" si="134"/>
        <v>-12.266666666666538</v>
      </c>
      <c r="I223" s="18">
        <f t="shared" si="134"/>
        <v>-12.266666666666538</v>
      </c>
      <c r="K223" s="18">
        <f t="shared" si="130"/>
        <v>150.47111111111352</v>
      </c>
      <c r="L223" s="18">
        <f t="shared" si="125"/>
        <v>150.47111111111352</v>
      </c>
      <c r="M223" s="18">
        <f t="shared" si="126"/>
        <v>150.47111111111352</v>
      </c>
      <c r="N223" s="18">
        <f t="shared" si="127"/>
        <v>150.47111111110794</v>
      </c>
      <c r="O223" s="18">
        <f t="shared" si="128"/>
        <v>150.47111111110794</v>
      </c>
      <c r="P223" s="18">
        <f t="shared" si="129"/>
        <v>150.47111111110794</v>
      </c>
    </row>
    <row r="224" spans="2:16" ht="13.5">
      <c r="B224" s="38"/>
      <c r="D224" s="18">
        <f t="shared" si="133"/>
        <v>25.03333333333336</v>
      </c>
      <c r="E224" s="18">
        <f t="shared" si="133"/>
        <v>25.03333333333336</v>
      </c>
      <c r="F224" s="18">
        <f t="shared" si="133"/>
        <v>25.03333333333336</v>
      </c>
      <c r="G224" s="18">
        <f t="shared" si="134"/>
        <v>-25.033333333333246</v>
      </c>
      <c r="H224" s="18">
        <f t="shared" si="134"/>
        <v>-25.033333333333246</v>
      </c>
      <c r="I224" s="18">
        <f t="shared" si="134"/>
        <v>-25.033333333333246</v>
      </c>
      <c r="K224" s="18">
        <f t="shared" si="130"/>
        <v>626.6677777777791</v>
      </c>
      <c r="L224" s="18">
        <f t="shared" si="125"/>
        <v>626.6677777777791</v>
      </c>
      <c r="M224" s="18">
        <f t="shared" si="126"/>
        <v>626.6677777777791</v>
      </c>
      <c r="N224" s="18">
        <f t="shared" si="127"/>
        <v>626.6677777777734</v>
      </c>
      <c r="O224" s="18">
        <f t="shared" si="128"/>
        <v>626.6677777777734</v>
      </c>
      <c r="P224" s="18">
        <f t="shared" si="129"/>
        <v>626.6677777777734</v>
      </c>
    </row>
    <row r="225" spans="2:16" ht="15">
      <c r="B225" s="22"/>
      <c r="D225" s="18"/>
      <c r="E225" s="18"/>
      <c r="F225" s="18"/>
      <c r="G225" s="18"/>
      <c r="H225" s="18"/>
      <c r="I225" s="18"/>
      <c r="K225" s="18"/>
      <c r="L225" s="18"/>
      <c r="M225" s="18"/>
      <c r="N225" s="18"/>
      <c r="O225" s="18"/>
      <c r="P225" s="18"/>
    </row>
    <row r="226" spans="2:26" ht="17.25">
      <c r="B226" s="22"/>
      <c r="D226" s="36" t="s">
        <v>20</v>
      </c>
      <c r="E226" s="36"/>
      <c r="F226" s="36"/>
      <c r="G226" s="36"/>
      <c r="H226" s="36"/>
      <c r="I226" s="36"/>
      <c r="K226" s="36" t="s">
        <v>32</v>
      </c>
      <c r="L226" s="36"/>
      <c r="M226" s="36"/>
      <c r="N226" s="36"/>
      <c r="O226" s="36"/>
      <c r="P226" s="36"/>
      <c r="R226" s="19" t="s">
        <v>55</v>
      </c>
      <c r="T226" s="19" t="s">
        <v>71</v>
      </c>
      <c r="V226" s="19" t="s">
        <v>87</v>
      </c>
      <c r="X226" s="19" t="s">
        <v>103</v>
      </c>
      <c r="Z226" s="19" t="s">
        <v>117</v>
      </c>
    </row>
    <row r="227" spans="2:26" ht="13.5">
      <c r="B227" s="38" t="s">
        <v>128</v>
      </c>
      <c r="D227" s="18">
        <f aca="true" t="shared" si="135" ref="D227:F229">AVERAGE(D6,G6)-D23-D40-D57-D91-D108-D142-D176</f>
        <v>-29.122222222222376</v>
      </c>
      <c r="E227" s="18">
        <f t="shared" si="135"/>
        <v>44.544444444444366</v>
      </c>
      <c r="F227" s="18">
        <f t="shared" si="135"/>
        <v>-15.42222222222233</v>
      </c>
      <c r="G227" s="18">
        <f aca="true" t="shared" si="136" ref="G227:I229">AVERAGE(D6,G6)-G23-G40-G57-G91-G108-G142-G176</f>
        <v>-29.122222222222376</v>
      </c>
      <c r="H227" s="18">
        <f t="shared" si="136"/>
        <v>44.544444444444366</v>
      </c>
      <c r="I227" s="18">
        <f t="shared" si="136"/>
        <v>-15.42222222222233</v>
      </c>
      <c r="K227" s="18">
        <f>D227^2</f>
        <v>848.1038271605028</v>
      </c>
      <c r="L227" s="18">
        <f aca="true" t="shared" si="137" ref="L227:L241">E227^2</f>
        <v>1984.2075308641906</v>
      </c>
      <c r="M227" s="18">
        <f aca="true" t="shared" si="138" ref="M227:M241">F227^2</f>
        <v>237.8449382716083</v>
      </c>
      <c r="N227" s="18">
        <f aca="true" t="shared" si="139" ref="N227:N241">G227^2</f>
        <v>848.1038271605028</v>
      </c>
      <c r="O227" s="18">
        <f aca="true" t="shared" si="140" ref="O227:O241">H227^2</f>
        <v>1984.2075308641906</v>
      </c>
      <c r="P227" s="18">
        <f aca="true" t="shared" si="141" ref="P227:P241">I227^2</f>
        <v>237.8449382716083</v>
      </c>
      <c r="R227" s="18">
        <f>SUM(K227:P241)</f>
        <v>181517.88888888888</v>
      </c>
      <c r="T227" s="20">
        <v>16</v>
      </c>
      <c r="V227" s="18">
        <f>R227/T227</f>
        <v>11344.868055555555</v>
      </c>
      <c r="X227" s="18">
        <f>V227/$V$278</f>
        <v>2.3955807174684036</v>
      </c>
      <c r="Z227" s="21">
        <f>FDIST(X227,T227,$T$278)</f>
        <v>0.04509806568544977</v>
      </c>
    </row>
    <row r="228" spans="2:16" ht="13.5">
      <c r="B228" s="38"/>
      <c r="D228" s="18">
        <f t="shared" si="135"/>
        <v>33.14444444444439</v>
      </c>
      <c r="E228" s="18">
        <f t="shared" si="135"/>
        <v>15.511111111111063</v>
      </c>
      <c r="F228" s="18">
        <f t="shared" si="135"/>
        <v>-48.655555555555566</v>
      </c>
      <c r="G228" s="18">
        <f t="shared" si="136"/>
        <v>33.14444444444439</v>
      </c>
      <c r="H228" s="18">
        <f t="shared" si="136"/>
        <v>15.511111111111063</v>
      </c>
      <c r="I228" s="18">
        <f t="shared" si="136"/>
        <v>-48.655555555555566</v>
      </c>
      <c r="K228" s="18">
        <f aca="true" t="shared" si="142" ref="K228:K241">D228^2</f>
        <v>1098.5541975308606</v>
      </c>
      <c r="L228" s="18">
        <f t="shared" si="137"/>
        <v>240.5945679012331</v>
      </c>
      <c r="M228" s="18">
        <f t="shared" si="138"/>
        <v>2367.363086419754</v>
      </c>
      <c r="N228" s="18">
        <f t="shared" si="139"/>
        <v>1098.5541975308606</v>
      </c>
      <c r="O228" s="18">
        <f t="shared" si="140"/>
        <v>240.5945679012331</v>
      </c>
      <c r="P228" s="18">
        <f t="shared" si="141"/>
        <v>2367.363086419754</v>
      </c>
    </row>
    <row r="229" spans="2:16" ht="13.5">
      <c r="B229" s="38"/>
      <c r="D229" s="18">
        <f t="shared" si="135"/>
        <v>-4.022222222222354</v>
      </c>
      <c r="E229" s="18">
        <f t="shared" si="135"/>
        <v>-60.05555555555566</v>
      </c>
      <c r="F229" s="18">
        <f t="shared" si="135"/>
        <v>64.07777777777767</v>
      </c>
      <c r="G229" s="18">
        <f t="shared" si="136"/>
        <v>-4.022222222222354</v>
      </c>
      <c r="H229" s="18">
        <f t="shared" si="136"/>
        <v>-60.05555555555566</v>
      </c>
      <c r="I229" s="18">
        <f t="shared" si="136"/>
        <v>64.07777777777767</v>
      </c>
      <c r="K229" s="18">
        <f t="shared" si="142"/>
        <v>16.17827160493933</v>
      </c>
      <c r="L229" s="18">
        <f t="shared" si="137"/>
        <v>3606.6697530864317</v>
      </c>
      <c r="M229" s="18">
        <f t="shared" si="138"/>
        <v>4105.961604938258</v>
      </c>
      <c r="N229" s="18">
        <f t="shared" si="139"/>
        <v>16.17827160493933</v>
      </c>
      <c r="O229" s="18">
        <f t="shared" si="140"/>
        <v>3606.6697530864317</v>
      </c>
      <c r="P229" s="18">
        <f t="shared" si="141"/>
        <v>4105.961604938258</v>
      </c>
    </row>
    <row r="230" spans="2:16" ht="13.5">
      <c r="B230" s="38"/>
      <c r="D230" s="18">
        <f aca="true" t="shared" si="143" ref="D230:D241">AVERAGE(D9,G9)-D26-D43-D60-D94-D111-D145-D179</f>
        <v>-39.34444444444455</v>
      </c>
      <c r="E230" s="18">
        <f aca="true" t="shared" si="144" ref="E230:E241">AVERAGE(E9,H9)-E26-E43-E60-E94-E111-E145-E179</f>
        <v>30.655555555555452</v>
      </c>
      <c r="F230" s="18">
        <f aca="true" t="shared" si="145" ref="F230:F241">AVERAGE(F9,I9)-F26-F43-F60-F94-F111-F145-F179</f>
        <v>8.688888888888755</v>
      </c>
      <c r="G230" s="18">
        <f aca="true" t="shared" si="146" ref="G230:G241">AVERAGE(D9,G9)-G26-G43-G60-G94-G111-G145-G179</f>
        <v>-39.34444444444455</v>
      </c>
      <c r="H230" s="18">
        <f aca="true" t="shared" si="147" ref="H230:H241">AVERAGE(E9,H9)-H26-H43-H60-H94-H111-H145-H179</f>
        <v>30.655555555555452</v>
      </c>
      <c r="I230" s="18">
        <f aca="true" t="shared" si="148" ref="I230:I241">AVERAGE(F9,I9)-I26-I43-I60-I94-I111-I145-I179</f>
        <v>8.688888888888755</v>
      </c>
      <c r="K230" s="18">
        <f t="shared" si="142"/>
        <v>1547.9853086419835</v>
      </c>
      <c r="L230" s="18">
        <f t="shared" si="137"/>
        <v>939.7630864197467</v>
      </c>
      <c r="M230" s="18">
        <f t="shared" si="138"/>
        <v>75.49679012345446</v>
      </c>
      <c r="N230" s="18">
        <f t="shared" si="139"/>
        <v>1547.9853086419835</v>
      </c>
      <c r="O230" s="18">
        <f t="shared" si="140"/>
        <v>939.7630864197467</v>
      </c>
      <c r="P230" s="18">
        <f t="shared" si="141"/>
        <v>75.49679012345446</v>
      </c>
    </row>
    <row r="231" spans="2:16" ht="13.5">
      <c r="B231" s="38"/>
      <c r="D231" s="18">
        <f t="shared" si="143"/>
        <v>28.088888888888846</v>
      </c>
      <c r="E231" s="18">
        <f t="shared" si="144"/>
        <v>-13.211111111111222</v>
      </c>
      <c r="F231" s="18">
        <f t="shared" si="145"/>
        <v>-14.877777777777851</v>
      </c>
      <c r="G231" s="18">
        <f t="shared" si="146"/>
        <v>28.088888888888846</v>
      </c>
      <c r="H231" s="18">
        <f t="shared" si="147"/>
        <v>-13.211111111111222</v>
      </c>
      <c r="I231" s="18">
        <f t="shared" si="148"/>
        <v>-14.877777777777851</v>
      </c>
      <c r="K231" s="18">
        <f t="shared" si="142"/>
        <v>788.9856790123432</v>
      </c>
      <c r="L231" s="18">
        <f t="shared" si="137"/>
        <v>174.5334567901264</v>
      </c>
      <c r="M231" s="18">
        <f t="shared" si="138"/>
        <v>221.34827160494046</v>
      </c>
      <c r="N231" s="18">
        <f t="shared" si="139"/>
        <v>788.9856790123432</v>
      </c>
      <c r="O231" s="18">
        <f t="shared" si="140"/>
        <v>174.5334567901264</v>
      </c>
      <c r="P231" s="18">
        <f t="shared" si="141"/>
        <v>221.34827160494046</v>
      </c>
    </row>
    <row r="232" spans="2:16" ht="13.5">
      <c r="B232" s="38"/>
      <c r="D232" s="18">
        <f t="shared" si="143"/>
        <v>11.255555555555475</v>
      </c>
      <c r="E232" s="18">
        <f t="shared" si="144"/>
        <v>-17.44444444444457</v>
      </c>
      <c r="F232" s="18">
        <f t="shared" si="145"/>
        <v>6.188888888888755</v>
      </c>
      <c r="G232" s="18">
        <f t="shared" si="146"/>
        <v>11.255555555555475</v>
      </c>
      <c r="H232" s="18">
        <f t="shared" si="147"/>
        <v>-17.44444444444457</v>
      </c>
      <c r="I232" s="18">
        <f t="shared" si="148"/>
        <v>6.188888888888755</v>
      </c>
      <c r="K232" s="18">
        <f t="shared" si="142"/>
        <v>126.68753086419571</v>
      </c>
      <c r="L232" s="18">
        <f t="shared" si="137"/>
        <v>304.30864197531304</v>
      </c>
      <c r="M232" s="18">
        <f t="shared" si="138"/>
        <v>38.302345679010685</v>
      </c>
      <c r="N232" s="18">
        <f t="shared" si="139"/>
        <v>126.68753086419571</v>
      </c>
      <c r="O232" s="18">
        <f t="shared" si="140"/>
        <v>304.30864197531304</v>
      </c>
      <c r="P232" s="18">
        <f t="shared" si="141"/>
        <v>38.302345679010685</v>
      </c>
    </row>
    <row r="233" spans="2:16" ht="13.5">
      <c r="B233" s="38"/>
      <c r="D233" s="18">
        <f t="shared" si="143"/>
        <v>41.09999999999991</v>
      </c>
      <c r="E233" s="18">
        <f t="shared" si="144"/>
        <v>-41.06666666666683</v>
      </c>
      <c r="F233" s="18">
        <f t="shared" si="145"/>
        <v>-0.03333333333353039</v>
      </c>
      <c r="G233" s="18">
        <f t="shared" si="146"/>
        <v>41.09999999999991</v>
      </c>
      <c r="H233" s="18">
        <f t="shared" si="147"/>
        <v>-41.06666666666683</v>
      </c>
      <c r="I233" s="18">
        <f t="shared" si="148"/>
        <v>-0.03333333333353039</v>
      </c>
      <c r="K233" s="18">
        <f t="shared" si="142"/>
        <v>1689.2099999999925</v>
      </c>
      <c r="L233" s="18">
        <f t="shared" si="137"/>
        <v>1686.4711111111249</v>
      </c>
      <c r="M233" s="18">
        <f t="shared" si="138"/>
        <v>0.0011111111111242482</v>
      </c>
      <c r="N233" s="18">
        <f t="shared" si="139"/>
        <v>1689.2099999999925</v>
      </c>
      <c r="O233" s="18">
        <f t="shared" si="140"/>
        <v>1686.4711111111249</v>
      </c>
      <c r="P233" s="18">
        <f t="shared" si="141"/>
        <v>0.0011111111111242482</v>
      </c>
    </row>
    <row r="234" spans="2:16" ht="13.5">
      <c r="B234" s="38"/>
      <c r="D234" s="18">
        <f t="shared" si="143"/>
        <v>12.533333333333303</v>
      </c>
      <c r="E234" s="18">
        <f t="shared" si="144"/>
        <v>35.56666666666649</v>
      </c>
      <c r="F234" s="18">
        <f t="shared" si="145"/>
        <v>-48.100000000000136</v>
      </c>
      <c r="G234" s="18">
        <f t="shared" si="146"/>
        <v>12.533333333333303</v>
      </c>
      <c r="H234" s="18">
        <f t="shared" si="147"/>
        <v>35.56666666666649</v>
      </c>
      <c r="I234" s="18">
        <f t="shared" si="148"/>
        <v>-48.100000000000136</v>
      </c>
      <c r="K234" s="18">
        <f t="shared" si="142"/>
        <v>157.08444444444368</v>
      </c>
      <c r="L234" s="18">
        <f t="shared" si="137"/>
        <v>1264.9877777777654</v>
      </c>
      <c r="M234" s="18">
        <f t="shared" si="138"/>
        <v>2313.6100000000133</v>
      </c>
      <c r="N234" s="18">
        <f t="shared" si="139"/>
        <v>157.08444444444368</v>
      </c>
      <c r="O234" s="18">
        <f t="shared" si="140"/>
        <v>1264.9877777777654</v>
      </c>
      <c r="P234" s="18">
        <f t="shared" si="141"/>
        <v>2313.6100000000133</v>
      </c>
    </row>
    <row r="235" spans="2:16" ht="13.5">
      <c r="B235" s="38"/>
      <c r="D235" s="18">
        <f t="shared" si="143"/>
        <v>-53.633333333333326</v>
      </c>
      <c r="E235" s="18">
        <f t="shared" si="144"/>
        <v>5.499999999999886</v>
      </c>
      <c r="F235" s="18">
        <f t="shared" si="145"/>
        <v>48.13333333333321</v>
      </c>
      <c r="G235" s="18">
        <f t="shared" si="146"/>
        <v>-53.633333333333326</v>
      </c>
      <c r="H235" s="18">
        <f t="shared" si="147"/>
        <v>5.499999999999886</v>
      </c>
      <c r="I235" s="18">
        <f t="shared" si="148"/>
        <v>48.13333333333321</v>
      </c>
      <c r="K235" s="18">
        <f t="shared" si="142"/>
        <v>2876.5344444444436</v>
      </c>
      <c r="L235" s="18">
        <f t="shared" si="137"/>
        <v>30.24999999999875</v>
      </c>
      <c r="M235" s="18">
        <f t="shared" si="138"/>
        <v>2316.817777777766</v>
      </c>
      <c r="N235" s="18">
        <f t="shared" si="139"/>
        <v>2876.5344444444436</v>
      </c>
      <c r="O235" s="18">
        <f t="shared" si="140"/>
        <v>30.24999999999875</v>
      </c>
      <c r="P235" s="18">
        <f t="shared" si="141"/>
        <v>2316.817777777766</v>
      </c>
    </row>
    <row r="236" spans="2:16" ht="13.5">
      <c r="B236" s="38"/>
      <c r="D236" s="18">
        <f t="shared" si="143"/>
        <v>70.82222222222208</v>
      </c>
      <c r="E236" s="18">
        <f t="shared" si="144"/>
        <v>-84.51111111111118</v>
      </c>
      <c r="F236" s="18">
        <f t="shared" si="145"/>
        <v>13.688888888888755</v>
      </c>
      <c r="G236" s="18">
        <f t="shared" si="146"/>
        <v>70.82222222222208</v>
      </c>
      <c r="H236" s="18">
        <f t="shared" si="147"/>
        <v>-84.51111111111118</v>
      </c>
      <c r="I236" s="18">
        <f t="shared" si="148"/>
        <v>13.688888888888755</v>
      </c>
      <c r="K236" s="18">
        <f t="shared" si="142"/>
        <v>5015.787160493807</v>
      </c>
      <c r="L236" s="18">
        <f t="shared" si="137"/>
        <v>7142.127901234579</v>
      </c>
      <c r="M236" s="18">
        <f t="shared" si="138"/>
        <v>187.38567901234202</v>
      </c>
      <c r="N236" s="18">
        <f t="shared" si="139"/>
        <v>5015.787160493807</v>
      </c>
      <c r="O236" s="18">
        <f t="shared" si="140"/>
        <v>7142.127901234579</v>
      </c>
      <c r="P236" s="18">
        <f t="shared" si="141"/>
        <v>187.38567901234202</v>
      </c>
    </row>
    <row r="237" spans="2:16" ht="13.5">
      <c r="B237" s="38"/>
      <c r="D237" s="18">
        <f t="shared" si="143"/>
        <v>-83.41111111111115</v>
      </c>
      <c r="E237" s="18">
        <f t="shared" si="144"/>
        <v>-16.04444444444448</v>
      </c>
      <c r="F237" s="18">
        <f t="shared" si="145"/>
        <v>99.45555555555552</v>
      </c>
      <c r="G237" s="18">
        <f t="shared" si="146"/>
        <v>-83.41111111111115</v>
      </c>
      <c r="H237" s="18">
        <f t="shared" si="147"/>
        <v>-16.04444444444448</v>
      </c>
      <c r="I237" s="18">
        <f t="shared" si="148"/>
        <v>99.45555555555552</v>
      </c>
      <c r="K237" s="18">
        <f t="shared" si="142"/>
        <v>6957.413456790131</v>
      </c>
      <c r="L237" s="18">
        <f t="shared" si="137"/>
        <v>257.42419753086534</v>
      </c>
      <c r="M237" s="18">
        <f t="shared" si="138"/>
        <v>9891.407530864191</v>
      </c>
      <c r="N237" s="18">
        <f t="shared" si="139"/>
        <v>6957.413456790131</v>
      </c>
      <c r="O237" s="18">
        <f t="shared" si="140"/>
        <v>257.42419753086534</v>
      </c>
      <c r="P237" s="18">
        <f t="shared" si="141"/>
        <v>9891.407530864191</v>
      </c>
    </row>
    <row r="238" spans="2:16" ht="13.5">
      <c r="B238" s="38"/>
      <c r="D238" s="18">
        <f t="shared" si="143"/>
        <v>12.588888888888732</v>
      </c>
      <c r="E238" s="18">
        <f t="shared" si="144"/>
        <v>100.55555555555543</v>
      </c>
      <c r="F238" s="18">
        <f t="shared" si="145"/>
        <v>-113.14444444444462</v>
      </c>
      <c r="G238" s="18">
        <f t="shared" si="146"/>
        <v>12.588888888888732</v>
      </c>
      <c r="H238" s="18">
        <f t="shared" si="147"/>
        <v>100.55555555555543</v>
      </c>
      <c r="I238" s="18">
        <f t="shared" si="148"/>
        <v>-113.14444444444462</v>
      </c>
      <c r="K238" s="18">
        <f t="shared" si="142"/>
        <v>158.48012345678617</v>
      </c>
      <c r="L238" s="18">
        <f t="shared" si="137"/>
        <v>10111.419753086395</v>
      </c>
      <c r="M238" s="18">
        <f t="shared" si="138"/>
        <v>12801.665308642014</v>
      </c>
      <c r="N238" s="18">
        <f t="shared" si="139"/>
        <v>158.48012345678617</v>
      </c>
      <c r="O238" s="18">
        <f t="shared" si="140"/>
        <v>10111.419753086395</v>
      </c>
      <c r="P238" s="18">
        <f t="shared" si="141"/>
        <v>12801.665308642014</v>
      </c>
    </row>
    <row r="239" spans="2:16" ht="13.5">
      <c r="B239" s="38"/>
      <c r="D239" s="18">
        <f t="shared" si="143"/>
        <v>-43.45555555555552</v>
      </c>
      <c r="E239" s="18">
        <f t="shared" si="144"/>
        <v>50.37777777777774</v>
      </c>
      <c r="F239" s="18">
        <f t="shared" si="145"/>
        <v>-6.922222222222217</v>
      </c>
      <c r="G239" s="18">
        <f t="shared" si="146"/>
        <v>-43.45555555555552</v>
      </c>
      <c r="H239" s="18">
        <f t="shared" si="147"/>
        <v>50.37777777777774</v>
      </c>
      <c r="I239" s="18">
        <f t="shared" si="148"/>
        <v>-6.922222222222217</v>
      </c>
      <c r="K239" s="18">
        <f t="shared" si="142"/>
        <v>1888.3853086419722</v>
      </c>
      <c r="L239" s="18">
        <f t="shared" si="137"/>
        <v>2537.9204938271564</v>
      </c>
      <c r="M239" s="18">
        <f t="shared" si="138"/>
        <v>47.91716049382709</v>
      </c>
      <c r="N239" s="18">
        <f t="shared" si="139"/>
        <v>1888.3853086419722</v>
      </c>
      <c r="O239" s="18">
        <f t="shared" si="140"/>
        <v>2537.9204938271564</v>
      </c>
      <c r="P239" s="18">
        <f t="shared" si="141"/>
        <v>47.91716049382709</v>
      </c>
    </row>
    <row r="240" spans="2:16" ht="13.5">
      <c r="B240" s="38"/>
      <c r="D240" s="18">
        <f t="shared" si="143"/>
        <v>9.644444444444503</v>
      </c>
      <c r="E240" s="18">
        <f t="shared" si="144"/>
        <v>-21.822222222222308</v>
      </c>
      <c r="F240" s="18">
        <f t="shared" si="145"/>
        <v>12.177777777777806</v>
      </c>
      <c r="G240" s="18">
        <f t="shared" si="146"/>
        <v>9.644444444444503</v>
      </c>
      <c r="H240" s="18">
        <f t="shared" si="147"/>
        <v>-21.822222222222308</v>
      </c>
      <c r="I240" s="18">
        <f t="shared" si="148"/>
        <v>12.177777777777806</v>
      </c>
      <c r="K240" s="18">
        <f t="shared" si="142"/>
        <v>93.01530864197643</v>
      </c>
      <c r="L240" s="18">
        <f t="shared" si="137"/>
        <v>476.20938271605314</v>
      </c>
      <c r="M240" s="18">
        <f t="shared" si="138"/>
        <v>148.29827160493895</v>
      </c>
      <c r="N240" s="18">
        <f t="shared" si="139"/>
        <v>93.01530864197643</v>
      </c>
      <c r="O240" s="18">
        <f t="shared" si="140"/>
        <v>476.20938271605314</v>
      </c>
      <c r="P240" s="18">
        <f t="shared" si="141"/>
        <v>148.29827160493895</v>
      </c>
    </row>
    <row r="241" spans="2:16" ht="13.5">
      <c r="B241" s="38"/>
      <c r="D241" s="18">
        <f t="shared" si="143"/>
        <v>33.81111111111113</v>
      </c>
      <c r="E241" s="18">
        <f t="shared" si="144"/>
        <v>-28.555555555555657</v>
      </c>
      <c r="F241" s="18">
        <f t="shared" si="145"/>
        <v>-5.255555555555588</v>
      </c>
      <c r="G241" s="18">
        <f t="shared" si="146"/>
        <v>33.81111111111113</v>
      </c>
      <c r="H241" s="18">
        <f t="shared" si="147"/>
        <v>-28.555555555555657</v>
      </c>
      <c r="I241" s="18">
        <f t="shared" si="148"/>
        <v>-5.255555555555588</v>
      </c>
      <c r="K241" s="18">
        <f t="shared" si="142"/>
        <v>1143.1912345679027</v>
      </c>
      <c r="L241" s="18">
        <f t="shared" si="137"/>
        <v>815.4197530864255</v>
      </c>
      <c r="M241" s="18">
        <f t="shared" si="138"/>
        <v>27.62086419753121</v>
      </c>
      <c r="N241" s="18">
        <f t="shared" si="139"/>
        <v>1143.1912345679027</v>
      </c>
      <c r="O241" s="18">
        <f t="shared" si="140"/>
        <v>815.4197530864255</v>
      </c>
      <c r="P241" s="18">
        <f t="shared" si="141"/>
        <v>27.62086419753121</v>
      </c>
    </row>
    <row r="242" spans="2:16" ht="15">
      <c r="B242" s="22"/>
      <c r="D242" s="18"/>
      <c r="E242" s="18"/>
      <c r="F242" s="18"/>
      <c r="G242" s="18"/>
      <c r="H242" s="18"/>
      <c r="I242" s="18"/>
      <c r="K242" s="18"/>
      <c r="L242" s="18"/>
      <c r="M242" s="18"/>
      <c r="N242" s="18"/>
      <c r="O242" s="18"/>
      <c r="P242" s="18"/>
    </row>
    <row r="243" spans="2:26" ht="17.25">
      <c r="B243" s="22"/>
      <c r="D243" s="36" t="s">
        <v>21</v>
      </c>
      <c r="E243" s="36"/>
      <c r="F243" s="36"/>
      <c r="G243" s="36"/>
      <c r="H243" s="36"/>
      <c r="I243" s="36"/>
      <c r="K243" s="36" t="s">
        <v>33</v>
      </c>
      <c r="L243" s="36"/>
      <c r="M243" s="36"/>
      <c r="N243" s="36"/>
      <c r="O243" s="36"/>
      <c r="P243" s="36"/>
      <c r="R243" s="19" t="s">
        <v>56</v>
      </c>
      <c r="T243" s="19" t="s">
        <v>72</v>
      </c>
      <c r="V243" s="19" t="s">
        <v>88</v>
      </c>
      <c r="X243" s="19" t="s">
        <v>104</v>
      </c>
      <c r="Z243" s="19" t="s">
        <v>118</v>
      </c>
    </row>
    <row r="244" spans="2:26" ht="13.5">
      <c r="B244" s="38" t="s">
        <v>128</v>
      </c>
      <c r="D244" s="18">
        <f aca="true" t="shared" si="149" ref="D244:I246">AVERAGE(D$6:D$8)-D23-D40-D74-D91-D125-D142-D193</f>
        <v>-40.28888888888889</v>
      </c>
      <c r="E244" s="18">
        <f t="shared" si="149"/>
        <v>28.54444444444448</v>
      </c>
      <c r="F244" s="18">
        <f t="shared" si="149"/>
        <v>11.744444444444412</v>
      </c>
      <c r="G244" s="18">
        <f t="shared" si="149"/>
        <v>40.28888888888889</v>
      </c>
      <c r="H244" s="18">
        <f t="shared" si="149"/>
        <v>-28.544444444444366</v>
      </c>
      <c r="I244" s="18">
        <f t="shared" si="149"/>
        <v>-11.744444444444412</v>
      </c>
      <c r="K244" s="18">
        <f>D244^2</f>
        <v>1623.1945679012347</v>
      </c>
      <c r="L244" s="18">
        <f aca="true" t="shared" si="150" ref="L244:L258">E244^2</f>
        <v>814.7853086419773</v>
      </c>
      <c r="M244" s="18">
        <f aca="true" t="shared" si="151" ref="M244:M258">F244^2</f>
        <v>137.9319753086412</v>
      </c>
      <c r="N244" s="18">
        <f aca="true" t="shared" si="152" ref="N244:N258">G244^2</f>
        <v>1623.1945679012347</v>
      </c>
      <c r="O244" s="18">
        <f aca="true" t="shared" si="153" ref="O244:O258">H244^2</f>
        <v>814.7853086419708</v>
      </c>
      <c r="P244" s="18">
        <f aca="true" t="shared" si="154" ref="P244:P258">I244^2</f>
        <v>137.9319753086412</v>
      </c>
      <c r="R244" s="18">
        <f>SUM(K244:P258)</f>
        <v>47443.42222222221</v>
      </c>
      <c r="T244" s="20">
        <v>8</v>
      </c>
      <c r="V244" s="18">
        <f>R244/T244</f>
        <v>5930.427777777776</v>
      </c>
      <c r="X244" s="18">
        <f>V244/$V$278</f>
        <v>1.2522682821177802</v>
      </c>
      <c r="Z244" s="21">
        <f>FDIST(X244,T244,$T$278)</f>
        <v>0.3327246695339963</v>
      </c>
    </row>
    <row r="245" spans="2:16" ht="13.5">
      <c r="B245" s="38"/>
      <c r="D245" s="18">
        <f t="shared" si="149"/>
        <v>-40.28888888888889</v>
      </c>
      <c r="E245" s="18">
        <f t="shared" si="149"/>
        <v>28.54444444444448</v>
      </c>
      <c r="F245" s="18">
        <f t="shared" si="149"/>
        <v>11.744444444444412</v>
      </c>
      <c r="G245" s="18">
        <f t="shared" si="149"/>
        <v>40.28888888888889</v>
      </c>
      <c r="H245" s="18">
        <f t="shared" si="149"/>
        <v>-28.544444444444366</v>
      </c>
      <c r="I245" s="18">
        <f t="shared" si="149"/>
        <v>-11.744444444444412</v>
      </c>
      <c r="K245" s="18">
        <f aca="true" t="shared" si="155" ref="K245:K258">D245^2</f>
        <v>1623.1945679012347</v>
      </c>
      <c r="L245" s="18">
        <f t="shared" si="150"/>
        <v>814.7853086419773</v>
      </c>
      <c r="M245" s="18">
        <f t="shared" si="151"/>
        <v>137.9319753086412</v>
      </c>
      <c r="N245" s="18">
        <f t="shared" si="152"/>
        <v>1623.1945679012347</v>
      </c>
      <c r="O245" s="18">
        <f t="shared" si="153"/>
        <v>814.7853086419708</v>
      </c>
      <c r="P245" s="18">
        <f t="shared" si="154"/>
        <v>137.9319753086412</v>
      </c>
    </row>
    <row r="246" spans="2:16" ht="13.5">
      <c r="B246" s="38"/>
      <c r="D246" s="18">
        <f t="shared" si="149"/>
        <v>-40.28888888888889</v>
      </c>
      <c r="E246" s="18">
        <f t="shared" si="149"/>
        <v>28.54444444444448</v>
      </c>
      <c r="F246" s="18">
        <f t="shared" si="149"/>
        <v>11.744444444444412</v>
      </c>
      <c r="G246" s="18">
        <f t="shared" si="149"/>
        <v>40.28888888888889</v>
      </c>
      <c r="H246" s="18">
        <f t="shared" si="149"/>
        <v>-28.544444444444366</v>
      </c>
      <c r="I246" s="18">
        <f t="shared" si="149"/>
        <v>-11.744444444444412</v>
      </c>
      <c r="K246" s="18">
        <f t="shared" si="155"/>
        <v>1623.1945679012347</v>
      </c>
      <c r="L246" s="18">
        <f t="shared" si="150"/>
        <v>814.7853086419773</v>
      </c>
      <c r="M246" s="18">
        <f t="shared" si="151"/>
        <v>137.9319753086412</v>
      </c>
      <c r="N246" s="18">
        <f t="shared" si="152"/>
        <v>1623.1945679012347</v>
      </c>
      <c r="O246" s="18">
        <f t="shared" si="153"/>
        <v>814.7853086419708</v>
      </c>
      <c r="P246" s="18">
        <f t="shared" si="154"/>
        <v>137.9319753086412</v>
      </c>
    </row>
    <row r="247" spans="2:16" ht="13.5">
      <c r="B247" s="38"/>
      <c r="D247" s="18">
        <f aca="true" t="shared" si="156" ref="D247:I248">AVERAGE(D$9:D$11)-D26-D43-D77-D94-D128-D145-D196</f>
        <v>11.155555555555566</v>
      </c>
      <c r="E247" s="18">
        <f t="shared" si="156"/>
        <v>11.488888888888823</v>
      </c>
      <c r="F247" s="18">
        <f t="shared" si="156"/>
        <v>-22.644444444444503</v>
      </c>
      <c r="G247" s="18">
        <f t="shared" si="156"/>
        <v>-11.15555555555568</v>
      </c>
      <c r="H247" s="18">
        <f t="shared" si="156"/>
        <v>-11.488888888888937</v>
      </c>
      <c r="I247" s="18">
        <f t="shared" si="156"/>
        <v>22.644444444444275</v>
      </c>
      <c r="K247" s="18">
        <f t="shared" si="155"/>
        <v>124.44641975308664</v>
      </c>
      <c r="L247" s="18">
        <f t="shared" si="150"/>
        <v>131.99456790123307</v>
      </c>
      <c r="M247" s="18">
        <f t="shared" si="151"/>
        <v>512.7708641975335</v>
      </c>
      <c r="N247" s="18">
        <f t="shared" si="152"/>
        <v>124.44641975308919</v>
      </c>
      <c r="O247" s="18">
        <f t="shared" si="153"/>
        <v>131.99456790123568</v>
      </c>
      <c r="P247" s="18">
        <f t="shared" si="154"/>
        <v>512.7708641975232</v>
      </c>
    </row>
    <row r="248" spans="2:16" ht="13.5">
      <c r="B248" s="38"/>
      <c r="D248" s="18">
        <f t="shared" si="156"/>
        <v>11.155555555555566</v>
      </c>
      <c r="E248" s="18">
        <f t="shared" si="156"/>
        <v>11.488888888888823</v>
      </c>
      <c r="F248" s="18">
        <f t="shared" si="156"/>
        <v>-22.644444444444503</v>
      </c>
      <c r="G248" s="18">
        <f t="shared" si="156"/>
        <v>-11.15555555555568</v>
      </c>
      <c r="H248" s="18">
        <f t="shared" si="156"/>
        <v>-11.488888888888937</v>
      </c>
      <c r="I248" s="18">
        <f t="shared" si="156"/>
        <v>22.644444444444275</v>
      </c>
      <c r="K248" s="18">
        <f t="shared" si="155"/>
        <v>124.44641975308664</v>
      </c>
      <c r="L248" s="18">
        <f t="shared" si="150"/>
        <v>131.99456790123307</v>
      </c>
      <c r="M248" s="18">
        <f t="shared" si="151"/>
        <v>512.7708641975335</v>
      </c>
      <c r="N248" s="18">
        <f t="shared" si="152"/>
        <v>124.44641975308919</v>
      </c>
      <c r="O248" s="18">
        <f t="shared" si="153"/>
        <v>131.99456790123568</v>
      </c>
      <c r="P248" s="18">
        <f t="shared" si="154"/>
        <v>512.7708641975232</v>
      </c>
    </row>
    <row r="249" spans="2:16" ht="13.5">
      <c r="B249" s="38"/>
      <c r="D249" s="18">
        <f aca="true" t="shared" si="157" ref="D249:I249">AVERAGE(D$9:D$11)-D28-D45-D79-D96-D130-D147-D198</f>
        <v>11.155555555555566</v>
      </c>
      <c r="E249" s="18">
        <f t="shared" si="157"/>
        <v>11.488888888888823</v>
      </c>
      <c r="F249" s="18">
        <f t="shared" si="157"/>
        <v>-22.644444444444503</v>
      </c>
      <c r="G249" s="18">
        <f t="shared" si="157"/>
        <v>-11.15555555555568</v>
      </c>
      <c r="H249" s="18">
        <f t="shared" si="157"/>
        <v>-11.488888888888937</v>
      </c>
      <c r="I249" s="18">
        <f t="shared" si="157"/>
        <v>22.644444444444275</v>
      </c>
      <c r="K249" s="18">
        <f t="shared" si="155"/>
        <v>124.44641975308664</v>
      </c>
      <c r="L249" s="18">
        <f t="shared" si="150"/>
        <v>131.99456790123307</v>
      </c>
      <c r="M249" s="18">
        <f t="shared" si="151"/>
        <v>512.7708641975335</v>
      </c>
      <c r="N249" s="18">
        <f t="shared" si="152"/>
        <v>124.44641975308919</v>
      </c>
      <c r="O249" s="18">
        <f t="shared" si="153"/>
        <v>131.99456790123568</v>
      </c>
      <c r="P249" s="18">
        <f t="shared" si="154"/>
        <v>512.7708641975232</v>
      </c>
    </row>
    <row r="250" spans="2:16" ht="13.5">
      <c r="B250" s="38"/>
      <c r="D250" s="18">
        <f aca="true" t="shared" si="158" ref="D250:I250">AVERAGE(D$12:D$14)-D29-D46-D80-D97-D131-D148-D199</f>
        <v>28.266666666666765</v>
      </c>
      <c r="E250" s="18">
        <f t="shared" si="158"/>
        <v>-24.40000000000009</v>
      </c>
      <c r="F250" s="18">
        <f t="shared" si="158"/>
        <v>-3.866666666666788</v>
      </c>
      <c r="G250" s="18">
        <f t="shared" si="158"/>
        <v>-28.26666666666665</v>
      </c>
      <c r="H250" s="18">
        <f t="shared" si="158"/>
        <v>24.399999999999977</v>
      </c>
      <c r="I250" s="18">
        <f t="shared" si="158"/>
        <v>3.8666666666665606</v>
      </c>
      <c r="K250" s="18">
        <f t="shared" si="155"/>
        <v>799.00444444445</v>
      </c>
      <c r="L250" s="18">
        <f t="shared" si="150"/>
        <v>595.3600000000044</v>
      </c>
      <c r="M250" s="18">
        <f t="shared" si="151"/>
        <v>14.951111111112048</v>
      </c>
      <c r="N250" s="18">
        <f t="shared" si="152"/>
        <v>799.0044444444436</v>
      </c>
      <c r="O250" s="18">
        <f t="shared" si="153"/>
        <v>595.3599999999989</v>
      </c>
      <c r="P250" s="18">
        <f t="shared" si="154"/>
        <v>14.95111111111029</v>
      </c>
    </row>
    <row r="251" spans="2:16" ht="13.5">
      <c r="B251" s="38"/>
      <c r="D251" s="18">
        <f aca="true" t="shared" si="159" ref="D251:I251">AVERAGE(D$12:D$14)-D30-D47-D81-D98-D132-D149-D200</f>
        <v>28.266666666666765</v>
      </c>
      <c r="E251" s="18">
        <f t="shared" si="159"/>
        <v>-24.40000000000009</v>
      </c>
      <c r="F251" s="18">
        <f t="shared" si="159"/>
        <v>-3.866666666666788</v>
      </c>
      <c r="G251" s="18">
        <f t="shared" si="159"/>
        <v>-28.26666666666665</v>
      </c>
      <c r="H251" s="18">
        <f t="shared" si="159"/>
        <v>24.399999999999977</v>
      </c>
      <c r="I251" s="18">
        <f t="shared" si="159"/>
        <v>3.8666666666665606</v>
      </c>
      <c r="K251" s="18">
        <f t="shared" si="155"/>
        <v>799.00444444445</v>
      </c>
      <c r="L251" s="18">
        <f t="shared" si="150"/>
        <v>595.3600000000044</v>
      </c>
      <c r="M251" s="18">
        <f t="shared" si="151"/>
        <v>14.951111111112048</v>
      </c>
      <c r="N251" s="18">
        <f t="shared" si="152"/>
        <v>799.0044444444436</v>
      </c>
      <c r="O251" s="18">
        <f t="shared" si="153"/>
        <v>595.3599999999989</v>
      </c>
      <c r="P251" s="18">
        <f t="shared" si="154"/>
        <v>14.95111111111029</v>
      </c>
    </row>
    <row r="252" spans="2:16" ht="13.5">
      <c r="B252" s="38"/>
      <c r="D252" s="18">
        <f aca="true" t="shared" si="160" ref="D252:I252">AVERAGE(D$12:D$14)-D31-D48-D82-D99-D133-D150-D201</f>
        <v>28.266666666666765</v>
      </c>
      <c r="E252" s="18">
        <f t="shared" si="160"/>
        <v>-24.40000000000009</v>
      </c>
      <c r="F252" s="18">
        <f t="shared" si="160"/>
        <v>-3.866666666666788</v>
      </c>
      <c r="G252" s="18">
        <f t="shared" si="160"/>
        <v>-28.26666666666665</v>
      </c>
      <c r="H252" s="18">
        <f t="shared" si="160"/>
        <v>24.399999999999977</v>
      </c>
      <c r="I252" s="18">
        <f t="shared" si="160"/>
        <v>3.8666666666665606</v>
      </c>
      <c r="K252" s="18">
        <f t="shared" si="155"/>
        <v>799.00444444445</v>
      </c>
      <c r="L252" s="18">
        <f t="shared" si="150"/>
        <v>595.3600000000044</v>
      </c>
      <c r="M252" s="18">
        <f t="shared" si="151"/>
        <v>14.951111111112048</v>
      </c>
      <c r="N252" s="18">
        <f t="shared" si="152"/>
        <v>799.0044444444436</v>
      </c>
      <c r="O252" s="18">
        <f t="shared" si="153"/>
        <v>595.3599999999989</v>
      </c>
      <c r="P252" s="18">
        <f t="shared" si="154"/>
        <v>14.95111111111029</v>
      </c>
    </row>
    <row r="253" spans="2:16" ht="13.5">
      <c r="B253" s="38"/>
      <c r="D253" s="18">
        <f aca="true" t="shared" si="161" ref="D253:I254">AVERAGE(D$15:D$17)-D32-D49-D83-D100-D134-D151-D202</f>
        <v>-28.399999999999977</v>
      </c>
      <c r="E253" s="18">
        <f t="shared" si="161"/>
        <v>16.933333333333394</v>
      </c>
      <c r="F253" s="18">
        <f t="shared" si="161"/>
        <v>11.466666666666583</v>
      </c>
      <c r="G253" s="18">
        <f t="shared" si="161"/>
        <v>28.399999999999977</v>
      </c>
      <c r="H253" s="18">
        <f t="shared" si="161"/>
        <v>-16.93333333333328</v>
      </c>
      <c r="I253" s="18">
        <f t="shared" si="161"/>
        <v>-11.466666666666697</v>
      </c>
      <c r="K253" s="18">
        <f t="shared" si="155"/>
        <v>806.5599999999987</v>
      </c>
      <c r="L253" s="18">
        <f t="shared" si="150"/>
        <v>286.73777777777985</v>
      </c>
      <c r="M253" s="18">
        <f t="shared" si="151"/>
        <v>131.48444444444254</v>
      </c>
      <c r="N253" s="18">
        <f t="shared" si="152"/>
        <v>806.5599999999987</v>
      </c>
      <c r="O253" s="18">
        <f t="shared" si="153"/>
        <v>286.737777777776</v>
      </c>
      <c r="P253" s="18">
        <f t="shared" si="154"/>
        <v>131.48444444444513</v>
      </c>
    </row>
    <row r="254" spans="2:16" ht="13.5">
      <c r="B254" s="38"/>
      <c r="D254" s="18">
        <f t="shared" si="161"/>
        <v>-28.399999999999977</v>
      </c>
      <c r="E254" s="18">
        <f t="shared" si="161"/>
        <v>16.933333333333394</v>
      </c>
      <c r="F254" s="18">
        <f t="shared" si="161"/>
        <v>11.466666666666583</v>
      </c>
      <c r="G254" s="18">
        <f t="shared" si="161"/>
        <v>28.399999999999977</v>
      </c>
      <c r="H254" s="18">
        <f t="shared" si="161"/>
        <v>-16.93333333333328</v>
      </c>
      <c r="I254" s="18">
        <f t="shared" si="161"/>
        <v>-11.466666666666697</v>
      </c>
      <c r="K254" s="18">
        <f t="shared" si="155"/>
        <v>806.5599999999987</v>
      </c>
      <c r="L254" s="18">
        <f t="shared" si="150"/>
        <v>286.73777777777985</v>
      </c>
      <c r="M254" s="18">
        <f t="shared" si="151"/>
        <v>131.48444444444254</v>
      </c>
      <c r="N254" s="18">
        <f t="shared" si="152"/>
        <v>806.5599999999987</v>
      </c>
      <c r="O254" s="18">
        <f t="shared" si="153"/>
        <v>286.737777777776</v>
      </c>
      <c r="P254" s="18">
        <f t="shared" si="154"/>
        <v>131.48444444444513</v>
      </c>
    </row>
    <row r="255" spans="2:16" ht="13.5">
      <c r="B255" s="38"/>
      <c r="D255" s="18">
        <f aca="true" t="shared" si="162" ref="D255:I255">AVERAGE(D$15:D$17)-D34-D51-D85-D102-D136-D153-D204</f>
        <v>-28.399999999999977</v>
      </c>
      <c r="E255" s="18">
        <f t="shared" si="162"/>
        <v>16.933333333333394</v>
      </c>
      <c r="F255" s="18">
        <f t="shared" si="162"/>
        <v>11.466666666666583</v>
      </c>
      <c r="G255" s="18">
        <f t="shared" si="162"/>
        <v>28.399999999999977</v>
      </c>
      <c r="H255" s="18">
        <f t="shared" si="162"/>
        <v>-16.93333333333328</v>
      </c>
      <c r="I255" s="18">
        <f t="shared" si="162"/>
        <v>-11.466666666666697</v>
      </c>
      <c r="K255" s="18">
        <f t="shared" si="155"/>
        <v>806.5599999999987</v>
      </c>
      <c r="L255" s="18">
        <f t="shared" si="150"/>
        <v>286.73777777777985</v>
      </c>
      <c r="M255" s="18">
        <f t="shared" si="151"/>
        <v>131.48444444444254</v>
      </c>
      <c r="N255" s="18">
        <f t="shared" si="152"/>
        <v>806.5599999999987</v>
      </c>
      <c r="O255" s="18">
        <f t="shared" si="153"/>
        <v>286.737777777776</v>
      </c>
      <c r="P255" s="18">
        <f t="shared" si="154"/>
        <v>131.48444444444513</v>
      </c>
    </row>
    <row r="256" spans="2:16" ht="13.5">
      <c r="B256" s="38"/>
      <c r="D256" s="18">
        <f aca="true" t="shared" si="163" ref="D256:I256">AVERAGE(D$18:D$20)-D35-D52-D86-D103-D137-D154-D205</f>
        <v>29.266666666666765</v>
      </c>
      <c r="E256" s="18">
        <f t="shared" si="163"/>
        <v>-32.566666666666606</v>
      </c>
      <c r="F256" s="18">
        <f t="shared" si="163"/>
        <v>3.300000000000068</v>
      </c>
      <c r="G256" s="18">
        <f t="shared" si="163"/>
        <v>-29.26666666666665</v>
      </c>
      <c r="H256" s="18">
        <f t="shared" si="163"/>
        <v>32.56666666666672</v>
      </c>
      <c r="I256" s="18">
        <f t="shared" si="163"/>
        <v>-3.2999999999999545</v>
      </c>
      <c r="K256" s="18">
        <f t="shared" si="155"/>
        <v>856.5377777777835</v>
      </c>
      <c r="L256" s="18">
        <f t="shared" si="150"/>
        <v>1060.587777777774</v>
      </c>
      <c r="M256" s="18">
        <f t="shared" si="151"/>
        <v>10.89000000000045</v>
      </c>
      <c r="N256" s="18">
        <f t="shared" si="152"/>
        <v>856.5377777777769</v>
      </c>
      <c r="O256" s="18">
        <f t="shared" si="153"/>
        <v>1060.5877777777812</v>
      </c>
      <c r="P256" s="18">
        <f t="shared" si="154"/>
        <v>10.8899999999997</v>
      </c>
    </row>
    <row r="257" spans="2:16" ht="13.5">
      <c r="B257" s="38"/>
      <c r="D257" s="18">
        <f aca="true" t="shared" si="164" ref="D257:I257">AVERAGE(D$18:D$20)-D36-D53-D87-D104-D138-D155-D206</f>
        <v>29.266666666666765</v>
      </c>
      <c r="E257" s="18">
        <f t="shared" si="164"/>
        <v>-32.566666666666606</v>
      </c>
      <c r="F257" s="18">
        <f t="shared" si="164"/>
        <v>3.300000000000068</v>
      </c>
      <c r="G257" s="18">
        <f t="shared" si="164"/>
        <v>-29.26666666666665</v>
      </c>
      <c r="H257" s="18">
        <f t="shared" si="164"/>
        <v>32.56666666666672</v>
      </c>
      <c r="I257" s="18">
        <f t="shared" si="164"/>
        <v>-3.2999999999999545</v>
      </c>
      <c r="K257" s="18">
        <f t="shared" si="155"/>
        <v>856.5377777777835</v>
      </c>
      <c r="L257" s="18">
        <f t="shared" si="150"/>
        <v>1060.587777777774</v>
      </c>
      <c r="M257" s="18">
        <f t="shared" si="151"/>
        <v>10.89000000000045</v>
      </c>
      <c r="N257" s="18">
        <f t="shared" si="152"/>
        <v>856.5377777777769</v>
      </c>
      <c r="O257" s="18">
        <f t="shared" si="153"/>
        <v>1060.5877777777812</v>
      </c>
      <c r="P257" s="18">
        <f t="shared" si="154"/>
        <v>10.8899999999997</v>
      </c>
    </row>
    <row r="258" spans="2:16" ht="13.5">
      <c r="B258" s="38"/>
      <c r="D258" s="18">
        <f aca="true" t="shared" si="165" ref="D258:I258">AVERAGE(D$18:D$20)-D37-D54-D88-D105-D139-D156-D207</f>
        <v>29.266666666666765</v>
      </c>
      <c r="E258" s="18">
        <f t="shared" si="165"/>
        <v>-32.566666666666606</v>
      </c>
      <c r="F258" s="18">
        <f t="shared" si="165"/>
        <v>3.300000000000068</v>
      </c>
      <c r="G258" s="18">
        <f t="shared" si="165"/>
        <v>-29.26666666666665</v>
      </c>
      <c r="H258" s="18">
        <f t="shared" si="165"/>
        <v>32.56666666666672</v>
      </c>
      <c r="I258" s="18">
        <f t="shared" si="165"/>
        <v>-3.2999999999999545</v>
      </c>
      <c r="K258" s="18">
        <f t="shared" si="155"/>
        <v>856.5377777777835</v>
      </c>
      <c r="L258" s="18">
        <f t="shared" si="150"/>
        <v>1060.587777777774</v>
      </c>
      <c r="M258" s="18">
        <f t="shared" si="151"/>
        <v>10.89000000000045</v>
      </c>
      <c r="N258" s="18">
        <f t="shared" si="152"/>
        <v>856.5377777777769</v>
      </c>
      <c r="O258" s="18">
        <f t="shared" si="153"/>
        <v>1060.5877777777812</v>
      </c>
      <c r="P258" s="18">
        <f t="shared" si="154"/>
        <v>10.8899999999997</v>
      </c>
    </row>
    <row r="259" ht="15">
      <c r="B259" s="22"/>
    </row>
    <row r="260" spans="2:26" ht="17.25">
      <c r="B260" s="22"/>
      <c r="D260" s="36" t="s">
        <v>36</v>
      </c>
      <c r="E260" s="36"/>
      <c r="F260" s="36"/>
      <c r="G260" s="36"/>
      <c r="H260" s="36"/>
      <c r="I260" s="36"/>
      <c r="K260" s="36" t="s">
        <v>34</v>
      </c>
      <c r="L260" s="36"/>
      <c r="M260" s="36"/>
      <c r="N260" s="36"/>
      <c r="O260" s="36"/>
      <c r="P260" s="36"/>
      <c r="R260" s="19" t="s">
        <v>57</v>
      </c>
      <c r="T260" s="19" t="s">
        <v>73</v>
      </c>
      <c r="V260" s="19" t="s">
        <v>89</v>
      </c>
      <c r="X260" s="19" t="s">
        <v>105</v>
      </c>
      <c r="Z260" s="19" t="s">
        <v>119</v>
      </c>
    </row>
    <row r="261" spans="2:26" ht="13.5">
      <c r="B261" s="38" t="s">
        <v>128</v>
      </c>
      <c r="D261" s="18">
        <f aca="true" t="shared" si="166" ref="D261:I263">AVERAGE(D6,D9,D12,D15,D18)-D23-D57-D74-D91-D159-D176-D193</f>
        <v>4.411111111111154</v>
      </c>
      <c r="E261" s="18">
        <f t="shared" si="166"/>
        <v>-12.822222222222194</v>
      </c>
      <c r="F261" s="18">
        <f t="shared" si="166"/>
        <v>8.41111111111104</v>
      </c>
      <c r="G261" s="18">
        <f t="shared" si="166"/>
        <v>-4.411111111111154</v>
      </c>
      <c r="H261" s="18">
        <f t="shared" si="166"/>
        <v>12.822222222222308</v>
      </c>
      <c r="I261" s="18">
        <f t="shared" si="166"/>
        <v>-8.411111111111154</v>
      </c>
      <c r="K261" s="18">
        <f>D261^2</f>
        <v>19.45790123456828</v>
      </c>
      <c r="L261" s="18">
        <f aca="true" t="shared" si="167" ref="L261:L275">E261^2</f>
        <v>164.40938271604867</v>
      </c>
      <c r="M261" s="18">
        <f aca="true" t="shared" si="168" ref="M261:M275">F261^2</f>
        <v>70.7467901234556</v>
      </c>
      <c r="N261" s="18">
        <f aca="true" t="shared" si="169" ref="N261:N275">G261^2</f>
        <v>19.45790123456828</v>
      </c>
      <c r="O261" s="18">
        <f aca="true" t="shared" si="170" ref="O261:O275">H261^2</f>
        <v>164.4093827160516</v>
      </c>
      <c r="P261" s="18">
        <f aca="true" t="shared" si="171" ref="P261:P275">I261^2</f>
        <v>70.74679012345752</v>
      </c>
      <c r="R261" s="18">
        <f>SUM(K261:P275)</f>
        <v>16571.24444444445</v>
      </c>
      <c r="T261" s="20">
        <v>4</v>
      </c>
      <c r="V261" s="18">
        <f>R261/T261</f>
        <v>4142.811111111113</v>
      </c>
      <c r="X261" s="18">
        <f>V261/$V$278</f>
        <v>0.8747954022287339</v>
      </c>
      <c r="Z261" s="21">
        <f>FDIST(X261,T261,$T$278)</f>
        <v>0.5005398565403759</v>
      </c>
    </row>
    <row r="262" spans="2:16" ht="13.5">
      <c r="B262" s="38"/>
      <c r="D262" s="18">
        <f t="shared" si="166"/>
        <v>7.977777777777874</v>
      </c>
      <c r="E262" s="18">
        <f t="shared" si="166"/>
        <v>16.844444444444434</v>
      </c>
      <c r="F262" s="18">
        <f t="shared" si="166"/>
        <v>-24.822222222222194</v>
      </c>
      <c r="G262" s="18">
        <f t="shared" si="166"/>
        <v>-7.97777777777776</v>
      </c>
      <c r="H262" s="18">
        <f t="shared" si="166"/>
        <v>-16.844444444444434</v>
      </c>
      <c r="I262" s="18">
        <f t="shared" si="166"/>
        <v>24.822222222222194</v>
      </c>
      <c r="K262" s="18">
        <f aca="true" t="shared" si="172" ref="K262:K275">D262^2</f>
        <v>63.64493827160647</v>
      </c>
      <c r="L262" s="18">
        <f t="shared" si="167"/>
        <v>283.735308641975</v>
      </c>
      <c r="M262" s="18">
        <f t="shared" si="168"/>
        <v>616.1427160493813</v>
      </c>
      <c r="N262" s="18">
        <f t="shared" si="169"/>
        <v>63.64493827160466</v>
      </c>
      <c r="O262" s="18">
        <f t="shared" si="170"/>
        <v>283.735308641975</v>
      </c>
      <c r="P262" s="18">
        <f t="shared" si="171"/>
        <v>616.1427160493813</v>
      </c>
    </row>
    <row r="263" spans="2:16" ht="13.5">
      <c r="B263" s="38"/>
      <c r="D263" s="18">
        <f t="shared" si="166"/>
        <v>-12.388888888888914</v>
      </c>
      <c r="E263" s="18">
        <f t="shared" si="166"/>
        <v>-4.02222222222224</v>
      </c>
      <c r="F263" s="18">
        <f t="shared" si="166"/>
        <v>16.41111111111104</v>
      </c>
      <c r="G263" s="18">
        <f t="shared" si="166"/>
        <v>12.388888888888914</v>
      </c>
      <c r="H263" s="18">
        <f t="shared" si="166"/>
        <v>4.02222222222224</v>
      </c>
      <c r="I263" s="18">
        <f t="shared" si="166"/>
        <v>-16.411111111111154</v>
      </c>
      <c r="K263" s="18">
        <f t="shared" si="172"/>
        <v>153.48456790123518</v>
      </c>
      <c r="L263" s="18">
        <f t="shared" si="167"/>
        <v>16.178271604938413</v>
      </c>
      <c r="M263" s="18">
        <f t="shared" si="168"/>
        <v>269.32456790123223</v>
      </c>
      <c r="N263" s="18">
        <f t="shared" si="169"/>
        <v>153.48456790123518</v>
      </c>
      <c r="O263" s="18">
        <f t="shared" si="170"/>
        <v>16.178271604938413</v>
      </c>
      <c r="P263" s="18">
        <f t="shared" si="171"/>
        <v>269.324567901236</v>
      </c>
    </row>
    <row r="264" spans="2:16" ht="13.5">
      <c r="B264" s="38"/>
      <c r="D264" s="18">
        <f aca="true" t="shared" si="173" ref="D264:I266">AVERAGE(D9,D12,D15,D18,D6)-D26-D60-D77-D94-D162-D179-D196</f>
        <v>4.411111111111154</v>
      </c>
      <c r="E264" s="18">
        <f t="shared" si="173"/>
        <v>-12.822222222222194</v>
      </c>
      <c r="F264" s="18">
        <f t="shared" si="173"/>
        <v>8.41111111111104</v>
      </c>
      <c r="G264" s="18">
        <f t="shared" si="173"/>
        <v>-4.411111111111154</v>
      </c>
      <c r="H264" s="18">
        <f t="shared" si="173"/>
        <v>12.822222222222308</v>
      </c>
      <c r="I264" s="18">
        <f t="shared" si="173"/>
        <v>-8.411111111111154</v>
      </c>
      <c r="K264" s="18">
        <f t="shared" si="172"/>
        <v>19.45790123456828</v>
      </c>
      <c r="L264" s="18">
        <f t="shared" si="167"/>
        <v>164.40938271604867</v>
      </c>
      <c r="M264" s="18">
        <f t="shared" si="168"/>
        <v>70.7467901234556</v>
      </c>
      <c r="N264" s="18">
        <f t="shared" si="169"/>
        <v>19.45790123456828</v>
      </c>
      <c r="O264" s="18">
        <f t="shared" si="170"/>
        <v>164.4093827160516</v>
      </c>
      <c r="P264" s="18">
        <f t="shared" si="171"/>
        <v>70.74679012345752</v>
      </c>
    </row>
    <row r="265" spans="2:16" ht="13.5">
      <c r="B265" s="38"/>
      <c r="D265" s="18">
        <f t="shared" si="173"/>
        <v>7.977777777777874</v>
      </c>
      <c r="E265" s="18">
        <f t="shared" si="173"/>
        <v>16.844444444444434</v>
      </c>
      <c r="F265" s="18">
        <f t="shared" si="173"/>
        <v>-24.822222222222194</v>
      </c>
      <c r="G265" s="18">
        <f t="shared" si="173"/>
        <v>-7.97777777777776</v>
      </c>
      <c r="H265" s="18">
        <f t="shared" si="173"/>
        <v>-16.844444444444434</v>
      </c>
      <c r="I265" s="18">
        <f t="shared" si="173"/>
        <v>24.822222222222194</v>
      </c>
      <c r="K265" s="18">
        <f t="shared" si="172"/>
        <v>63.64493827160647</v>
      </c>
      <c r="L265" s="18">
        <f t="shared" si="167"/>
        <v>283.735308641975</v>
      </c>
      <c r="M265" s="18">
        <f t="shared" si="168"/>
        <v>616.1427160493813</v>
      </c>
      <c r="N265" s="18">
        <f t="shared" si="169"/>
        <v>63.64493827160466</v>
      </c>
      <c r="O265" s="18">
        <f t="shared" si="170"/>
        <v>283.735308641975</v>
      </c>
      <c r="P265" s="18">
        <f t="shared" si="171"/>
        <v>616.1427160493813</v>
      </c>
    </row>
    <row r="266" spans="2:16" ht="13.5">
      <c r="B266" s="38"/>
      <c r="D266" s="18">
        <f t="shared" si="173"/>
        <v>-12.388888888888914</v>
      </c>
      <c r="E266" s="18">
        <f t="shared" si="173"/>
        <v>-4.02222222222224</v>
      </c>
      <c r="F266" s="18">
        <f t="shared" si="173"/>
        <v>16.41111111111104</v>
      </c>
      <c r="G266" s="18">
        <f t="shared" si="173"/>
        <v>12.388888888888914</v>
      </c>
      <c r="H266" s="18">
        <f t="shared" si="173"/>
        <v>4.02222222222224</v>
      </c>
      <c r="I266" s="18">
        <f t="shared" si="173"/>
        <v>-16.411111111111154</v>
      </c>
      <c r="K266" s="18">
        <f t="shared" si="172"/>
        <v>153.48456790123518</v>
      </c>
      <c r="L266" s="18">
        <f t="shared" si="167"/>
        <v>16.178271604938413</v>
      </c>
      <c r="M266" s="18">
        <f t="shared" si="168"/>
        <v>269.32456790123223</v>
      </c>
      <c r="N266" s="18">
        <f t="shared" si="169"/>
        <v>153.48456790123518</v>
      </c>
      <c r="O266" s="18">
        <f t="shared" si="170"/>
        <v>16.178271604938413</v>
      </c>
      <c r="P266" s="18">
        <f t="shared" si="171"/>
        <v>269.324567901236</v>
      </c>
    </row>
    <row r="267" spans="2:16" ht="13.5">
      <c r="B267" s="38"/>
      <c r="D267" s="18">
        <f aca="true" t="shared" si="174" ref="D267:I269">AVERAGE(D12,D15,D18,D6,D9)-D29-D63-D80-D97-D165-D182-D199</f>
        <v>4.411111111111154</v>
      </c>
      <c r="E267" s="18">
        <f t="shared" si="174"/>
        <v>-12.822222222222194</v>
      </c>
      <c r="F267" s="18">
        <f t="shared" si="174"/>
        <v>8.41111111111104</v>
      </c>
      <c r="G267" s="18">
        <f t="shared" si="174"/>
        <v>-4.411111111111154</v>
      </c>
      <c r="H267" s="18">
        <f t="shared" si="174"/>
        <v>12.822222222222308</v>
      </c>
      <c r="I267" s="18">
        <f t="shared" si="174"/>
        <v>-8.411111111111154</v>
      </c>
      <c r="K267" s="18">
        <f t="shared" si="172"/>
        <v>19.45790123456828</v>
      </c>
      <c r="L267" s="18">
        <f t="shared" si="167"/>
        <v>164.40938271604867</v>
      </c>
      <c r="M267" s="18">
        <f t="shared" si="168"/>
        <v>70.7467901234556</v>
      </c>
      <c r="N267" s="18">
        <f t="shared" si="169"/>
        <v>19.45790123456828</v>
      </c>
      <c r="O267" s="18">
        <f t="shared" si="170"/>
        <v>164.4093827160516</v>
      </c>
      <c r="P267" s="18">
        <f t="shared" si="171"/>
        <v>70.74679012345752</v>
      </c>
    </row>
    <row r="268" spans="2:16" ht="13.5">
      <c r="B268" s="38"/>
      <c r="D268" s="18">
        <f t="shared" si="174"/>
        <v>7.977777777777874</v>
      </c>
      <c r="E268" s="18">
        <f t="shared" si="174"/>
        <v>16.844444444444434</v>
      </c>
      <c r="F268" s="18">
        <f t="shared" si="174"/>
        <v>-24.822222222222194</v>
      </c>
      <c r="G268" s="18">
        <f t="shared" si="174"/>
        <v>-7.97777777777776</v>
      </c>
      <c r="H268" s="18">
        <f t="shared" si="174"/>
        <v>-16.844444444444434</v>
      </c>
      <c r="I268" s="18">
        <f t="shared" si="174"/>
        <v>24.822222222222194</v>
      </c>
      <c r="K268" s="18">
        <f t="shared" si="172"/>
        <v>63.64493827160647</v>
      </c>
      <c r="L268" s="18">
        <f t="shared" si="167"/>
        <v>283.735308641975</v>
      </c>
      <c r="M268" s="18">
        <f t="shared" si="168"/>
        <v>616.1427160493813</v>
      </c>
      <c r="N268" s="18">
        <f t="shared" si="169"/>
        <v>63.64493827160466</v>
      </c>
      <c r="O268" s="18">
        <f t="shared" si="170"/>
        <v>283.735308641975</v>
      </c>
      <c r="P268" s="18">
        <f t="shared" si="171"/>
        <v>616.1427160493813</v>
      </c>
    </row>
    <row r="269" spans="2:16" ht="13.5">
      <c r="B269" s="38"/>
      <c r="D269" s="18">
        <f t="shared" si="174"/>
        <v>-12.388888888888914</v>
      </c>
      <c r="E269" s="18">
        <f t="shared" si="174"/>
        <v>-4.02222222222224</v>
      </c>
      <c r="F269" s="18">
        <f t="shared" si="174"/>
        <v>16.41111111111104</v>
      </c>
      <c r="G269" s="18">
        <f t="shared" si="174"/>
        <v>12.388888888888914</v>
      </c>
      <c r="H269" s="18">
        <f t="shared" si="174"/>
        <v>4.02222222222224</v>
      </c>
      <c r="I269" s="18">
        <f t="shared" si="174"/>
        <v>-16.411111111111154</v>
      </c>
      <c r="K269" s="18">
        <f t="shared" si="172"/>
        <v>153.48456790123518</v>
      </c>
      <c r="L269" s="18">
        <f t="shared" si="167"/>
        <v>16.178271604938413</v>
      </c>
      <c r="M269" s="18">
        <f t="shared" si="168"/>
        <v>269.32456790123223</v>
      </c>
      <c r="N269" s="18">
        <f t="shared" si="169"/>
        <v>153.48456790123518</v>
      </c>
      <c r="O269" s="18">
        <f t="shared" si="170"/>
        <v>16.178271604938413</v>
      </c>
      <c r="P269" s="18">
        <f t="shared" si="171"/>
        <v>269.324567901236</v>
      </c>
    </row>
    <row r="270" spans="2:16" ht="13.5">
      <c r="B270" s="38"/>
      <c r="D270" s="18">
        <f aca="true" t="shared" si="175" ref="D270:I272">AVERAGE(D15,D18,D6,D9,D12)-D32-D66-D83-D100-D168-D185-D202</f>
        <v>4.411111111111154</v>
      </c>
      <c r="E270" s="18">
        <f t="shared" si="175"/>
        <v>-12.822222222222194</v>
      </c>
      <c r="F270" s="18">
        <f t="shared" si="175"/>
        <v>8.41111111111104</v>
      </c>
      <c r="G270" s="18">
        <f t="shared" si="175"/>
        <v>-4.411111111111154</v>
      </c>
      <c r="H270" s="18">
        <f t="shared" si="175"/>
        <v>12.822222222222308</v>
      </c>
      <c r="I270" s="18">
        <f t="shared" si="175"/>
        <v>-8.411111111111154</v>
      </c>
      <c r="K270" s="18">
        <f t="shared" si="172"/>
        <v>19.45790123456828</v>
      </c>
      <c r="L270" s="18">
        <f t="shared" si="167"/>
        <v>164.40938271604867</v>
      </c>
      <c r="M270" s="18">
        <f t="shared" si="168"/>
        <v>70.7467901234556</v>
      </c>
      <c r="N270" s="18">
        <f t="shared" si="169"/>
        <v>19.45790123456828</v>
      </c>
      <c r="O270" s="18">
        <f t="shared" si="170"/>
        <v>164.4093827160516</v>
      </c>
      <c r="P270" s="18">
        <f t="shared" si="171"/>
        <v>70.74679012345752</v>
      </c>
    </row>
    <row r="271" spans="2:16" ht="13.5">
      <c r="B271" s="38"/>
      <c r="D271" s="18">
        <f t="shared" si="175"/>
        <v>7.977777777777874</v>
      </c>
      <c r="E271" s="18">
        <f t="shared" si="175"/>
        <v>16.844444444444434</v>
      </c>
      <c r="F271" s="18">
        <f t="shared" si="175"/>
        <v>-24.822222222222194</v>
      </c>
      <c r="G271" s="18">
        <f t="shared" si="175"/>
        <v>-7.97777777777776</v>
      </c>
      <c r="H271" s="18">
        <f t="shared" si="175"/>
        <v>-16.844444444444434</v>
      </c>
      <c r="I271" s="18">
        <f t="shared" si="175"/>
        <v>24.822222222222194</v>
      </c>
      <c r="K271" s="18">
        <f t="shared" si="172"/>
        <v>63.64493827160647</v>
      </c>
      <c r="L271" s="18">
        <f t="shared" si="167"/>
        <v>283.735308641975</v>
      </c>
      <c r="M271" s="18">
        <f t="shared" si="168"/>
        <v>616.1427160493813</v>
      </c>
      <c r="N271" s="18">
        <f t="shared" si="169"/>
        <v>63.64493827160466</v>
      </c>
      <c r="O271" s="18">
        <f t="shared" si="170"/>
        <v>283.735308641975</v>
      </c>
      <c r="P271" s="18">
        <f t="shared" si="171"/>
        <v>616.1427160493813</v>
      </c>
    </row>
    <row r="272" spans="2:16" ht="13.5">
      <c r="B272" s="38"/>
      <c r="D272" s="18">
        <f t="shared" si="175"/>
        <v>-12.388888888888914</v>
      </c>
      <c r="E272" s="18">
        <f t="shared" si="175"/>
        <v>-4.02222222222224</v>
      </c>
      <c r="F272" s="18">
        <f t="shared" si="175"/>
        <v>16.41111111111104</v>
      </c>
      <c r="G272" s="18">
        <f t="shared" si="175"/>
        <v>12.388888888888914</v>
      </c>
      <c r="H272" s="18">
        <f t="shared" si="175"/>
        <v>4.02222222222224</v>
      </c>
      <c r="I272" s="18">
        <f t="shared" si="175"/>
        <v>-16.411111111111154</v>
      </c>
      <c r="K272" s="18">
        <f t="shared" si="172"/>
        <v>153.48456790123518</v>
      </c>
      <c r="L272" s="18">
        <f t="shared" si="167"/>
        <v>16.178271604938413</v>
      </c>
      <c r="M272" s="18">
        <f t="shared" si="168"/>
        <v>269.32456790123223</v>
      </c>
      <c r="N272" s="18">
        <f t="shared" si="169"/>
        <v>153.48456790123518</v>
      </c>
      <c r="O272" s="18">
        <f t="shared" si="170"/>
        <v>16.178271604938413</v>
      </c>
      <c r="P272" s="18">
        <f t="shared" si="171"/>
        <v>269.324567901236</v>
      </c>
    </row>
    <row r="273" spans="2:16" ht="13.5">
      <c r="B273" s="38"/>
      <c r="D273" s="18">
        <f aca="true" t="shared" si="176" ref="D273:I275">AVERAGE(D18,D6,D9,D12,D15)-D35-D69-D86-D103-D171-D188-D205</f>
        <v>4.411111111111154</v>
      </c>
      <c r="E273" s="18">
        <f t="shared" si="176"/>
        <v>-12.822222222222194</v>
      </c>
      <c r="F273" s="18">
        <f t="shared" si="176"/>
        <v>8.41111111111104</v>
      </c>
      <c r="G273" s="18">
        <f t="shared" si="176"/>
        <v>-4.411111111111154</v>
      </c>
      <c r="H273" s="18">
        <f t="shared" si="176"/>
        <v>12.822222222222308</v>
      </c>
      <c r="I273" s="18">
        <f t="shared" si="176"/>
        <v>-8.411111111111154</v>
      </c>
      <c r="K273" s="18">
        <f t="shared" si="172"/>
        <v>19.45790123456828</v>
      </c>
      <c r="L273" s="18">
        <f t="shared" si="167"/>
        <v>164.40938271604867</v>
      </c>
      <c r="M273" s="18">
        <f t="shared" si="168"/>
        <v>70.7467901234556</v>
      </c>
      <c r="N273" s="18">
        <f t="shared" si="169"/>
        <v>19.45790123456828</v>
      </c>
      <c r="O273" s="18">
        <f t="shared" si="170"/>
        <v>164.4093827160516</v>
      </c>
      <c r="P273" s="18">
        <f t="shared" si="171"/>
        <v>70.74679012345752</v>
      </c>
    </row>
    <row r="274" spans="2:16" ht="13.5">
      <c r="B274" s="38"/>
      <c r="D274" s="18">
        <f t="shared" si="176"/>
        <v>7.977777777777874</v>
      </c>
      <c r="E274" s="18">
        <f t="shared" si="176"/>
        <v>16.844444444444434</v>
      </c>
      <c r="F274" s="18">
        <f t="shared" si="176"/>
        <v>-24.822222222222194</v>
      </c>
      <c r="G274" s="18">
        <f t="shared" si="176"/>
        <v>-7.97777777777776</v>
      </c>
      <c r="H274" s="18">
        <f t="shared" si="176"/>
        <v>-16.844444444444434</v>
      </c>
      <c r="I274" s="18">
        <f t="shared" si="176"/>
        <v>24.822222222222194</v>
      </c>
      <c r="K274" s="18">
        <f t="shared" si="172"/>
        <v>63.64493827160647</v>
      </c>
      <c r="L274" s="18">
        <f t="shared" si="167"/>
        <v>283.735308641975</v>
      </c>
      <c r="M274" s="18">
        <f t="shared" si="168"/>
        <v>616.1427160493813</v>
      </c>
      <c r="N274" s="18">
        <f t="shared" si="169"/>
        <v>63.64493827160466</v>
      </c>
      <c r="O274" s="18">
        <f t="shared" si="170"/>
        <v>283.735308641975</v>
      </c>
      <c r="P274" s="18">
        <f t="shared" si="171"/>
        <v>616.1427160493813</v>
      </c>
    </row>
    <row r="275" spans="2:16" ht="13.5">
      <c r="B275" s="38"/>
      <c r="D275" s="18">
        <f t="shared" si="176"/>
        <v>-12.388888888888914</v>
      </c>
      <c r="E275" s="18">
        <f t="shared" si="176"/>
        <v>-4.02222222222224</v>
      </c>
      <c r="F275" s="18">
        <f t="shared" si="176"/>
        <v>16.41111111111104</v>
      </c>
      <c r="G275" s="18">
        <f t="shared" si="176"/>
        <v>12.388888888888914</v>
      </c>
      <c r="H275" s="18">
        <f t="shared" si="176"/>
        <v>4.02222222222224</v>
      </c>
      <c r="I275" s="18">
        <f t="shared" si="176"/>
        <v>-16.411111111111154</v>
      </c>
      <c r="K275" s="18">
        <f t="shared" si="172"/>
        <v>153.48456790123518</v>
      </c>
      <c r="L275" s="18">
        <f t="shared" si="167"/>
        <v>16.178271604938413</v>
      </c>
      <c r="M275" s="18">
        <f t="shared" si="168"/>
        <v>269.32456790123223</v>
      </c>
      <c r="N275" s="18">
        <f t="shared" si="169"/>
        <v>153.48456790123518</v>
      </c>
      <c r="O275" s="18">
        <f t="shared" si="170"/>
        <v>16.178271604938413</v>
      </c>
      <c r="P275" s="18">
        <f t="shared" si="171"/>
        <v>269.324567901236</v>
      </c>
    </row>
    <row r="276" spans="2:16" ht="15">
      <c r="B276" s="22"/>
      <c r="D276" s="18"/>
      <c r="E276" s="18"/>
      <c r="F276" s="18"/>
      <c r="G276" s="18"/>
      <c r="H276" s="18"/>
      <c r="I276" s="18"/>
      <c r="K276" s="18"/>
      <c r="L276" s="18"/>
      <c r="M276" s="18"/>
      <c r="N276" s="18"/>
      <c r="O276" s="18"/>
      <c r="P276" s="18"/>
    </row>
    <row r="277" spans="2:22" ht="17.25">
      <c r="B277" s="22"/>
      <c r="D277" s="36" t="s">
        <v>22</v>
      </c>
      <c r="E277" s="36"/>
      <c r="F277" s="36"/>
      <c r="G277" s="36"/>
      <c r="H277" s="36"/>
      <c r="I277" s="36"/>
      <c r="K277" s="36" t="s">
        <v>35</v>
      </c>
      <c r="L277" s="36"/>
      <c r="M277" s="36"/>
      <c r="N277" s="36"/>
      <c r="O277" s="36"/>
      <c r="P277" s="36"/>
      <c r="R277" s="19" t="s">
        <v>58</v>
      </c>
      <c r="T277" s="19" t="s">
        <v>74</v>
      </c>
      <c r="V277" s="19" t="s">
        <v>90</v>
      </c>
    </row>
    <row r="278" spans="2:22" ht="13.5">
      <c r="B278" s="38" t="s">
        <v>128</v>
      </c>
      <c r="D278" s="18">
        <f aca="true" t="shared" si="177" ref="D278:I280">D6-D261-D244-D227-D210-D193-D176-D159-D142-D125-D108-D91-D74-D57-D40-D23</f>
        <v>25.25555555555559</v>
      </c>
      <c r="E278" s="18">
        <f t="shared" si="177"/>
        <v>15.322222222222194</v>
      </c>
      <c r="F278" s="18">
        <f t="shared" si="177"/>
        <v>-40.57777777777767</v>
      </c>
      <c r="G278" s="18">
        <f t="shared" si="177"/>
        <v>-25.255555555555475</v>
      </c>
      <c r="H278" s="18">
        <f t="shared" si="177"/>
        <v>-15.322222222222308</v>
      </c>
      <c r="I278" s="18">
        <f t="shared" si="177"/>
        <v>40.57777777777778</v>
      </c>
      <c r="K278" s="18">
        <f>D278^2</f>
        <v>637.8430864197547</v>
      </c>
      <c r="L278" s="18">
        <f aca="true" t="shared" si="178" ref="L278:L292">E278^2</f>
        <v>234.77049382715964</v>
      </c>
      <c r="M278" s="18">
        <f aca="true" t="shared" si="179" ref="M278:M292">F278^2</f>
        <v>1646.5560493827072</v>
      </c>
      <c r="N278" s="18">
        <f aca="true" t="shared" si="180" ref="N278:N292">G278^2</f>
        <v>637.843086419749</v>
      </c>
      <c r="O278" s="18">
        <f aca="true" t="shared" si="181" ref="O278:O292">H278^2</f>
        <v>234.77049382716314</v>
      </c>
      <c r="P278" s="18">
        <f aca="true" t="shared" si="182" ref="P278:P292">I278^2</f>
        <v>1646.5560493827165</v>
      </c>
      <c r="R278" s="18">
        <f>SUM(K278:P292)</f>
        <v>75771.97777777779</v>
      </c>
      <c r="T278" s="20">
        <v>16</v>
      </c>
      <c r="V278" s="18">
        <f>R278/T278</f>
        <v>4735.748611111112</v>
      </c>
    </row>
    <row r="279" spans="2:16" ht="13.5">
      <c r="B279" s="38"/>
      <c r="D279" s="18">
        <f t="shared" si="177"/>
        <v>-8.144444444444503</v>
      </c>
      <c r="E279" s="18">
        <f t="shared" si="177"/>
        <v>6.822222222222194</v>
      </c>
      <c r="F279" s="18">
        <f t="shared" si="177"/>
        <v>1.3222222222221944</v>
      </c>
      <c r="G279" s="18">
        <f t="shared" si="177"/>
        <v>8.144444444444389</v>
      </c>
      <c r="H279" s="18">
        <f t="shared" si="177"/>
        <v>-6.822222222222308</v>
      </c>
      <c r="I279" s="18">
        <f t="shared" si="177"/>
        <v>-1.3222222222223081</v>
      </c>
      <c r="K279" s="18">
        <f aca="true" t="shared" si="183" ref="K279:K292">D279^2</f>
        <v>66.33197530864292</v>
      </c>
      <c r="L279" s="18">
        <f t="shared" si="178"/>
        <v>46.542716049382335</v>
      </c>
      <c r="M279" s="18">
        <f t="shared" si="179"/>
        <v>1.748271604938198</v>
      </c>
      <c r="N279" s="18">
        <f t="shared" si="180"/>
        <v>66.33197530864108</v>
      </c>
      <c r="O279" s="18">
        <f t="shared" si="181"/>
        <v>46.54271604938389</v>
      </c>
      <c r="P279" s="18">
        <f t="shared" si="182"/>
        <v>1.7482716049384988</v>
      </c>
    </row>
    <row r="280" spans="2:16" ht="13.5">
      <c r="B280" s="38"/>
      <c r="D280" s="18">
        <f t="shared" si="177"/>
        <v>-17.111111111110972</v>
      </c>
      <c r="E280" s="18">
        <f t="shared" si="177"/>
        <v>-22.14444444444439</v>
      </c>
      <c r="F280" s="18">
        <f t="shared" si="177"/>
        <v>39.2555555555557</v>
      </c>
      <c r="G280" s="18">
        <f t="shared" si="177"/>
        <v>17.111111111111086</v>
      </c>
      <c r="H280" s="18">
        <f t="shared" si="177"/>
        <v>22.14444444444439</v>
      </c>
      <c r="I280" s="18">
        <f t="shared" si="177"/>
        <v>-39.25555555555559</v>
      </c>
      <c r="K280" s="18">
        <f t="shared" si="183"/>
        <v>292.79012345678535</v>
      </c>
      <c r="L280" s="18">
        <f t="shared" si="178"/>
        <v>490.37641975308395</v>
      </c>
      <c r="M280" s="18">
        <f t="shared" si="179"/>
        <v>1540.9986419753202</v>
      </c>
      <c r="N280" s="18">
        <f t="shared" si="180"/>
        <v>292.7901234567893</v>
      </c>
      <c r="O280" s="18">
        <f t="shared" si="181"/>
        <v>490.37641975308395</v>
      </c>
      <c r="P280" s="18">
        <f t="shared" si="182"/>
        <v>1540.9986419753113</v>
      </c>
    </row>
    <row r="281" spans="2:16" ht="13.5">
      <c r="B281" s="38"/>
      <c r="D281" s="18">
        <f aca="true" t="shared" si="184" ref="D281:I292">D9-D264-D247-D230-D213-D196-D179-D162-D145-D128-D111-D94-D77-D60-D43-D26</f>
        <v>-20.85555555555561</v>
      </c>
      <c r="E281" s="18">
        <f t="shared" si="184"/>
        <v>10.211111111111109</v>
      </c>
      <c r="F281" s="18">
        <f t="shared" si="184"/>
        <v>10.644444444444503</v>
      </c>
      <c r="G281" s="18">
        <f t="shared" si="184"/>
        <v>20.85555555555561</v>
      </c>
      <c r="H281" s="18">
        <f t="shared" si="184"/>
        <v>-10.211111111111222</v>
      </c>
      <c r="I281" s="18">
        <f t="shared" si="184"/>
        <v>-10.644444444444389</v>
      </c>
      <c r="K281" s="18">
        <f t="shared" si="183"/>
        <v>434.9541975308665</v>
      </c>
      <c r="L281" s="18">
        <f t="shared" si="178"/>
        <v>104.26679012345674</v>
      </c>
      <c r="M281" s="18">
        <f t="shared" si="179"/>
        <v>113.30419753086544</v>
      </c>
      <c r="N281" s="18">
        <f t="shared" si="180"/>
        <v>434.9541975308665</v>
      </c>
      <c r="O281" s="18">
        <f t="shared" si="181"/>
        <v>104.26679012345906</v>
      </c>
      <c r="P281" s="18">
        <f t="shared" si="182"/>
        <v>113.30419753086302</v>
      </c>
    </row>
    <row r="282" spans="2:16" ht="13.5">
      <c r="B282" s="38"/>
      <c r="D282" s="18">
        <f t="shared" si="184"/>
        <v>-44.08888888888896</v>
      </c>
      <c r="E282" s="18">
        <f t="shared" si="184"/>
        <v>16.87777777777785</v>
      </c>
      <c r="F282" s="18">
        <f t="shared" si="184"/>
        <v>27.21111111111111</v>
      </c>
      <c r="G282" s="18">
        <f t="shared" si="184"/>
        <v>44.08888888888896</v>
      </c>
      <c r="H282" s="18">
        <f t="shared" si="184"/>
        <v>-16.877777777777737</v>
      </c>
      <c r="I282" s="18">
        <f t="shared" si="184"/>
        <v>-27.211111111110995</v>
      </c>
      <c r="K282" s="18">
        <f t="shared" si="183"/>
        <v>1943.8301234567964</v>
      </c>
      <c r="L282" s="18">
        <f t="shared" si="178"/>
        <v>284.85938271605187</v>
      </c>
      <c r="M282" s="18">
        <f t="shared" si="179"/>
        <v>740.4445679012344</v>
      </c>
      <c r="N282" s="18">
        <f t="shared" si="180"/>
        <v>1943.8301234567964</v>
      </c>
      <c r="O282" s="18">
        <f t="shared" si="181"/>
        <v>284.859382716048</v>
      </c>
      <c r="P282" s="18">
        <f t="shared" si="182"/>
        <v>740.4445679012282</v>
      </c>
    </row>
    <row r="283" spans="2:16" ht="13.5">
      <c r="B283" s="38"/>
      <c r="D283" s="18">
        <f t="shared" si="184"/>
        <v>64.94444444444446</v>
      </c>
      <c r="E283" s="18">
        <f t="shared" si="184"/>
        <v>-27.088888888888846</v>
      </c>
      <c r="F283" s="18">
        <f t="shared" si="184"/>
        <v>-37.8555555555555</v>
      </c>
      <c r="G283" s="18">
        <f t="shared" si="184"/>
        <v>-64.94444444444446</v>
      </c>
      <c r="H283" s="18">
        <f t="shared" si="184"/>
        <v>27.088888888888846</v>
      </c>
      <c r="I283" s="18">
        <f t="shared" si="184"/>
        <v>37.85555555555561</v>
      </c>
      <c r="K283" s="18">
        <f t="shared" si="183"/>
        <v>4217.7808641975325</v>
      </c>
      <c r="L283" s="18">
        <f t="shared" si="178"/>
        <v>733.8079012345655</v>
      </c>
      <c r="M283" s="18">
        <f t="shared" si="179"/>
        <v>1433.0430864197488</v>
      </c>
      <c r="N283" s="18">
        <f t="shared" si="180"/>
        <v>4217.7808641975325</v>
      </c>
      <c r="O283" s="18">
        <f t="shared" si="181"/>
        <v>733.8079012345655</v>
      </c>
      <c r="P283" s="18">
        <f t="shared" si="182"/>
        <v>1433.0430864197574</v>
      </c>
    </row>
    <row r="284" spans="2:16" ht="13.5">
      <c r="B284" s="38"/>
      <c r="D284" s="18">
        <f t="shared" si="184"/>
        <v>-39.63333333333344</v>
      </c>
      <c r="E284" s="18">
        <f t="shared" si="184"/>
        <v>14.933333333333394</v>
      </c>
      <c r="F284" s="18">
        <f t="shared" si="184"/>
        <v>24.70000000000016</v>
      </c>
      <c r="G284" s="18">
        <f t="shared" si="184"/>
        <v>39.633333333333326</v>
      </c>
      <c r="H284" s="18">
        <f t="shared" si="184"/>
        <v>-14.933333333333394</v>
      </c>
      <c r="I284" s="18">
        <f t="shared" si="184"/>
        <v>-24.699999999999932</v>
      </c>
      <c r="K284" s="18">
        <f t="shared" si="183"/>
        <v>1570.8011111111196</v>
      </c>
      <c r="L284" s="18">
        <f t="shared" si="178"/>
        <v>223.00444444444625</v>
      </c>
      <c r="M284" s="18">
        <f t="shared" si="179"/>
        <v>610.0900000000079</v>
      </c>
      <c r="N284" s="18">
        <f t="shared" si="180"/>
        <v>1570.8011111111105</v>
      </c>
      <c r="O284" s="18">
        <f t="shared" si="181"/>
        <v>223.00444444444625</v>
      </c>
      <c r="P284" s="18">
        <f t="shared" si="182"/>
        <v>610.0899999999966</v>
      </c>
    </row>
    <row r="285" spans="2:16" ht="13.5">
      <c r="B285" s="38"/>
      <c r="D285" s="18">
        <f t="shared" si="184"/>
        <v>19.133333333333212</v>
      </c>
      <c r="E285" s="18">
        <f t="shared" si="184"/>
        <v>11.100000000000136</v>
      </c>
      <c r="F285" s="18">
        <f t="shared" si="184"/>
        <v>-30.233333333333235</v>
      </c>
      <c r="G285" s="18">
        <f t="shared" si="184"/>
        <v>-19.133333333333326</v>
      </c>
      <c r="H285" s="18">
        <f t="shared" si="184"/>
        <v>-11.099999999999909</v>
      </c>
      <c r="I285" s="18">
        <f t="shared" si="184"/>
        <v>30.233333333333462</v>
      </c>
      <c r="K285" s="18">
        <f t="shared" si="183"/>
        <v>366.0844444444398</v>
      </c>
      <c r="L285" s="18">
        <f t="shared" si="178"/>
        <v>123.21000000000303</v>
      </c>
      <c r="M285" s="18">
        <f t="shared" si="179"/>
        <v>914.0544444444384</v>
      </c>
      <c r="N285" s="18">
        <f t="shared" si="180"/>
        <v>366.08444444444416</v>
      </c>
      <c r="O285" s="18">
        <f t="shared" si="181"/>
        <v>123.20999999999798</v>
      </c>
      <c r="P285" s="18">
        <f t="shared" si="182"/>
        <v>914.0544444444522</v>
      </c>
    </row>
    <row r="286" spans="2:16" ht="13.5">
      <c r="B286" s="38"/>
      <c r="D286" s="18">
        <f t="shared" si="184"/>
        <v>20.499999999999886</v>
      </c>
      <c r="E286" s="18">
        <f t="shared" si="184"/>
        <v>-26.033333333333303</v>
      </c>
      <c r="F286" s="18">
        <f t="shared" si="184"/>
        <v>5.533333333333417</v>
      </c>
      <c r="G286" s="18">
        <f t="shared" si="184"/>
        <v>-20.500000000000114</v>
      </c>
      <c r="H286" s="18">
        <f t="shared" si="184"/>
        <v>26.033333333333303</v>
      </c>
      <c r="I286" s="18">
        <f t="shared" si="184"/>
        <v>-5.533333333333303</v>
      </c>
      <c r="K286" s="18">
        <f t="shared" si="183"/>
        <v>420.24999999999534</v>
      </c>
      <c r="L286" s="18">
        <f t="shared" si="178"/>
        <v>677.7344444444428</v>
      </c>
      <c r="M286" s="18">
        <f t="shared" si="179"/>
        <v>30.617777777778702</v>
      </c>
      <c r="N286" s="18">
        <f t="shared" si="180"/>
        <v>420.25000000000466</v>
      </c>
      <c r="O286" s="18">
        <f t="shared" si="181"/>
        <v>677.7344444444428</v>
      </c>
      <c r="P286" s="18">
        <f t="shared" si="182"/>
        <v>30.61777777777744</v>
      </c>
    </row>
    <row r="287" spans="2:16" ht="13.5">
      <c r="B287" s="38"/>
      <c r="D287" s="18">
        <f t="shared" si="184"/>
        <v>-7.133333333333326</v>
      </c>
      <c r="E287" s="18">
        <f t="shared" si="184"/>
        <v>-14.06666666666672</v>
      </c>
      <c r="F287" s="18">
        <f t="shared" si="184"/>
        <v>21.20000000000016</v>
      </c>
      <c r="G287" s="18">
        <f t="shared" si="184"/>
        <v>7.133333333333326</v>
      </c>
      <c r="H287" s="18">
        <f t="shared" si="184"/>
        <v>14.066666666666492</v>
      </c>
      <c r="I287" s="18">
        <f t="shared" si="184"/>
        <v>-21.200000000000045</v>
      </c>
      <c r="K287" s="18">
        <f t="shared" si="183"/>
        <v>50.884444444444334</v>
      </c>
      <c r="L287" s="18">
        <f t="shared" si="178"/>
        <v>197.8711111111126</v>
      </c>
      <c r="M287" s="18">
        <f t="shared" si="179"/>
        <v>449.44000000000676</v>
      </c>
      <c r="N287" s="18">
        <f t="shared" si="180"/>
        <v>50.884444444444334</v>
      </c>
      <c r="O287" s="18">
        <f t="shared" si="181"/>
        <v>197.87111111110622</v>
      </c>
      <c r="P287" s="18">
        <f t="shared" si="182"/>
        <v>449.44000000000193</v>
      </c>
    </row>
    <row r="288" spans="2:16" ht="13.5">
      <c r="B288" s="38"/>
      <c r="D288" s="18">
        <f t="shared" si="184"/>
        <v>5.299999999999841</v>
      </c>
      <c r="E288" s="18">
        <f t="shared" si="184"/>
        <v>13.266666666666538</v>
      </c>
      <c r="F288" s="18">
        <f t="shared" si="184"/>
        <v>-18.56666666666672</v>
      </c>
      <c r="G288" s="18">
        <f t="shared" si="184"/>
        <v>-5.300000000000068</v>
      </c>
      <c r="H288" s="18">
        <f t="shared" si="184"/>
        <v>-13.266666666666765</v>
      </c>
      <c r="I288" s="18">
        <f t="shared" si="184"/>
        <v>18.566666666666606</v>
      </c>
      <c r="K288" s="18">
        <f t="shared" si="183"/>
        <v>28.089999999998312</v>
      </c>
      <c r="L288" s="18">
        <f t="shared" si="178"/>
        <v>176.00444444444102</v>
      </c>
      <c r="M288" s="18">
        <f t="shared" si="179"/>
        <v>344.7211111111131</v>
      </c>
      <c r="N288" s="18">
        <f t="shared" si="180"/>
        <v>28.090000000000725</v>
      </c>
      <c r="O288" s="18">
        <f t="shared" si="181"/>
        <v>176.00444444444705</v>
      </c>
      <c r="P288" s="18">
        <f t="shared" si="182"/>
        <v>344.7211111111089</v>
      </c>
    </row>
    <row r="289" spans="2:16" ht="13.5">
      <c r="B289" s="38"/>
      <c r="D289" s="18">
        <f t="shared" si="184"/>
        <v>1.833333333333485</v>
      </c>
      <c r="E289" s="18">
        <f t="shared" si="184"/>
        <v>0.8000000000000682</v>
      </c>
      <c r="F289" s="18">
        <f t="shared" si="184"/>
        <v>-2.6333333333330984</v>
      </c>
      <c r="G289" s="18">
        <f t="shared" si="184"/>
        <v>-1.8333333333333712</v>
      </c>
      <c r="H289" s="18">
        <f t="shared" si="184"/>
        <v>-0.8000000000000682</v>
      </c>
      <c r="I289" s="18">
        <f t="shared" si="184"/>
        <v>2.6333333333333258</v>
      </c>
      <c r="K289" s="18">
        <f t="shared" si="183"/>
        <v>3.3611111111116667</v>
      </c>
      <c r="L289" s="18">
        <f t="shared" si="178"/>
        <v>0.6400000000001091</v>
      </c>
      <c r="M289" s="18">
        <f t="shared" si="179"/>
        <v>6.934444444443207</v>
      </c>
      <c r="N289" s="18">
        <f t="shared" si="180"/>
        <v>3.36111111111125</v>
      </c>
      <c r="O289" s="18">
        <f t="shared" si="181"/>
        <v>0.6400000000001091</v>
      </c>
      <c r="P289" s="18">
        <f t="shared" si="182"/>
        <v>6.934444444444405</v>
      </c>
    </row>
    <row r="290" spans="2:16" ht="13.5">
      <c r="B290" s="38"/>
      <c r="D290" s="18">
        <f t="shared" si="184"/>
        <v>42.36666666666656</v>
      </c>
      <c r="E290" s="18">
        <f t="shared" si="184"/>
        <v>-26.40000000000009</v>
      </c>
      <c r="F290" s="18">
        <f t="shared" si="184"/>
        <v>-15.966666666666697</v>
      </c>
      <c r="G290" s="18">
        <f t="shared" si="184"/>
        <v>-42.366666666666674</v>
      </c>
      <c r="H290" s="18">
        <f t="shared" si="184"/>
        <v>26.399999999999864</v>
      </c>
      <c r="I290" s="18">
        <f t="shared" si="184"/>
        <v>15.966666666666583</v>
      </c>
      <c r="K290" s="18">
        <f t="shared" si="183"/>
        <v>1794.9344444444355</v>
      </c>
      <c r="L290" s="18">
        <f t="shared" si="178"/>
        <v>696.9600000000048</v>
      </c>
      <c r="M290" s="18">
        <f t="shared" si="179"/>
        <v>254.9344444444454</v>
      </c>
      <c r="N290" s="18">
        <f t="shared" si="180"/>
        <v>1794.934444444445</v>
      </c>
      <c r="O290" s="18">
        <f t="shared" si="181"/>
        <v>696.9599999999928</v>
      </c>
      <c r="P290" s="18">
        <f t="shared" si="182"/>
        <v>254.9344444444418</v>
      </c>
    </row>
    <row r="291" spans="2:16" ht="13.5">
      <c r="B291" s="38"/>
      <c r="D291" s="18">
        <f t="shared" si="184"/>
        <v>27.79999999999984</v>
      </c>
      <c r="E291" s="18">
        <f t="shared" si="184"/>
        <v>-48.06666666666672</v>
      </c>
      <c r="F291" s="18">
        <f t="shared" si="184"/>
        <v>20.266666666666538</v>
      </c>
      <c r="G291" s="18">
        <f t="shared" si="184"/>
        <v>-27.800000000000068</v>
      </c>
      <c r="H291" s="18">
        <f t="shared" si="184"/>
        <v>48.066666666666606</v>
      </c>
      <c r="I291" s="18">
        <f t="shared" si="184"/>
        <v>-20.266666666666765</v>
      </c>
      <c r="K291" s="18">
        <f t="shared" si="183"/>
        <v>772.8399999999912</v>
      </c>
      <c r="L291" s="18">
        <f t="shared" si="178"/>
        <v>2310.4044444444494</v>
      </c>
      <c r="M291" s="18">
        <f t="shared" si="179"/>
        <v>410.7377777777726</v>
      </c>
      <c r="N291" s="18">
        <f t="shared" si="180"/>
        <v>772.8400000000038</v>
      </c>
      <c r="O291" s="18">
        <f t="shared" si="181"/>
        <v>2310.4044444444385</v>
      </c>
      <c r="P291" s="18">
        <f t="shared" si="182"/>
        <v>410.7377777777818</v>
      </c>
    </row>
    <row r="292" spans="2:16" ht="13.5">
      <c r="B292" s="38"/>
      <c r="D292" s="18">
        <f t="shared" si="184"/>
        <v>-70.16666666666674</v>
      </c>
      <c r="E292" s="18">
        <f t="shared" si="184"/>
        <v>74.46666666666658</v>
      </c>
      <c r="F292" s="18">
        <f t="shared" si="184"/>
        <v>-4.2999999999999545</v>
      </c>
      <c r="G292" s="18">
        <f t="shared" si="184"/>
        <v>70.16666666666663</v>
      </c>
      <c r="H292" s="18">
        <f t="shared" si="184"/>
        <v>-74.4666666666667</v>
      </c>
      <c r="I292" s="18">
        <f t="shared" si="184"/>
        <v>4.2999999999999545</v>
      </c>
      <c r="K292" s="18">
        <f t="shared" si="183"/>
        <v>4923.361111111121</v>
      </c>
      <c r="L292" s="18">
        <f t="shared" si="178"/>
        <v>5545.284444444432</v>
      </c>
      <c r="M292" s="18">
        <f t="shared" si="179"/>
        <v>18.489999999999608</v>
      </c>
      <c r="N292" s="18">
        <f t="shared" si="180"/>
        <v>4923.361111111106</v>
      </c>
      <c r="O292" s="18">
        <f t="shared" si="181"/>
        <v>5545.284444444449</v>
      </c>
      <c r="P292" s="18">
        <f t="shared" si="182"/>
        <v>18.489999999999608</v>
      </c>
    </row>
    <row r="293" spans="4:9" ht="13.5">
      <c r="D293" s="18"/>
      <c r="E293" s="18"/>
      <c r="F293" s="18"/>
      <c r="G293" s="18"/>
      <c r="H293" s="18"/>
      <c r="I293" s="18"/>
    </row>
    <row r="294" spans="4:9" ht="13.5">
      <c r="D294" s="18"/>
      <c r="E294" s="18"/>
      <c r="F294" s="18"/>
      <c r="G294" s="18"/>
      <c r="H294" s="18"/>
      <c r="I294" s="18"/>
    </row>
    <row r="295" spans="4:9" ht="13.5">
      <c r="D295" s="18"/>
      <c r="E295" s="18"/>
      <c r="F295" s="18"/>
      <c r="G295" s="18"/>
      <c r="H295" s="18"/>
      <c r="I295" s="18"/>
    </row>
    <row r="296" spans="4:9" ht="13.5">
      <c r="D296" s="18"/>
      <c r="E296" s="18"/>
      <c r="F296" s="18"/>
      <c r="G296" s="18"/>
      <c r="H296" s="18"/>
      <c r="I296" s="18"/>
    </row>
    <row r="297" spans="4:9" ht="13.5">
      <c r="D297" s="18"/>
      <c r="E297" s="18"/>
      <c r="F297" s="18"/>
      <c r="G297" s="18"/>
      <c r="H297" s="18"/>
      <c r="I297" s="18"/>
    </row>
  </sheetData>
  <mergeCells count="51">
    <mergeCell ref="B227:B241"/>
    <mergeCell ref="B244:B258"/>
    <mergeCell ref="B261:B275"/>
    <mergeCell ref="B278:B292"/>
    <mergeCell ref="B159:B173"/>
    <mergeCell ref="B176:B190"/>
    <mergeCell ref="B193:B207"/>
    <mergeCell ref="B210:B224"/>
    <mergeCell ref="B91:B105"/>
    <mergeCell ref="B108:B122"/>
    <mergeCell ref="B125:B139"/>
    <mergeCell ref="B142:B156"/>
    <mergeCell ref="B23:B37"/>
    <mergeCell ref="B40:B54"/>
    <mergeCell ref="B57:B71"/>
    <mergeCell ref="B74:B88"/>
    <mergeCell ref="D4:F4"/>
    <mergeCell ref="G4:I4"/>
    <mergeCell ref="D2:I2"/>
    <mergeCell ref="D226:I226"/>
    <mergeCell ref="D22:I22"/>
    <mergeCell ref="D39:I39"/>
    <mergeCell ref="D124:I124"/>
    <mergeCell ref="D141:I141"/>
    <mergeCell ref="D56:I56"/>
    <mergeCell ref="D73:I73"/>
    <mergeCell ref="D90:I90"/>
    <mergeCell ref="D107:I107"/>
    <mergeCell ref="K158:P158"/>
    <mergeCell ref="K175:P175"/>
    <mergeCell ref="K90:P90"/>
    <mergeCell ref="K107:P107"/>
    <mergeCell ref="K124:P124"/>
    <mergeCell ref="K141:P141"/>
    <mergeCell ref="D277:I277"/>
    <mergeCell ref="D158:I158"/>
    <mergeCell ref="D175:I175"/>
    <mergeCell ref="D192:I192"/>
    <mergeCell ref="D209:I209"/>
    <mergeCell ref="D243:I243"/>
    <mergeCell ref="D260:I260"/>
    <mergeCell ref="K277:P277"/>
    <mergeCell ref="K22:P22"/>
    <mergeCell ref="K39:P39"/>
    <mergeCell ref="K56:P56"/>
    <mergeCell ref="K73:P73"/>
    <mergeCell ref="K192:P192"/>
    <mergeCell ref="K209:P209"/>
    <mergeCell ref="K226:P226"/>
    <mergeCell ref="K243:P243"/>
    <mergeCell ref="K260:P26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297"/>
  <sheetViews>
    <sheetView showFormulas="1" workbookViewId="0" topLeftCell="A1">
      <selection activeCell="A1" sqref="A1"/>
    </sheetView>
  </sheetViews>
  <sheetFormatPr defaultColWidth="9.140625" defaultRowHeight="13.5"/>
  <cols>
    <col min="1" max="1" width="3.28125" style="14" customWidth="1"/>
    <col min="2" max="3" width="7.57421875" style="14" customWidth="1"/>
    <col min="4" max="4" width="42.140625" style="14" bestFit="1" customWidth="1"/>
    <col min="5" max="5" width="41.28125" style="14" bestFit="1" customWidth="1"/>
    <col min="6" max="6" width="39.8515625" style="14" bestFit="1" customWidth="1"/>
    <col min="7" max="7" width="42.140625" style="14" bestFit="1" customWidth="1"/>
    <col min="8" max="8" width="42.00390625" style="14" bestFit="1" customWidth="1"/>
    <col min="9" max="9" width="38.140625" style="14" bestFit="1" customWidth="1"/>
    <col min="10" max="10" width="2.7109375" style="14" customWidth="1"/>
    <col min="11" max="16" width="6.57421875" style="14" customWidth="1"/>
    <col min="17" max="17" width="2.7109375" style="14" customWidth="1"/>
    <col min="18" max="18" width="11.8515625" style="14" bestFit="1" customWidth="1"/>
    <col min="19" max="19" width="2.7109375" style="14" customWidth="1"/>
    <col min="20" max="20" width="10.57421875" style="14" bestFit="1" customWidth="1"/>
    <col min="21" max="21" width="2.7109375" style="14" customWidth="1"/>
    <col min="22" max="22" width="11.8515625" style="14" bestFit="1" customWidth="1"/>
    <col min="23" max="23" width="2.57421875" style="14" customWidth="1"/>
    <col min="24" max="24" width="10.57421875" style="14" bestFit="1" customWidth="1"/>
    <col min="25" max="25" width="2.7109375" style="14" customWidth="1"/>
    <col min="26" max="26" width="10.57421875" style="14" bestFit="1" customWidth="1"/>
    <col min="27" max="16384" width="9.140625" style="14" customWidth="1"/>
  </cols>
  <sheetData>
    <row r="2" spans="4:9" ht="16.5">
      <c r="D2" s="36" t="s">
        <v>10</v>
      </c>
      <c r="E2" s="36"/>
      <c r="F2" s="36"/>
      <c r="G2" s="36"/>
      <c r="H2" s="36"/>
      <c r="I2" s="36"/>
    </row>
    <row r="4" spans="2:9" ht="15">
      <c r="B4" s="1"/>
      <c r="C4" s="1"/>
      <c r="D4" s="37" t="s">
        <v>5</v>
      </c>
      <c r="E4" s="37"/>
      <c r="F4" s="37"/>
      <c r="G4" s="37" t="s">
        <v>6</v>
      </c>
      <c r="H4" s="37"/>
      <c r="I4" s="37"/>
    </row>
    <row r="5" spans="2:9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2</v>
      </c>
      <c r="H5" s="2" t="s">
        <v>3</v>
      </c>
      <c r="I5" s="2" t="s">
        <v>4</v>
      </c>
    </row>
    <row r="6" spans="2:9" ht="15">
      <c r="B6" s="1">
        <v>1</v>
      </c>
      <c r="C6" s="1">
        <v>1</v>
      </c>
      <c r="D6" s="3">
        <v>813</v>
      </c>
      <c r="E6" s="3">
        <v>792</v>
      </c>
      <c r="F6" s="3">
        <v>792</v>
      </c>
      <c r="G6" s="3">
        <v>907</v>
      </c>
      <c r="H6" s="3">
        <v>792</v>
      </c>
      <c r="I6" s="3">
        <v>835</v>
      </c>
    </row>
    <row r="7" spans="2:9" ht="15">
      <c r="B7" s="1"/>
      <c r="C7" s="1">
        <v>2</v>
      </c>
      <c r="D7" s="3">
        <v>782</v>
      </c>
      <c r="E7" s="3">
        <v>698</v>
      </c>
      <c r="F7" s="3">
        <v>665</v>
      </c>
      <c r="G7" s="3">
        <v>1115</v>
      </c>
      <c r="H7" s="3">
        <v>835</v>
      </c>
      <c r="I7" s="3">
        <v>870</v>
      </c>
    </row>
    <row r="8" spans="2:9" ht="15">
      <c r="B8" s="1"/>
      <c r="C8" s="1">
        <v>3</v>
      </c>
      <c r="D8" s="3">
        <v>752</v>
      </c>
      <c r="E8" s="3">
        <v>620</v>
      </c>
      <c r="F8" s="3">
        <v>835</v>
      </c>
      <c r="G8" s="3">
        <v>847</v>
      </c>
      <c r="H8" s="3">
        <v>560</v>
      </c>
      <c r="I8" s="3">
        <v>585</v>
      </c>
    </row>
    <row r="9" spans="2:9" ht="15">
      <c r="B9" s="1">
        <v>2</v>
      </c>
      <c r="C9" s="1">
        <v>1</v>
      </c>
      <c r="D9" s="3">
        <v>715</v>
      </c>
      <c r="E9" s="3">
        <v>803</v>
      </c>
      <c r="F9" s="3">
        <v>813</v>
      </c>
      <c r="G9" s="3">
        <v>858</v>
      </c>
      <c r="H9" s="3">
        <v>907</v>
      </c>
      <c r="I9" s="3">
        <v>882</v>
      </c>
    </row>
    <row r="10" spans="2:9" ht="15">
      <c r="B10" s="1"/>
      <c r="C10" s="1">
        <v>2</v>
      </c>
      <c r="D10" s="3">
        <v>772</v>
      </c>
      <c r="E10" s="3">
        <v>782</v>
      </c>
      <c r="F10" s="3">
        <v>743</v>
      </c>
      <c r="G10" s="3">
        <v>933</v>
      </c>
      <c r="H10" s="3">
        <v>792</v>
      </c>
      <c r="I10" s="3">
        <v>824</v>
      </c>
    </row>
    <row r="11" spans="2:9" ht="15">
      <c r="B11" s="1"/>
      <c r="C11" s="1">
        <v>3</v>
      </c>
      <c r="D11" s="3">
        <v>835</v>
      </c>
      <c r="E11" s="3">
        <v>715</v>
      </c>
      <c r="F11" s="3">
        <v>673</v>
      </c>
      <c r="G11" s="3">
        <v>698</v>
      </c>
      <c r="H11" s="3">
        <v>734</v>
      </c>
      <c r="I11" s="3">
        <v>681</v>
      </c>
    </row>
    <row r="12" spans="2:9" ht="15">
      <c r="B12" s="1">
        <v>3</v>
      </c>
      <c r="C12" s="1">
        <v>1</v>
      </c>
      <c r="D12" s="3">
        <v>743</v>
      </c>
      <c r="E12" s="3">
        <v>627</v>
      </c>
      <c r="F12" s="3">
        <v>752</v>
      </c>
      <c r="G12" s="3">
        <v>858</v>
      </c>
      <c r="H12" s="3">
        <v>762</v>
      </c>
      <c r="I12" s="3">
        <v>724</v>
      </c>
    </row>
    <row r="13" spans="2:9" ht="15">
      <c r="B13" s="1"/>
      <c r="C13" s="1">
        <v>2</v>
      </c>
      <c r="D13" s="3">
        <v>813</v>
      </c>
      <c r="E13" s="3">
        <v>743</v>
      </c>
      <c r="F13" s="3">
        <v>613</v>
      </c>
      <c r="G13" s="3">
        <v>824</v>
      </c>
      <c r="H13" s="3">
        <v>847</v>
      </c>
      <c r="I13" s="3">
        <v>782</v>
      </c>
    </row>
    <row r="14" spans="2:9" ht="15">
      <c r="B14" s="1"/>
      <c r="C14" s="1">
        <v>3</v>
      </c>
      <c r="D14" s="3">
        <v>743</v>
      </c>
      <c r="E14" s="3">
        <v>681</v>
      </c>
      <c r="F14" s="3">
        <v>743</v>
      </c>
      <c r="G14" s="3">
        <v>715</v>
      </c>
      <c r="H14" s="3">
        <v>824</v>
      </c>
      <c r="I14" s="3">
        <v>681</v>
      </c>
    </row>
    <row r="15" spans="2:9" ht="15">
      <c r="B15" s="1">
        <v>4</v>
      </c>
      <c r="C15" s="1">
        <v>1</v>
      </c>
      <c r="D15" s="3">
        <v>792</v>
      </c>
      <c r="E15" s="3">
        <v>743</v>
      </c>
      <c r="F15" s="3">
        <v>762</v>
      </c>
      <c r="G15" s="3">
        <v>894</v>
      </c>
      <c r="H15" s="3">
        <v>792</v>
      </c>
      <c r="I15" s="3">
        <v>649</v>
      </c>
    </row>
    <row r="16" spans="2:9" ht="15">
      <c r="B16" s="1"/>
      <c r="C16" s="1">
        <v>2</v>
      </c>
      <c r="D16" s="3">
        <v>690</v>
      </c>
      <c r="E16" s="3">
        <v>882</v>
      </c>
      <c r="F16" s="3">
        <v>772</v>
      </c>
      <c r="G16" s="3">
        <v>813</v>
      </c>
      <c r="H16" s="3">
        <v>870</v>
      </c>
      <c r="I16" s="3">
        <v>858</v>
      </c>
    </row>
    <row r="17" spans="2:9" ht="15">
      <c r="B17" s="1"/>
      <c r="C17" s="1">
        <v>3</v>
      </c>
      <c r="D17" s="3">
        <v>493</v>
      </c>
      <c r="E17" s="3">
        <v>707</v>
      </c>
      <c r="F17" s="3">
        <v>289</v>
      </c>
      <c r="G17" s="3">
        <v>715</v>
      </c>
      <c r="H17" s="3">
        <v>813</v>
      </c>
      <c r="I17" s="3">
        <v>312</v>
      </c>
    </row>
    <row r="18" spans="2:9" ht="15">
      <c r="B18" s="1">
        <v>5</v>
      </c>
      <c r="C18" s="1">
        <v>1</v>
      </c>
      <c r="D18" s="3">
        <v>707</v>
      </c>
      <c r="E18" s="3">
        <v>698</v>
      </c>
      <c r="F18" s="3">
        <v>715</v>
      </c>
      <c r="G18" s="3">
        <v>772</v>
      </c>
      <c r="H18" s="3">
        <v>1048</v>
      </c>
      <c r="I18" s="3">
        <v>870</v>
      </c>
    </row>
    <row r="19" spans="2:9" ht="15">
      <c r="B19" s="1"/>
      <c r="C19" s="1">
        <v>2</v>
      </c>
      <c r="D19" s="3">
        <v>803</v>
      </c>
      <c r="E19" s="3">
        <v>665</v>
      </c>
      <c r="F19" s="3">
        <v>752</v>
      </c>
      <c r="G19" s="3">
        <v>824</v>
      </c>
      <c r="H19" s="3">
        <v>933</v>
      </c>
      <c r="I19" s="3">
        <v>835</v>
      </c>
    </row>
    <row r="20" spans="2:9" ht="15">
      <c r="B20" s="2"/>
      <c r="C20" s="2">
        <v>3</v>
      </c>
      <c r="D20" s="4">
        <v>421</v>
      </c>
      <c r="E20" s="4">
        <v>483</v>
      </c>
      <c r="F20" s="4">
        <v>405</v>
      </c>
      <c r="G20" s="4">
        <v>536</v>
      </c>
      <c r="H20" s="4">
        <v>405</v>
      </c>
      <c r="I20" s="4">
        <v>312</v>
      </c>
    </row>
    <row r="22" spans="4:24" ht="17.25">
      <c r="D22" s="36" t="s">
        <v>11</v>
      </c>
      <c r="E22" s="36"/>
      <c r="F22" s="36"/>
      <c r="G22" s="36"/>
      <c r="H22" s="36"/>
      <c r="I22" s="36"/>
      <c r="K22" s="36" t="s">
        <v>23</v>
      </c>
      <c r="L22" s="36"/>
      <c r="M22" s="36"/>
      <c r="N22" s="36"/>
      <c r="O22" s="36"/>
      <c r="P22" s="36"/>
      <c r="R22" s="19" t="s">
        <v>43</v>
      </c>
      <c r="T22" s="19" t="s">
        <v>59</v>
      </c>
      <c r="V22" s="19" t="s">
        <v>75</v>
      </c>
      <c r="X22" s="19" t="s">
        <v>91</v>
      </c>
    </row>
    <row r="23" spans="2:24" ht="13.5">
      <c r="B23" s="38" t="s">
        <v>127</v>
      </c>
      <c r="D23" s="40">
        <f aca="true" t="shared" si="0" ref="D23:I37">AVERAGE($D$6:$I$20)</f>
        <v>741.7777777777778</v>
      </c>
      <c r="E23" s="40">
        <f t="shared" si="0"/>
        <v>741.7777777777778</v>
      </c>
      <c r="F23" s="40">
        <f t="shared" si="0"/>
        <v>741.7777777777778</v>
      </c>
      <c r="G23" s="40">
        <f t="shared" si="0"/>
        <v>741.7777777777778</v>
      </c>
      <c r="H23" s="40">
        <f t="shared" si="0"/>
        <v>741.7777777777778</v>
      </c>
      <c r="I23" s="40">
        <f t="shared" si="0"/>
        <v>741.7777777777778</v>
      </c>
      <c r="K23" s="40">
        <f aca="true" t="shared" si="1" ref="K23:K37">D23^2</f>
        <v>550234.2716049383</v>
      </c>
      <c r="L23" s="40">
        <f aca="true" t="shared" si="2" ref="L23:L37">E23^2</f>
        <v>550234.2716049383</v>
      </c>
      <c r="M23" s="40">
        <f aca="true" t="shared" si="3" ref="M23:M37">F23^2</f>
        <v>550234.2716049383</v>
      </c>
      <c r="N23" s="40">
        <f aca="true" t="shared" si="4" ref="N23:N37">G23^2</f>
        <v>550234.2716049383</v>
      </c>
      <c r="O23" s="40">
        <f aca="true" t="shared" si="5" ref="O23:O37">H23^2</f>
        <v>550234.2716049383</v>
      </c>
      <c r="P23" s="40">
        <f aca="true" t="shared" si="6" ref="P23:P37">I23^2</f>
        <v>550234.2716049383</v>
      </c>
      <c r="R23" s="40">
        <f>SUM(K23:P37)</f>
        <v>49521084.444444455</v>
      </c>
      <c r="T23" s="41">
        <v>1</v>
      </c>
      <c r="V23" s="40">
        <f>R23/T23</f>
        <v>49521084.444444455</v>
      </c>
      <c r="X23" s="40">
        <f>V23/$V$278</f>
        <v>10456.86511489589</v>
      </c>
    </row>
    <row r="24" spans="2:16" ht="13.5">
      <c r="B24" s="38"/>
      <c r="D24" s="40">
        <f t="shared" si="0"/>
        <v>741.7777777777778</v>
      </c>
      <c r="E24" s="40">
        <f t="shared" si="0"/>
        <v>741.7777777777778</v>
      </c>
      <c r="F24" s="40">
        <f t="shared" si="0"/>
        <v>741.7777777777778</v>
      </c>
      <c r="G24" s="40">
        <f t="shared" si="0"/>
        <v>741.7777777777778</v>
      </c>
      <c r="H24" s="40">
        <f t="shared" si="0"/>
        <v>741.7777777777778</v>
      </c>
      <c r="I24" s="40">
        <f t="shared" si="0"/>
        <v>741.7777777777778</v>
      </c>
      <c r="K24" s="40">
        <f t="shared" si="1"/>
        <v>550234.2716049383</v>
      </c>
      <c r="L24" s="40">
        <f t="shared" si="2"/>
        <v>550234.2716049383</v>
      </c>
      <c r="M24" s="40">
        <f t="shared" si="3"/>
        <v>550234.2716049383</v>
      </c>
      <c r="N24" s="40">
        <f t="shared" si="4"/>
        <v>550234.2716049383</v>
      </c>
      <c r="O24" s="40">
        <f t="shared" si="5"/>
        <v>550234.2716049383</v>
      </c>
      <c r="P24" s="40">
        <f t="shared" si="6"/>
        <v>550234.2716049383</v>
      </c>
    </row>
    <row r="25" spans="2:16" ht="13.5">
      <c r="B25" s="38"/>
      <c r="D25" s="40">
        <f t="shared" si="0"/>
        <v>741.7777777777778</v>
      </c>
      <c r="E25" s="40">
        <f t="shared" si="0"/>
        <v>741.7777777777778</v>
      </c>
      <c r="F25" s="40">
        <f t="shared" si="0"/>
        <v>741.7777777777778</v>
      </c>
      <c r="G25" s="40">
        <f t="shared" si="0"/>
        <v>741.7777777777778</v>
      </c>
      <c r="H25" s="40">
        <f t="shared" si="0"/>
        <v>741.7777777777778</v>
      </c>
      <c r="I25" s="40">
        <f t="shared" si="0"/>
        <v>741.7777777777778</v>
      </c>
      <c r="K25" s="40">
        <f t="shared" si="1"/>
        <v>550234.2716049383</v>
      </c>
      <c r="L25" s="40">
        <f t="shared" si="2"/>
        <v>550234.2716049383</v>
      </c>
      <c r="M25" s="40">
        <f t="shared" si="3"/>
        <v>550234.2716049383</v>
      </c>
      <c r="N25" s="40">
        <f t="shared" si="4"/>
        <v>550234.2716049383</v>
      </c>
      <c r="O25" s="40">
        <f t="shared" si="5"/>
        <v>550234.2716049383</v>
      </c>
      <c r="P25" s="40">
        <f t="shared" si="6"/>
        <v>550234.2716049383</v>
      </c>
    </row>
    <row r="26" spans="2:16" ht="13.5">
      <c r="B26" s="38"/>
      <c r="D26" s="40">
        <f t="shared" si="0"/>
        <v>741.7777777777778</v>
      </c>
      <c r="E26" s="40">
        <f t="shared" si="0"/>
        <v>741.7777777777778</v>
      </c>
      <c r="F26" s="40">
        <f t="shared" si="0"/>
        <v>741.7777777777778</v>
      </c>
      <c r="G26" s="40">
        <f t="shared" si="0"/>
        <v>741.7777777777778</v>
      </c>
      <c r="H26" s="40">
        <f t="shared" si="0"/>
        <v>741.7777777777778</v>
      </c>
      <c r="I26" s="40">
        <f t="shared" si="0"/>
        <v>741.7777777777778</v>
      </c>
      <c r="K26" s="40">
        <f t="shared" si="1"/>
        <v>550234.2716049383</v>
      </c>
      <c r="L26" s="40">
        <f t="shared" si="2"/>
        <v>550234.2716049383</v>
      </c>
      <c r="M26" s="40">
        <f t="shared" si="3"/>
        <v>550234.2716049383</v>
      </c>
      <c r="N26" s="40">
        <f t="shared" si="4"/>
        <v>550234.2716049383</v>
      </c>
      <c r="O26" s="40">
        <f t="shared" si="5"/>
        <v>550234.2716049383</v>
      </c>
      <c r="P26" s="40">
        <f t="shared" si="6"/>
        <v>550234.2716049383</v>
      </c>
    </row>
    <row r="27" spans="2:16" ht="13.5">
      <c r="B27" s="38"/>
      <c r="D27" s="40">
        <f t="shared" si="0"/>
        <v>741.7777777777778</v>
      </c>
      <c r="E27" s="40">
        <f t="shared" si="0"/>
        <v>741.7777777777778</v>
      </c>
      <c r="F27" s="40">
        <f t="shared" si="0"/>
        <v>741.7777777777778</v>
      </c>
      <c r="G27" s="40">
        <f t="shared" si="0"/>
        <v>741.7777777777778</v>
      </c>
      <c r="H27" s="40">
        <f t="shared" si="0"/>
        <v>741.7777777777778</v>
      </c>
      <c r="I27" s="40">
        <f t="shared" si="0"/>
        <v>741.7777777777778</v>
      </c>
      <c r="K27" s="40">
        <f t="shared" si="1"/>
        <v>550234.2716049383</v>
      </c>
      <c r="L27" s="40">
        <f t="shared" si="2"/>
        <v>550234.2716049383</v>
      </c>
      <c r="M27" s="40">
        <f t="shared" si="3"/>
        <v>550234.2716049383</v>
      </c>
      <c r="N27" s="40">
        <f t="shared" si="4"/>
        <v>550234.2716049383</v>
      </c>
      <c r="O27" s="40">
        <f t="shared" si="5"/>
        <v>550234.2716049383</v>
      </c>
      <c r="P27" s="40">
        <f t="shared" si="6"/>
        <v>550234.2716049383</v>
      </c>
    </row>
    <row r="28" spans="2:16" ht="13.5">
      <c r="B28" s="38"/>
      <c r="D28" s="40">
        <f t="shared" si="0"/>
        <v>741.7777777777778</v>
      </c>
      <c r="E28" s="40">
        <f t="shared" si="0"/>
        <v>741.7777777777778</v>
      </c>
      <c r="F28" s="40">
        <f t="shared" si="0"/>
        <v>741.7777777777778</v>
      </c>
      <c r="G28" s="40">
        <f t="shared" si="0"/>
        <v>741.7777777777778</v>
      </c>
      <c r="H28" s="40">
        <f t="shared" si="0"/>
        <v>741.7777777777778</v>
      </c>
      <c r="I28" s="40">
        <f t="shared" si="0"/>
        <v>741.7777777777778</v>
      </c>
      <c r="K28" s="40">
        <f t="shared" si="1"/>
        <v>550234.2716049383</v>
      </c>
      <c r="L28" s="40">
        <f t="shared" si="2"/>
        <v>550234.2716049383</v>
      </c>
      <c r="M28" s="40">
        <f t="shared" si="3"/>
        <v>550234.2716049383</v>
      </c>
      <c r="N28" s="40">
        <f t="shared" si="4"/>
        <v>550234.2716049383</v>
      </c>
      <c r="O28" s="40">
        <f t="shared" si="5"/>
        <v>550234.2716049383</v>
      </c>
      <c r="P28" s="40">
        <f t="shared" si="6"/>
        <v>550234.2716049383</v>
      </c>
    </row>
    <row r="29" spans="2:16" ht="13.5">
      <c r="B29" s="38"/>
      <c r="D29" s="40">
        <f t="shared" si="0"/>
        <v>741.7777777777778</v>
      </c>
      <c r="E29" s="40">
        <f t="shared" si="0"/>
        <v>741.7777777777778</v>
      </c>
      <c r="F29" s="40">
        <f t="shared" si="0"/>
        <v>741.7777777777778</v>
      </c>
      <c r="G29" s="40">
        <f t="shared" si="0"/>
        <v>741.7777777777778</v>
      </c>
      <c r="H29" s="40">
        <f t="shared" si="0"/>
        <v>741.7777777777778</v>
      </c>
      <c r="I29" s="40">
        <f t="shared" si="0"/>
        <v>741.7777777777778</v>
      </c>
      <c r="K29" s="40">
        <f t="shared" si="1"/>
        <v>550234.2716049383</v>
      </c>
      <c r="L29" s="40">
        <f t="shared" si="2"/>
        <v>550234.2716049383</v>
      </c>
      <c r="M29" s="40">
        <f t="shared" si="3"/>
        <v>550234.2716049383</v>
      </c>
      <c r="N29" s="40">
        <f t="shared" si="4"/>
        <v>550234.2716049383</v>
      </c>
      <c r="O29" s="40">
        <f t="shared" si="5"/>
        <v>550234.2716049383</v>
      </c>
      <c r="P29" s="40">
        <f t="shared" si="6"/>
        <v>550234.2716049383</v>
      </c>
    </row>
    <row r="30" spans="2:16" ht="13.5">
      <c r="B30" s="38"/>
      <c r="D30" s="40">
        <f t="shared" si="0"/>
        <v>741.7777777777778</v>
      </c>
      <c r="E30" s="40">
        <f t="shared" si="0"/>
        <v>741.7777777777778</v>
      </c>
      <c r="F30" s="40">
        <f t="shared" si="0"/>
        <v>741.7777777777778</v>
      </c>
      <c r="G30" s="40">
        <f t="shared" si="0"/>
        <v>741.7777777777778</v>
      </c>
      <c r="H30" s="40">
        <f t="shared" si="0"/>
        <v>741.7777777777778</v>
      </c>
      <c r="I30" s="40">
        <f t="shared" si="0"/>
        <v>741.7777777777778</v>
      </c>
      <c r="K30" s="40">
        <f t="shared" si="1"/>
        <v>550234.2716049383</v>
      </c>
      <c r="L30" s="40">
        <f t="shared" si="2"/>
        <v>550234.2716049383</v>
      </c>
      <c r="M30" s="40">
        <f t="shared" si="3"/>
        <v>550234.2716049383</v>
      </c>
      <c r="N30" s="40">
        <f t="shared" si="4"/>
        <v>550234.2716049383</v>
      </c>
      <c r="O30" s="40">
        <f t="shared" si="5"/>
        <v>550234.2716049383</v>
      </c>
      <c r="P30" s="40">
        <f t="shared" si="6"/>
        <v>550234.2716049383</v>
      </c>
    </row>
    <row r="31" spans="2:16" ht="13.5">
      <c r="B31" s="38"/>
      <c r="D31" s="40">
        <f t="shared" si="0"/>
        <v>741.7777777777778</v>
      </c>
      <c r="E31" s="40">
        <f t="shared" si="0"/>
        <v>741.7777777777778</v>
      </c>
      <c r="F31" s="40">
        <f t="shared" si="0"/>
        <v>741.7777777777778</v>
      </c>
      <c r="G31" s="40">
        <f t="shared" si="0"/>
        <v>741.7777777777778</v>
      </c>
      <c r="H31" s="40">
        <f t="shared" si="0"/>
        <v>741.7777777777778</v>
      </c>
      <c r="I31" s="40">
        <f t="shared" si="0"/>
        <v>741.7777777777778</v>
      </c>
      <c r="K31" s="40">
        <f t="shared" si="1"/>
        <v>550234.2716049383</v>
      </c>
      <c r="L31" s="40">
        <f t="shared" si="2"/>
        <v>550234.2716049383</v>
      </c>
      <c r="M31" s="40">
        <f t="shared" si="3"/>
        <v>550234.2716049383</v>
      </c>
      <c r="N31" s="40">
        <f t="shared" si="4"/>
        <v>550234.2716049383</v>
      </c>
      <c r="O31" s="40">
        <f t="shared" si="5"/>
        <v>550234.2716049383</v>
      </c>
      <c r="P31" s="40">
        <f t="shared" si="6"/>
        <v>550234.2716049383</v>
      </c>
    </row>
    <row r="32" spans="2:16" ht="13.5">
      <c r="B32" s="38"/>
      <c r="D32" s="40">
        <f t="shared" si="0"/>
        <v>741.7777777777778</v>
      </c>
      <c r="E32" s="40">
        <f t="shared" si="0"/>
        <v>741.7777777777778</v>
      </c>
      <c r="F32" s="40">
        <f t="shared" si="0"/>
        <v>741.7777777777778</v>
      </c>
      <c r="G32" s="40">
        <f t="shared" si="0"/>
        <v>741.7777777777778</v>
      </c>
      <c r="H32" s="40">
        <f t="shared" si="0"/>
        <v>741.7777777777778</v>
      </c>
      <c r="I32" s="40">
        <f t="shared" si="0"/>
        <v>741.7777777777778</v>
      </c>
      <c r="K32" s="40">
        <f t="shared" si="1"/>
        <v>550234.2716049383</v>
      </c>
      <c r="L32" s="40">
        <f t="shared" si="2"/>
        <v>550234.2716049383</v>
      </c>
      <c r="M32" s="40">
        <f t="shared" si="3"/>
        <v>550234.2716049383</v>
      </c>
      <c r="N32" s="40">
        <f t="shared" si="4"/>
        <v>550234.2716049383</v>
      </c>
      <c r="O32" s="40">
        <f t="shared" si="5"/>
        <v>550234.2716049383</v>
      </c>
      <c r="P32" s="40">
        <f t="shared" si="6"/>
        <v>550234.2716049383</v>
      </c>
    </row>
    <row r="33" spans="2:16" ht="13.5">
      <c r="B33" s="38"/>
      <c r="D33" s="40">
        <f t="shared" si="0"/>
        <v>741.7777777777778</v>
      </c>
      <c r="E33" s="40">
        <f t="shared" si="0"/>
        <v>741.7777777777778</v>
      </c>
      <c r="F33" s="40">
        <f t="shared" si="0"/>
        <v>741.7777777777778</v>
      </c>
      <c r="G33" s="40">
        <f t="shared" si="0"/>
        <v>741.7777777777778</v>
      </c>
      <c r="H33" s="40">
        <f t="shared" si="0"/>
        <v>741.7777777777778</v>
      </c>
      <c r="I33" s="40">
        <f t="shared" si="0"/>
        <v>741.7777777777778</v>
      </c>
      <c r="K33" s="40">
        <f t="shared" si="1"/>
        <v>550234.2716049383</v>
      </c>
      <c r="L33" s="40">
        <f t="shared" si="2"/>
        <v>550234.2716049383</v>
      </c>
      <c r="M33" s="40">
        <f t="shared" si="3"/>
        <v>550234.2716049383</v>
      </c>
      <c r="N33" s="40">
        <f t="shared" si="4"/>
        <v>550234.2716049383</v>
      </c>
      <c r="O33" s="40">
        <f t="shared" si="5"/>
        <v>550234.2716049383</v>
      </c>
      <c r="P33" s="40">
        <f t="shared" si="6"/>
        <v>550234.2716049383</v>
      </c>
    </row>
    <row r="34" spans="2:16" ht="13.5">
      <c r="B34" s="38"/>
      <c r="D34" s="40">
        <f t="shared" si="0"/>
        <v>741.7777777777778</v>
      </c>
      <c r="E34" s="40">
        <f t="shared" si="0"/>
        <v>741.7777777777778</v>
      </c>
      <c r="F34" s="40">
        <f t="shared" si="0"/>
        <v>741.7777777777778</v>
      </c>
      <c r="G34" s="40">
        <f t="shared" si="0"/>
        <v>741.7777777777778</v>
      </c>
      <c r="H34" s="40">
        <f t="shared" si="0"/>
        <v>741.7777777777778</v>
      </c>
      <c r="I34" s="40">
        <f t="shared" si="0"/>
        <v>741.7777777777778</v>
      </c>
      <c r="K34" s="40">
        <f t="shared" si="1"/>
        <v>550234.2716049383</v>
      </c>
      <c r="L34" s="40">
        <f t="shared" si="2"/>
        <v>550234.2716049383</v>
      </c>
      <c r="M34" s="40">
        <f t="shared" si="3"/>
        <v>550234.2716049383</v>
      </c>
      <c r="N34" s="40">
        <f t="shared" si="4"/>
        <v>550234.2716049383</v>
      </c>
      <c r="O34" s="40">
        <f t="shared" si="5"/>
        <v>550234.2716049383</v>
      </c>
      <c r="P34" s="40">
        <f t="shared" si="6"/>
        <v>550234.2716049383</v>
      </c>
    </row>
    <row r="35" spans="2:16" ht="13.5">
      <c r="B35" s="38"/>
      <c r="D35" s="40">
        <f t="shared" si="0"/>
        <v>741.7777777777778</v>
      </c>
      <c r="E35" s="40">
        <f t="shared" si="0"/>
        <v>741.7777777777778</v>
      </c>
      <c r="F35" s="40">
        <f t="shared" si="0"/>
        <v>741.7777777777778</v>
      </c>
      <c r="G35" s="40">
        <f t="shared" si="0"/>
        <v>741.7777777777778</v>
      </c>
      <c r="H35" s="40">
        <f t="shared" si="0"/>
        <v>741.7777777777778</v>
      </c>
      <c r="I35" s="40">
        <f t="shared" si="0"/>
        <v>741.7777777777778</v>
      </c>
      <c r="K35" s="40">
        <f t="shared" si="1"/>
        <v>550234.2716049383</v>
      </c>
      <c r="L35" s="40">
        <f t="shared" si="2"/>
        <v>550234.2716049383</v>
      </c>
      <c r="M35" s="40">
        <f t="shared" si="3"/>
        <v>550234.2716049383</v>
      </c>
      <c r="N35" s="40">
        <f t="shared" si="4"/>
        <v>550234.2716049383</v>
      </c>
      <c r="O35" s="40">
        <f t="shared" si="5"/>
        <v>550234.2716049383</v>
      </c>
      <c r="P35" s="40">
        <f t="shared" si="6"/>
        <v>550234.2716049383</v>
      </c>
    </row>
    <row r="36" spans="2:16" ht="13.5">
      <c r="B36" s="38"/>
      <c r="D36" s="40">
        <f t="shared" si="0"/>
        <v>741.7777777777778</v>
      </c>
      <c r="E36" s="40">
        <f t="shared" si="0"/>
        <v>741.7777777777778</v>
      </c>
      <c r="F36" s="40">
        <f t="shared" si="0"/>
        <v>741.7777777777778</v>
      </c>
      <c r="G36" s="40">
        <f t="shared" si="0"/>
        <v>741.7777777777778</v>
      </c>
      <c r="H36" s="40">
        <f t="shared" si="0"/>
        <v>741.7777777777778</v>
      </c>
      <c r="I36" s="40">
        <f t="shared" si="0"/>
        <v>741.7777777777778</v>
      </c>
      <c r="K36" s="40">
        <f t="shared" si="1"/>
        <v>550234.2716049383</v>
      </c>
      <c r="L36" s="40">
        <f t="shared" si="2"/>
        <v>550234.2716049383</v>
      </c>
      <c r="M36" s="40">
        <f t="shared" si="3"/>
        <v>550234.2716049383</v>
      </c>
      <c r="N36" s="40">
        <f t="shared" si="4"/>
        <v>550234.2716049383</v>
      </c>
      <c r="O36" s="40">
        <f t="shared" si="5"/>
        <v>550234.2716049383</v>
      </c>
      <c r="P36" s="40">
        <f t="shared" si="6"/>
        <v>550234.2716049383</v>
      </c>
    </row>
    <row r="37" spans="2:16" ht="13.5">
      <c r="B37" s="38"/>
      <c r="D37" s="40">
        <f t="shared" si="0"/>
        <v>741.7777777777778</v>
      </c>
      <c r="E37" s="40">
        <f t="shared" si="0"/>
        <v>741.7777777777778</v>
      </c>
      <c r="F37" s="40">
        <f t="shared" si="0"/>
        <v>741.7777777777778</v>
      </c>
      <c r="G37" s="40">
        <f t="shared" si="0"/>
        <v>741.7777777777778</v>
      </c>
      <c r="H37" s="40">
        <f t="shared" si="0"/>
        <v>741.7777777777778</v>
      </c>
      <c r="I37" s="40">
        <f t="shared" si="0"/>
        <v>741.7777777777778</v>
      </c>
      <c r="K37" s="40">
        <f t="shared" si="1"/>
        <v>550234.2716049383</v>
      </c>
      <c r="L37" s="40">
        <f t="shared" si="2"/>
        <v>550234.2716049383</v>
      </c>
      <c r="M37" s="40">
        <f t="shared" si="3"/>
        <v>550234.2716049383</v>
      </c>
      <c r="N37" s="40">
        <f t="shared" si="4"/>
        <v>550234.2716049383</v>
      </c>
      <c r="O37" s="40">
        <f t="shared" si="5"/>
        <v>550234.2716049383</v>
      </c>
      <c r="P37" s="40">
        <f t="shared" si="6"/>
        <v>550234.2716049383</v>
      </c>
    </row>
    <row r="38" ht="15">
      <c r="B38" s="22"/>
    </row>
    <row r="39" spans="2:26" ht="17.25">
      <c r="B39" s="22"/>
      <c r="D39" s="36" t="s">
        <v>12</v>
      </c>
      <c r="E39" s="36"/>
      <c r="F39" s="36"/>
      <c r="G39" s="36"/>
      <c r="H39" s="36"/>
      <c r="I39" s="36"/>
      <c r="K39" s="36" t="s">
        <v>24</v>
      </c>
      <c r="L39" s="36"/>
      <c r="M39" s="36"/>
      <c r="N39" s="36"/>
      <c r="O39" s="36"/>
      <c r="P39" s="36"/>
      <c r="R39" s="19" t="s">
        <v>44</v>
      </c>
      <c r="T39" s="19" t="s">
        <v>60</v>
      </c>
      <c r="V39" s="19" t="s">
        <v>76</v>
      </c>
      <c r="X39" s="19" t="s">
        <v>92</v>
      </c>
      <c r="Z39" s="19" t="s">
        <v>106</v>
      </c>
    </row>
    <row r="40" spans="2:26" ht="13.5">
      <c r="B40" s="38" t="s">
        <v>128</v>
      </c>
      <c r="D40" s="40">
        <f aca="true" t="shared" si="7" ref="D40:I42">AVERAGE($D$6:$I$8)-D23</f>
        <v>41.277777777777715</v>
      </c>
      <c r="E40" s="40">
        <f t="shared" si="7"/>
        <v>41.277777777777715</v>
      </c>
      <c r="F40" s="40">
        <f t="shared" si="7"/>
        <v>41.277777777777715</v>
      </c>
      <c r="G40" s="40">
        <f t="shared" si="7"/>
        <v>41.277777777777715</v>
      </c>
      <c r="H40" s="40">
        <f t="shared" si="7"/>
        <v>41.277777777777715</v>
      </c>
      <c r="I40" s="40">
        <f t="shared" si="7"/>
        <v>41.277777777777715</v>
      </c>
      <c r="K40" s="40">
        <f aca="true" t="shared" si="8" ref="K40:K54">D40^2</f>
        <v>1703.8549382715996</v>
      </c>
      <c r="L40" s="40">
        <f aca="true" t="shared" si="9" ref="L40:L54">E40^2</f>
        <v>1703.8549382715996</v>
      </c>
      <c r="M40" s="40">
        <f aca="true" t="shared" si="10" ref="M40:M54">F40^2</f>
        <v>1703.8549382715996</v>
      </c>
      <c r="N40" s="40">
        <f aca="true" t="shared" si="11" ref="N40:N54">G40^2</f>
        <v>1703.8549382715996</v>
      </c>
      <c r="O40" s="40">
        <f aca="true" t="shared" si="12" ref="O40:O54">H40^2</f>
        <v>1703.8549382715996</v>
      </c>
      <c r="P40" s="40">
        <f aca="true" t="shared" si="13" ref="P40:P54">I40^2</f>
        <v>1703.8549382715996</v>
      </c>
      <c r="R40" s="40">
        <f>SUM(K40:P54)</f>
        <v>157794.55555555524</v>
      </c>
      <c r="T40" s="41">
        <v>4</v>
      </c>
      <c r="V40" s="40">
        <f>R40/T40</f>
        <v>39448.63888888881</v>
      </c>
      <c r="X40" s="40">
        <f>V40/$V$278</f>
        <v>8.32996895070266</v>
      </c>
      <c r="Z40" s="42">
        <f>FDIST(X40,T40,$T$278)</f>
        <v>0.0007857469162371713</v>
      </c>
    </row>
    <row r="41" spans="2:16" ht="13.5">
      <c r="B41" s="38"/>
      <c r="D41" s="40">
        <f t="shared" si="7"/>
        <v>41.277777777777715</v>
      </c>
      <c r="E41" s="40">
        <f t="shared" si="7"/>
        <v>41.277777777777715</v>
      </c>
      <c r="F41" s="40">
        <f t="shared" si="7"/>
        <v>41.277777777777715</v>
      </c>
      <c r="G41" s="40">
        <f t="shared" si="7"/>
        <v>41.277777777777715</v>
      </c>
      <c r="H41" s="40">
        <f t="shared" si="7"/>
        <v>41.277777777777715</v>
      </c>
      <c r="I41" s="40">
        <f t="shared" si="7"/>
        <v>41.277777777777715</v>
      </c>
      <c r="K41" s="40">
        <f t="shared" si="8"/>
        <v>1703.8549382715996</v>
      </c>
      <c r="L41" s="40">
        <f t="shared" si="9"/>
        <v>1703.8549382715996</v>
      </c>
      <c r="M41" s="40">
        <f t="shared" si="10"/>
        <v>1703.8549382715996</v>
      </c>
      <c r="N41" s="40">
        <f t="shared" si="11"/>
        <v>1703.8549382715996</v>
      </c>
      <c r="O41" s="40">
        <f t="shared" si="12"/>
        <v>1703.8549382715996</v>
      </c>
      <c r="P41" s="40">
        <f t="shared" si="13"/>
        <v>1703.8549382715996</v>
      </c>
    </row>
    <row r="42" spans="2:16" ht="13.5">
      <c r="B42" s="38"/>
      <c r="D42" s="40">
        <f t="shared" si="7"/>
        <v>41.277777777777715</v>
      </c>
      <c r="E42" s="40">
        <f t="shared" si="7"/>
        <v>41.277777777777715</v>
      </c>
      <c r="F42" s="40">
        <f t="shared" si="7"/>
        <v>41.277777777777715</v>
      </c>
      <c r="G42" s="40">
        <f t="shared" si="7"/>
        <v>41.277777777777715</v>
      </c>
      <c r="H42" s="40">
        <f t="shared" si="7"/>
        <v>41.277777777777715</v>
      </c>
      <c r="I42" s="40">
        <f t="shared" si="7"/>
        <v>41.277777777777715</v>
      </c>
      <c r="K42" s="40">
        <f t="shared" si="8"/>
        <v>1703.8549382715996</v>
      </c>
      <c r="L42" s="40">
        <f t="shared" si="9"/>
        <v>1703.8549382715996</v>
      </c>
      <c r="M42" s="40">
        <f t="shared" si="10"/>
        <v>1703.8549382715996</v>
      </c>
      <c r="N42" s="40">
        <f t="shared" si="11"/>
        <v>1703.8549382715996</v>
      </c>
      <c r="O42" s="40">
        <f t="shared" si="12"/>
        <v>1703.8549382715996</v>
      </c>
      <c r="P42" s="40">
        <f t="shared" si="13"/>
        <v>1703.8549382715996</v>
      </c>
    </row>
    <row r="43" spans="2:16" ht="13.5">
      <c r="B43" s="38"/>
      <c r="D43" s="40">
        <f aca="true" t="shared" si="14" ref="D43:I45">AVERAGE($D$9:$I$11)-D26</f>
        <v>44.8888888888888</v>
      </c>
      <c r="E43" s="40">
        <f t="shared" si="14"/>
        <v>44.8888888888888</v>
      </c>
      <c r="F43" s="40">
        <f t="shared" si="14"/>
        <v>44.8888888888888</v>
      </c>
      <c r="G43" s="40">
        <f t="shared" si="14"/>
        <v>44.8888888888888</v>
      </c>
      <c r="H43" s="40">
        <f t="shared" si="14"/>
        <v>44.8888888888888</v>
      </c>
      <c r="I43" s="40">
        <f t="shared" si="14"/>
        <v>44.8888888888888</v>
      </c>
      <c r="K43" s="40">
        <f t="shared" si="8"/>
        <v>2015.0123456790045</v>
      </c>
      <c r="L43" s="40">
        <f t="shared" si="9"/>
        <v>2015.0123456790045</v>
      </c>
      <c r="M43" s="40">
        <f t="shared" si="10"/>
        <v>2015.0123456790045</v>
      </c>
      <c r="N43" s="40">
        <f t="shared" si="11"/>
        <v>2015.0123456790045</v>
      </c>
      <c r="O43" s="40">
        <f t="shared" si="12"/>
        <v>2015.0123456790045</v>
      </c>
      <c r="P43" s="40">
        <f t="shared" si="13"/>
        <v>2015.0123456790045</v>
      </c>
    </row>
    <row r="44" spans="2:16" ht="13.5">
      <c r="B44" s="38"/>
      <c r="D44" s="40">
        <f t="shared" si="14"/>
        <v>44.8888888888888</v>
      </c>
      <c r="E44" s="40">
        <f t="shared" si="14"/>
        <v>44.8888888888888</v>
      </c>
      <c r="F44" s="40">
        <f t="shared" si="14"/>
        <v>44.8888888888888</v>
      </c>
      <c r="G44" s="40">
        <f t="shared" si="14"/>
        <v>44.8888888888888</v>
      </c>
      <c r="H44" s="40">
        <f t="shared" si="14"/>
        <v>44.8888888888888</v>
      </c>
      <c r="I44" s="40">
        <f t="shared" si="14"/>
        <v>44.8888888888888</v>
      </c>
      <c r="K44" s="40">
        <f t="shared" si="8"/>
        <v>2015.0123456790045</v>
      </c>
      <c r="L44" s="40">
        <f t="shared" si="9"/>
        <v>2015.0123456790045</v>
      </c>
      <c r="M44" s="40">
        <f t="shared" si="10"/>
        <v>2015.0123456790045</v>
      </c>
      <c r="N44" s="40">
        <f t="shared" si="11"/>
        <v>2015.0123456790045</v>
      </c>
      <c r="O44" s="40">
        <f t="shared" si="12"/>
        <v>2015.0123456790045</v>
      </c>
      <c r="P44" s="40">
        <f t="shared" si="13"/>
        <v>2015.0123456790045</v>
      </c>
    </row>
    <row r="45" spans="2:16" ht="13.5">
      <c r="B45" s="38"/>
      <c r="D45" s="40">
        <f t="shared" si="14"/>
        <v>44.8888888888888</v>
      </c>
      <c r="E45" s="40">
        <f t="shared" si="14"/>
        <v>44.8888888888888</v>
      </c>
      <c r="F45" s="40">
        <f t="shared" si="14"/>
        <v>44.8888888888888</v>
      </c>
      <c r="G45" s="40">
        <f t="shared" si="14"/>
        <v>44.8888888888888</v>
      </c>
      <c r="H45" s="40">
        <f t="shared" si="14"/>
        <v>44.8888888888888</v>
      </c>
      <c r="I45" s="40">
        <f t="shared" si="14"/>
        <v>44.8888888888888</v>
      </c>
      <c r="K45" s="40">
        <f t="shared" si="8"/>
        <v>2015.0123456790045</v>
      </c>
      <c r="L45" s="40">
        <f t="shared" si="9"/>
        <v>2015.0123456790045</v>
      </c>
      <c r="M45" s="40">
        <f t="shared" si="10"/>
        <v>2015.0123456790045</v>
      </c>
      <c r="N45" s="40">
        <f t="shared" si="11"/>
        <v>2015.0123456790045</v>
      </c>
      <c r="O45" s="40">
        <f t="shared" si="12"/>
        <v>2015.0123456790045</v>
      </c>
      <c r="P45" s="40">
        <f t="shared" si="13"/>
        <v>2015.0123456790045</v>
      </c>
    </row>
    <row r="46" spans="2:16" ht="13.5">
      <c r="B46" s="38"/>
      <c r="D46" s="40">
        <f aca="true" t="shared" si="15" ref="D46:I48">AVERAGE($D$12:$I$14)-D29</f>
        <v>6.8333333333332575</v>
      </c>
      <c r="E46" s="40">
        <f t="shared" si="15"/>
        <v>6.8333333333332575</v>
      </c>
      <c r="F46" s="40">
        <f t="shared" si="15"/>
        <v>6.8333333333332575</v>
      </c>
      <c r="G46" s="40">
        <f t="shared" si="15"/>
        <v>6.8333333333332575</v>
      </c>
      <c r="H46" s="40">
        <f t="shared" si="15"/>
        <v>6.8333333333332575</v>
      </c>
      <c r="I46" s="40">
        <f t="shared" si="15"/>
        <v>6.8333333333332575</v>
      </c>
      <c r="K46" s="40">
        <f t="shared" si="8"/>
        <v>46.694444444443405</v>
      </c>
      <c r="L46" s="40">
        <f t="shared" si="9"/>
        <v>46.694444444443405</v>
      </c>
      <c r="M46" s="40">
        <f t="shared" si="10"/>
        <v>46.694444444443405</v>
      </c>
      <c r="N46" s="40">
        <f t="shared" si="11"/>
        <v>46.694444444443405</v>
      </c>
      <c r="O46" s="40">
        <f t="shared" si="12"/>
        <v>46.694444444443405</v>
      </c>
      <c r="P46" s="40">
        <f t="shared" si="13"/>
        <v>46.694444444443405</v>
      </c>
    </row>
    <row r="47" spans="2:16" ht="13.5">
      <c r="B47" s="38"/>
      <c r="D47" s="40">
        <f t="shared" si="15"/>
        <v>6.8333333333332575</v>
      </c>
      <c r="E47" s="40">
        <f t="shared" si="15"/>
        <v>6.8333333333332575</v>
      </c>
      <c r="F47" s="40">
        <f t="shared" si="15"/>
        <v>6.8333333333332575</v>
      </c>
      <c r="G47" s="40">
        <f t="shared" si="15"/>
        <v>6.8333333333332575</v>
      </c>
      <c r="H47" s="40">
        <f t="shared" si="15"/>
        <v>6.8333333333332575</v>
      </c>
      <c r="I47" s="40">
        <f t="shared" si="15"/>
        <v>6.8333333333332575</v>
      </c>
      <c r="K47" s="40">
        <f t="shared" si="8"/>
        <v>46.694444444443405</v>
      </c>
      <c r="L47" s="40">
        <f t="shared" si="9"/>
        <v>46.694444444443405</v>
      </c>
      <c r="M47" s="40">
        <f t="shared" si="10"/>
        <v>46.694444444443405</v>
      </c>
      <c r="N47" s="40">
        <f t="shared" si="11"/>
        <v>46.694444444443405</v>
      </c>
      <c r="O47" s="40">
        <f t="shared" si="12"/>
        <v>46.694444444443405</v>
      </c>
      <c r="P47" s="40">
        <f t="shared" si="13"/>
        <v>46.694444444443405</v>
      </c>
    </row>
    <row r="48" spans="2:16" ht="13.5">
      <c r="B48" s="38"/>
      <c r="D48" s="40">
        <f t="shared" si="15"/>
        <v>6.8333333333332575</v>
      </c>
      <c r="E48" s="40">
        <f t="shared" si="15"/>
        <v>6.8333333333332575</v>
      </c>
      <c r="F48" s="40">
        <f t="shared" si="15"/>
        <v>6.8333333333332575</v>
      </c>
      <c r="G48" s="40">
        <f t="shared" si="15"/>
        <v>6.8333333333332575</v>
      </c>
      <c r="H48" s="40">
        <f t="shared" si="15"/>
        <v>6.8333333333332575</v>
      </c>
      <c r="I48" s="40">
        <f t="shared" si="15"/>
        <v>6.8333333333332575</v>
      </c>
      <c r="K48" s="40">
        <f t="shared" si="8"/>
        <v>46.694444444443405</v>
      </c>
      <c r="L48" s="40">
        <f t="shared" si="9"/>
        <v>46.694444444443405</v>
      </c>
      <c r="M48" s="40">
        <f t="shared" si="10"/>
        <v>46.694444444443405</v>
      </c>
      <c r="N48" s="40">
        <f t="shared" si="11"/>
        <v>46.694444444443405</v>
      </c>
      <c r="O48" s="40">
        <f t="shared" si="12"/>
        <v>46.694444444443405</v>
      </c>
      <c r="P48" s="40">
        <f t="shared" si="13"/>
        <v>46.694444444443405</v>
      </c>
    </row>
    <row r="49" spans="2:16" ht="13.5">
      <c r="B49" s="38"/>
      <c r="D49" s="40">
        <f aca="true" t="shared" si="16" ref="D49:I51">AVERAGE($D$15:$I$17)-D32</f>
        <v>-28.1111111111112</v>
      </c>
      <c r="E49" s="40">
        <f t="shared" si="16"/>
        <v>-28.1111111111112</v>
      </c>
      <c r="F49" s="40">
        <f t="shared" si="16"/>
        <v>-28.1111111111112</v>
      </c>
      <c r="G49" s="40">
        <f t="shared" si="16"/>
        <v>-28.1111111111112</v>
      </c>
      <c r="H49" s="40">
        <f t="shared" si="16"/>
        <v>-28.1111111111112</v>
      </c>
      <c r="I49" s="40">
        <f t="shared" si="16"/>
        <v>-28.1111111111112</v>
      </c>
      <c r="K49" s="40">
        <f t="shared" si="8"/>
        <v>790.2345679012395</v>
      </c>
      <c r="L49" s="40">
        <f t="shared" si="9"/>
        <v>790.2345679012395</v>
      </c>
      <c r="M49" s="40">
        <f t="shared" si="10"/>
        <v>790.2345679012395</v>
      </c>
      <c r="N49" s="40">
        <f t="shared" si="11"/>
        <v>790.2345679012395</v>
      </c>
      <c r="O49" s="40">
        <f t="shared" si="12"/>
        <v>790.2345679012395</v>
      </c>
      <c r="P49" s="40">
        <f t="shared" si="13"/>
        <v>790.2345679012395</v>
      </c>
    </row>
    <row r="50" spans="2:16" ht="13.5">
      <c r="B50" s="38"/>
      <c r="D50" s="40">
        <f t="shared" si="16"/>
        <v>-28.1111111111112</v>
      </c>
      <c r="E50" s="40">
        <f t="shared" si="16"/>
        <v>-28.1111111111112</v>
      </c>
      <c r="F50" s="40">
        <f t="shared" si="16"/>
        <v>-28.1111111111112</v>
      </c>
      <c r="G50" s="40">
        <f t="shared" si="16"/>
        <v>-28.1111111111112</v>
      </c>
      <c r="H50" s="40">
        <f t="shared" si="16"/>
        <v>-28.1111111111112</v>
      </c>
      <c r="I50" s="40">
        <f t="shared" si="16"/>
        <v>-28.1111111111112</v>
      </c>
      <c r="K50" s="40">
        <f t="shared" si="8"/>
        <v>790.2345679012395</v>
      </c>
      <c r="L50" s="40">
        <f t="shared" si="9"/>
        <v>790.2345679012395</v>
      </c>
      <c r="M50" s="40">
        <f t="shared" si="10"/>
        <v>790.2345679012395</v>
      </c>
      <c r="N50" s="40">
        <f t="shared" si="11"/>
        <v>790.2345679012395</v>
      </c>
      <c r="O50" s="40">
        <f t="shared" si="12"/>
        <v>790.2345679012395</v>
      </c>
      <c r="P50" s="40">
        <f t="shared" si="13"/>
        <v>790.2345679012395</v>
      </c>
    </row>
    <row r="51" spans="2:16" ht="13.5">
      <c r="B51" s="38"/>
      <c r="D51" s="40">
        <f t="shared" si="16"/>
        <v>-28.1111111111112</v>
      </c>
      <c r="E51" s="40">
        <f t="shared" si="16"/>
        <v>-28.1111111111112</v>
      </c>
      <c r="F51" s="40">
        <f t="shared" si="16"/>
        <v>-28.1111111111112</v>
      </c>
      <c r="G51" s="40">
        <f t="shared" si="16"/>
        <v>-28.1111111111112</v>
      </c>
      <c r="H51" s="40">
        <f t="shared" si="16"/>
        <v>-28.1111111111112</v>
      </c>
      <c r="I51" s="40">
        <f t="shared" si="16"/>
        <v>-28.1111111111112</v>
      </c>
      <c r="K51" s="40">
        <f t="shared" si="8"/>
        <v>790.2345679012395</v>
      </c>
      <c r="L51" s="40">
        <f t="shared" si="9"/>
        <v>790.2345679012395</v>
      </c>
      <c r="M51" s="40">
        <f t="shared" si="10"/>
        <v>790.2345679012395</v>
      </c>
      <c r="N51" s="40">
        <f t="shared" si="11"/>
        <v>790.2345679012395</v>
      </c>
      <c r="O51" s="40">
        <f t="shared" si="12"/>
        <v>790.2345679012395</v>
      </c>
      <c r="P51" s="40">
        <f t="shared" si="13"/>
        <v>790.2345679012395</v>
      </c>
    </row>
    <row r="52" spans="2:16" ht="13.5">
      <c r="B52" s="38"/>
      <c r="D52" s="40">
        <f aca="true" t="shared" si="17" ref="D52:I54">AVERAGE($D$18:$I$20)-D35</f>
        <v>-64.88888888888891</v>
      </c>
      <c r="E52" s="40">
        <f t="shared" si="17"/>
        <v>-64.88888888888891</v>
      </c>
      <c r="F52" s="40">
        <f t="shared" si="17"/>
        <v>-64.88888888888891</v>
      </c>
      <c r="G52" s="40">
        <f t="shared" si="17"/>
        <v>-64.88888888888891</v>
      </c>
      <c r="H52" s="40">
        <f t="shared" si="17"/>
        <v>-64.88888888888891</v>
      </c>
      <c r="I52" s="40">
        <f t="shared" si="17"/>
        <v>-64.88888888888891</v>
      </c>
      <c r="K52" s="40">
        <f t="shared" si="8"/>
        <v>4210.567901234571</v>
      </c>
      <c r="L52" s="40">
        <f t="shared" si="9"/>
        <v>4210.567901234571</v>
      </c>
      <c r="M52" s="40">
        <f t="shared" si="10"/>
        <v>4210.567901234571</v>
      </c>
      <c r="N52" s="40">
        <f t="shared" si="11"/>
        <v>4210.567901234571</v>
      </c>
      <c r="O52" s="40">
        <f t="shared" si="12"/>
        <v>4210.567901234571</v>
      </c>
      <c r="P52" s="40">
        <f t="shared" si="13"/>
        <v>4210.567901234571</v>
      </c>
    </row>
    <row r="53" spans="2:16" ht="13.5">
      <c r="B53" s="38"/>
      <c r="D53" s="40">
        <f t="shared" si="17"/>
        <v>-64.88888888888891</v>
      </c>
      <c r="E53" s="40">
        <f t="shared" si="17"/>
        <v>-64.88888888888891</v>
      </c>
      <c r="F53" s="40">
        <f t="shared" si="17"/>
        <v>-64.88888888888891</v>
      </c>
      <c r="G53" s="40">
        <f t="shared" si="17"/>
        <v>-64.88888888888891</v>
      </c>
      <c r="H53" s="40">
        <f t="shared" si="17"/>
        <v>-64.88888888888891</v>
      </c>
      <c r="I53" s="40">
        <f t="shared" si="17"/>
        <v>-64.88888888888891</v>
      </c>
      <c r="K53" s="40">
        <f t="shared" si="8"/>
        <v>4210.567901234571</v>
      </c>
      <c r="L53" s="40">
        <f t="shared" si="9"/>
        <v>4210.567901234571</v>
      </c>
      <c r="M53" s="40">
        <f t="shared" si="10"/>
        <v>4210.567901234571</v>
      </c>
      <c r="N53" s="40">
        <f t="shared" si="11"/>
        <v>4210.567901234571</v>
      </c>
      <c r="O53" s="40">
        <f t="shared" si="12"/>
        <v>4210.567901234571</v>
      </c>
      <c r="P53" s="40">
        <f t="shared" si="13"/>
        <v>4210.567901234571</v>
      </c>
    </row>
    <row r="54" spans="2:16" ht="13.5">
      <c r="B54" s="38"/>
      <c r="D54" s="40">
        <f t="shared" si="17"/>
        <v>-64.88888888888891</v>
      </c>
      <c r="E54" s="40">
        <f t="shared" si="17"/>
        <v>-64.88888888888891</v>
      </c>
      <c r="F54" s="40">
        <f t="shared" si="17"/>
        <v>-64.88888888888891</v>
      </c>
      <c r="G54" s="40">
        <f t="shared" si="17"/>
        <v>-64.88888888888891</v>
      </c>
      <c r="H54" s="40">
        <f t="shared" si="17"/>
        <v>-64.88888888888891</v>
      </c>
      <c r="I54" s="40">
        <f t="shared" si="17"/>
        <v>-64.88888888888891</v>
      </c>
      <c r="K54" s="40">
        <f t="shared" si="8"/>
        <v>4210.567901234571</v>
      </c>
      <c r="L54" s="40">
        <f t="shared" si="9"/>
        <v>4210.567901234571</v>
      </c>
      <c r="M54" s="40">
        <f t="shared" si="10"/>
        <v>4210.567901234571</v>
      </c>
      <c r="N54" s="40">
        <f t="shared" si="11"/>
        <v>4210.567901234571</v>
      </c>
      <c r="O54" s="40">
        <f t="shared" si="12"/>
        <v>4210.567901234571</v>
      </c>
      <c r="P54" s="40">
        <f t="shared" si="13"/>
        <v>4210.567901234571</v>
      </c>
    </row>
    <row r="55" spans="2:11" ht="15">
      <c r="B55" s="22"/>
      <c r="D55" s="43"/>
      <c r="K55" s="43"/>
    </row>
    <row r="56" spans="2:26" ht="17.25">
      <c r="B56" s="22"/>
      <c r="D56" s="36" t="s">
        <v>41</v>
      </c>
      <c r="E56" s="36"/>
      <c r="F56" s="36"/>
      <c r="G56" s="36"/>
      <c r="H56" s="36"/>
      <c r="I56" s="36"/>
      <c r="K56" s="36" t="s">
        <v>42</v>
      </c>
      <c r="L56" s="36"/>
      <c r="M56" s="36"/>
      <c r="N56" s="36"/>
      <c r="O56" s="36"/>
      <c r="P56" s="36"/>
      <c r="R56" s="19" t="s">
        <v>45</v>
      </c>
      <c r="T56" s="19" t="s">
        <v>61</v>
      </c>
      <c r="V56" s="19" t="s">
        <v>77</v>
      </c>
      <c r="X56" s="19" t="s">
        <v>93</v>
      </c>
      <c r="Z56" s="19" t="s">
        <v>107</v>
      </c>
    </row>
    <row r="57" spans="2:26" ht="13.5">
      <c r="B57" s="38" t="s">
        <v>128</v>
      </c>
      <c r="D57" s="40">
        <f aca="true" t="shared" si="18" ref="D57:I57">AVERAGE($D$6:$I$6,$D$9:$I$9,$D$12:$I$12,$D$15:$I$15,$D$18:$I$18)-D23</f>
        <v>52.12222222222215</v>
      </c>
      <c r="E57" s="40">
        <f t="shared" si="18"/>
        <v>52.12222222222215</v>
      </c>
      <c r="F57" s="40">
        <f t="shared" si="18"/>
        <v>52.12222222222215</v>
      </c>
      <c r="G57" s="40">
        <f t="shared" si="18"/>
        <v>52.12222222222215</v>
      </c>
      <c r="H57" s="40">
        <f t="shared" si="18"/>
        <v>52.12222222222215</v>
      </c>
      <c r="I57" s="40">
        <f t="shared" si="18"/>
        <v>52.12222222222215</v>
      </c>
      <c r="K57" s="40">
        <f aca="true" t="shared" si="19" ref="K57:K71">D57^2</f>
        <v>2716.7260493827084</v>
      </c>
      <c r="L57" s="40">
        <f aca="true" t="shared" si="20" ref="L57:L71">E57^2</f>
        <v>2716.7260493827084</v>
      </c>
      <c r="M57" s="40">
        <f aca="true" t="shared" si="21" ref="M57:M71">F57^2</f>
        <v>2716.7260493827084</v>
      </c>
      <c r="N57" s="40">
        <f aca="true" t="shared" si="22" ref="N57:N71">G57^2</f>
        <v>2716.7260493827084</v>
      </c>
      <c r="O57" s="40">
        <f aca="true" t="shared" si="23" ref="O57:O71">H57^2</f>
        <v>2716.7260493827084</v>
      </c>
      <c r="P57" s="40">
        <f aca="true" t="shared" si="24" ref="P57:P71">I57^2</f>
        <v>2716.7260493827084</v>
      </c>
      <c r="R57" s="40">
        <f>SUM(K57:P71)</f>
        <v>593427.488888889</v>
      </c>
      <c r="T57" s="41">
        <v>2</v>
      </c>
      <c r="V57" s="40">
        <f>R57/T57</f>
        <v>296713.7444444445</v>
      </c>
      <c r="X57" s="40">
        <f>V57/$V$278</f>
        <v>62.654031877513205</v>
      </c>
      <c r="Z57" s="42">
        <f>FDIST(X57,T57,$T$278)</f>
        <v>2.7016202098807717E-08</v>
      </c>
    </row>
    <row r="58" spans="2:16" ht="13.5">
      <c r="B58" s="38"/>
      <c r="D58" s="40">
        <f aca="true" t="shared" si="25" ref="D58:I58">AVERAGE($D$7:$I$7,$D$10:$I$10,$D$13:$I$13,$D$16:$I$16,$D$19:$I$19)-D24</f>
        <v>62.55555555555554</v>
      </c>
      <c r="E58" s="40">
        <f t="shared" si="25"/>
        <v>62.55555555555554</v>
      </c>
      <c r="F58" s="40">
        <f t="shared" si="25"/>
        <v>62.55555555555554</v>
      </c>
      <c r="G58" s="40">
        <f t="shared" si="25"/>
        <v>62.55555555555554</v>
      </c>
      <c r="H58" s="40">
        <f t="shared" si="25"/>
        <v>62.55555555555554</v>
      </c>
      <c r="I58" s="40">
        <f t="shared" si="25"/>
        <v>62.55555555555554</v>
      </c>
      <c r="K58" s="40">
        <f t="shared" si="19"/>
        <v>3913.197530864196</v>
      </c>
      <c r="L58" s="40">
        <f t="shared" si="20"/>
        <v>3913.197530864196</v>
      </c>
      <c r="M58" s="40">
        <f t="shared" si="21"/>
        <v>3913.197530864196</v>
      </c>
      <c r="N58" s="40">
        <f t="shared" si="22"/>
        <v>3913.197530864196</v>
      </c>
      <c r="O58" s="40">
        <f t="shared" si="23"/>
        <v>3913.197530864196</v>
      </c>
      <c r="P58" s="40">
        <f t="shared" si="24"/>
        <v>3913.197530864196</v>
      </c>
    </row>
    <row r="59" spans="2:16" ht="13.5">
      <c r="B59" s="38"/>
      <c r="D59" s="40">
        <f aca="true" t="shared" si="26" ref="D59:I59">AVERAGE($D$8:$I$8,$D$11:$I$11,$D$14:$I$14,$D$17:$I$17,$D$20:$I$20)-D25</f>
        <v>-114.6777777777778</v>
      </c>
      <c r="E59" s="40">
        <f t="shared" si="26"/>
        <v>-114.6777777777778</v>
      </c>
      <c r="F59" s="40">
        <f t="shared" si="26"/>
        <v>-114.6777777777778</v>
      </c>
      <c r="G59" s="40">
        <f t="shared" si="26"/>
        <v>-114.6777777777778</v>
      </c>
      <c r="H59" s="40">
        <f t="shared" si="26"/>
        <v>-114.6777777777778</v>
      </c>
      <c r="I59" s="40">
        <f t="shared" si="26"/>
        <v>-114.6777777777778</v>
      </c>
      <c r="K59" s="40">
        <f t="shared" si="19"/>
        <v>13150.99271604939</v>
      </c>
      <c r="L59" s="40">
        <f t="shared" si="20"/>
        <v>13150.99271604939</v>
      </c>
      <c r="M59" s="40">
        <f t="shared" si="21"/>
        <v>13150.99271604939</v>
      </c>
      <c r="N59" s="40">
        <f t="shared" si="22"/>
        <v>13150.99271604939</v>
      </c>
      <c r="O59" s="40">
        <f t="shared" si="23"/>
        <v>13150.99271604939</v>
      </c>
      <c r="P59" s="40">
        <f t="shared" si="24"/>
        <v>13150.99271604939</v>
      </c>
    </row>
    <row r="60" spans="2:16" ht="13.5">
      <c r="B60" s="38"/>
      <c r="D60" s="40">
        <f aca="true" t="shared" si="27" ref="D60:I60">AVERAGE($D$6:$I$6,$D$9:$I$9,$D$12:$I$12,$D$15:$I$15,$D$18:$I$18)-D26</f>
        <v>52.12222222222215</v>
      </c>
      <c r="E60" s="40">
        <f t="shared" si="27"/>
        <v>52.12222222222215</v>
      </c>
      <c r="F60" s="40">
        <f t="shared" si="27"/>
        <v>52.12222222222215</v>
      </c>
      <c r="G60" s="40">
        <f t="shared" si="27"/>
        <v>52.12222222222215</v>
      </c>
      <c r="H60" s="40">
        <f t="shared" si="27"/>
        <v>52.12222222222215</v>
      </c>
      <c r="I60" s="40">
        <f t="shared" si="27"/>
        <v>52.12222222222215</v>
      </c>
      <c r="K60" s="40">
        <f t="shared" si="19"/>
        <v>2716.7260493827084</v>
      </c>
      <c r="L60" s="40">
        <f t="shared" si="20"/>
        <v>2716.7260493827084</v>
      </c>
      <c r="M60" s="40">
        <f t="shared" si="21"/>
        <v>2716.7260493827084</v>
      </c>
      <c r="N60" s="40">
        <f t="shared" si="22"/>
        <v>2716.7260493827084</v>
      </c>
      <c r="O60" s="40">
        <f t="shared" si="23"/>
        <v>2716.7260493827084</v>
      </c>
      <c r="P60" s="40">
        <f t="shared" si="24"/>
        <v>2716.7260493827084</v>
      </c>
    </row>
    <row r="61" spans="2:16" ht="13.5">
      <c r="B61" s="38"/>
      <c r="D61" s="40">
        <f aca="true" t="shared" si="28" ref="D61:I61">AVERAGE($D$7:$I$7,$D$10:$I$10,$D$13:$I$13,$D$16:$I$16,$D$19:$I$19)-D27</f>
        <v>62.55555555555554</v>
      </c>
      <c r="E61" s="40">
        <f t="shared" si="28"/>
        <v>62.55555555555554</v>
      </c>
      <c r="F61" s="40">
        <f t="shared" si="28"/>
        <v>62.55555555555554</v>
      </c>
      <c r="G61" s="40">
        <f t="shared" si="28"/>
        <v>62.55555555555554</v>
      </c>
      <c r="H61" s="40">
        <f t="shared" si="28"/>
        <v>62.55555555555554</v>
      </c>
      <c r="I61" s="40">
        <f t="shared" si="28"/>
        <v>62.55555555555554</v>
      </c>
      <c r="K61" s="40">
        <f t="shared" si="19"/>
        <v>3913.197530864196</v>
      </c>
      <c r="L61" s="40">
        <f t="shared" si="20"/>
        <v>3913.197530864196</v>
      </c>
      <c r="M61" s="40">
        <f t="shared" si="21"/>
        <v>3913.197530864196</v>
      </c>
      <c r="N61" s="40">
        <f t="shared" si="22"/>
        <v>3913.197530864196</v>
      </c>
      <c r="O61" s="40">
        <f t="shared" si="23"/>
        <v>3913.197530864196</v>
      </c>
      <c r="P61" s="40">
        <f t="shared" si="24"/>
        <v>3913.197530864196</v>
      </c>
    </row>
    <row r="62" spans="2:16" ht="13.5">
      <c r="B62" s="38"/>
      <c r="D62" s="40">
        <f aca="true" t="shared" si="29" ref="D62:I62">AVERAGE($D$8:$I$8,$D$11:$I$11,$D$14:$I$14,$D$17:$I$17,$D$20:$I$20)-D28</f>
        <v>-114.6777777777778</v>
      </c>
      <c r="E62" s="40">
        <f t="shared" si="29"/>
        <v>-114.6777777777778</v>
      </c>
      <c r="F62" s="40">
        <f t="shared" si="29"/>
        <v>-114.6777777777778</v>
      </c>
      <c r="G62" s="40">
        <f t="shared" si="29"/>
        <v>-114.6777777777778</v>
      </c>
      <c r="H62" s="40">
        <f t="shared" si="29"/>
        <v>-114.6777777777778</v>
      </c>
      <c r="I62" s="40">
        <f t="shared" si="29"/>
        <v>-114.6777777777778</v>
      </c>
      <c r="K62" s="40">
        <f t="shared" si="19"/>
        <v>13150.99271604939</v>
      </c>
      <c r="L62" s="40">
        <f t="shared" si="20"/>
        <v>13150.99271604939</v>
      </c>
      <c r="M62" s="40">
        <f t="shared" si="21"/>
        <v>13150.99271604939</v>
      </c>
      <c r="N62" s="40">
        <f t="shared" si="22"/>
        <v>13150.99271604939</v>
      </c>
      <c r="O62" s="40">
        <f t="shared" si="23"/>
        <v>13150.99271604939</v>
      </c>
      <c r="P62" s="40">
        <f t="shared" si="24"/>
        <v>13150.99271604939</v>
      </c>
    </row>
    <row r="63" spans="2:16" ht="13.5">
      <c r="B63" s="38"/>
      <c r="D63" s="40">
        <f aca="true" t="shared" si="30" ref="D63:I63">AVERAGE($D$6:$I$6,$D$9:$I$9,$D$12:$I$12,$D$15:$I$15,$D$18:$I$18)-D29</f>
        <v>52.12222222222215</v>
      </c>
      <c r="E63" s="40">
        <f t="shared" si="30"/>
        <v>52.12222222222215</v>
      </c>
      <c r="F63" s="40">
        <f t="shared" si="30"/>
        <v>52.12222222222215</v>
      </c>
      <c r="G63" s="40">
        <f t="shared" si="30"/>
        <v>52.12222222222215</v>
      </c>
      <c r="H63" s="40">
        <f t="shared" si="30"/>
        <v>52.12222222222215</v>
      </c>
      <c r="I63" s="40">
        <f t="shared" si="30"/>
        <v>52.12222222222215</v>
      </c>
      <c r="K63" s="40">
        <f t="shared" si="19"/>
        <v>2716.7260493827084</v>
      </c>
      <c r="L63" s="40">
        <f t="shared" si="20"/>
        <v>2716.7260493827084</v>
      </c>
      <c r="M63" s="40">
        <f t="shared" si="21"/>
        <v>2716.7260493827084</v>
      </c>
      <c r="N63" s="40">
        <f t="shared" si="22"/>
        <v>2716.7260493827084</v>
      </c>
      <c r="O63" s="40">
        <f t="shared" si="23"/>
        <v>2716.7260493827084</v>
      </c>
      <c r="P63" s="40">
        <f t="shared" si="24"/>
        <v>2716.7260493827084</v>
      </c>
    </row>
    <row r="64" spans="2:16" ht="13.5">
      <c r="B64" s="38"/>
      <c r="D64" s="40">
        <f aca="true" t="shared" si="31" ref="D64:I64">AVERAGE($D$7:$I$7,$D$10:$I$10,$D$13:$I$13,$D$16:$I$16,$D$19:$I$19)-D30</f>
        <v>62.55555555555554</v>
      </c>
      <c r="E64" s="40">
        <f t="shared" si="31"/>
        <v>62.55555555555554</v>
      </c>
      <c r="F64" s="40">
        <f t="shared" si="31"/>
        <v>62.55555555555554</v>
      </c>
      <c r="G64" s="40">
        <f t="shared" si="31"/>
        <v>62.55555555555554</v>
      </c>
      <c r="H64" s="40">
        <f t="shared" si="31"/>
        <v>62.55555555555554</v>
      </c>
      <c r="I64" s="40">
        <f t="shared" si="31"/>
        <v>62.55555555555554</v>
      </c>
      <c r="K64" s="40">
        <f t="shared" si="19"/>
        <v>3913.197530864196</v>
      </c>
      <c r="L64" s="40">
        <f t="shared" si="20"/>
        <v>3913.197530864196</v>
      </c>
      <c r="M64" s="40">
        <f t="shared" si="21"/>
        <v>3913.197530864196</v>
      </c>
      <c r="N64" s="40">
        <f t="shared" si="22"/>
        <v>3913.197530864196</v>
      </c>
      <c r="O64" s="40">
        <f t="shared" si="23"/>
        <v>3913.197530864196</v>
      </c>
      <c r="P64" s="40">
        <f t="shared" si="24"/>
        <v>3913.197530864196</v>
      </c>
    </row>
    <row r="65" spans="2:16" ht="13.5">
      <c r="B65" s="38"/>
      <c r="D65" s="40">
        <f aca="true" t="shared" si="32" ref="D65:I65">AVERAGE($D$8:$I$8,$D$11:$I$11,$D$14:$I$14,$D$17:$I$17,$D$20:$I$20)-D31</f>
        <v>-114.6777777777778</v>
      </c>
      <c r="E65" s="40">
        <f t="shared" si="32"/>
        <v>-114.6777777777778</v>
      </c>
      <c r="F65" s="40">
        <f t="shared" si="32"/>
        <v>-114.6777777777778</v>
      </c>
      <c r="G65" s="40">
        <f t="shared" si="32"/>
        <v>-114.6777777777778</v>
      </c>
      <c r="H65" s="40">
        <f t="shared" si="32"/>
        <v>-114.6777777777778</v>
      </c>
      <c r="I65" s="40">
        <f t="shared" si="32"/>
        <v>-114.6777777777778</v>
      </c>
      <c r="K65" s="40">
        <f t="shared" si="19"/>
        <v>13150.99271604939</v>
      </c>
      <c r="L65" s="40">
        <f t="shared" si="20"/>
        <v>13150.99271604939</v>
      </c>
      <c r="M65" s="40">
        <f t="shared" si="21"/>
        <v>13150.99271604939</v>
      </c>
      <c r="N65" s="40">
        <f t="shared" si="22"/>
        <v>13150.99271604939</v>
      </c>
      <c r="O65" s="40">
        <f t="shared" si="23"/>
        <v>13150.99271604939</v>
      </c>
      <c r="P65" s="40">
        <f t="shared" si="24"/>
        <v>13150.99271604939</v>
      </c>
    </row>
    <row r="66" spans="2:16" ht="13.5">
      <c r="B66" s="38"/>
      <c r="D66" s="40">
        <f aca="true" t="shared" si="33" ref="D66:I66">AVERAGE($D$6:$I$6,$D$9:$I$9,$D$12:$I$12,$D$15:$I$15,$D$18:$I$18)-D32</f>
        <v>52.12222222222215</v>
      </c>
      <c r="E66" s="40">
        <f t="shared" si="33"/>
        <v>52.12222222222215</v>
      </c>
      <c r="F66" s="40">
        <f t="shared" si="33"/>
        <v>52.12222222222215</v>
      </c>
      <c r="G66" s="40">
        <f t="shared" si="33"/>
        <v>52.12222222222215</v>
      </c>
      <c r="H66" s="40">
        <f t="shared" si="33"/>
        <v>52.12222222222215</v>
      </c>
      <c r="I66" s="40">
        <f t="shared" si="33"/>
        <v>52.12222222222215</v>
      </c>
      <c r="K66" s="40">
        <f t="shared" si="19"/>
        <v>2716.7260493827084</v>
      </c>
      <c r="L66" s="40">
        <f t="shared" si="20"/>
        <v>2716.7260493827084</v>
      </c>
      <c r="M66" s="40">
        <f t="shared" si="21"/>
        <v>2716.7260493827084</v>
      </c>
      <c r="N66" s="40">
        <f t="shared" si="22"/>
        <v>2716.7260493827084</v>
      </c>
      <c r="O66" s="40">
        <f t="shared" si="23"/>
        <v>2716.7260493827084</v>
      </c>
      <c r="P66" s="40">
        <f t="shared" si="24"/>
        <v>2716.7260493827084</v>
      </c>
    </row>
    <row r="67" spans="2:16" ht="13.5">
      <c r="B67" s="38"/>
      <c r="D67" s="40">
        <f aca="true" t="shared" si="34" ref="D67:I67">AVERAGE($D$7:$I$7,$D$10:$I$10,$D$13:$I$13,$D$16:$I$16,$D$19:$I$19)-D33</f>
        <v>62.55555555555554</v>
      </c>
      <c r="E67" s="40">
        <f t="shared" si="34"/>
        <v>62.55555555555554</v>
      </c>
      <c r="F67" s="40">
        <f t="shared" si="34"/>
        <v>62.55555555555554</v>
      </c>
      <c r="G67" s="40">
        <f t="shared" si="34"/>
        <v>62.55555555555554</v>
      </c>
      <c r="H67" s="40">
        <f t="shared" si="34"/>
        <v>62.55555555555554</v>
      </c>
      <c r="I67" s="40">
        <f t="shared" si="34"/>
        <v>62.55555555555554</v>
      </c>
      <c r="K67" s="40">
        <f t="shared" si="19"/>
        <v>3913.197530864196</v>
      </c>
      <c r="L67" s="40">
        <f t="shared" si="20"/>
        <v>3913.197530864196</v>
      </c>
      <c r="M67" s="40">
        <f t="shared" si="21"/>
        <v>3913.197530864196</v>
      </c>
      <c r="N67" s="40">
        <f t="shared" si="22"/>
        <v>3913.197530864196</v>
      </c>
      <c r="O67" s="40">
        <f t="shared" si="23"/>
        <v>3913.197530864196</v>
      </c>
      <c r="P67" s="40">
        <f t="shared" si="24"/>
        <v>3913.197530864196</v>
      </c>
    </row>
    <row r="68" spans="2:16" ht="13.5">
      <c r="B68" s="38"/>
      <c r="D68" s="40">
        <f aca="true" t="shared" si="35" ref="D68:I68">AVERAGE($D$8:$I$8,$D$11:$I$11,$D$14:$I$14,$D$17:$I$17,$D$20:$I$20)-D34</f>
        <v>-114.6777777777778</v>
      </c>
      <c r="E68" s="40">
        <f t="shared" si="35"/>
        <v>-114.6777777777778</v>
      </c>
      <c r="F68" s="40">
        <f t="shared" si="35"/>
        <v>-114.6777777777778</v>
      </c>
      <c r="G68" s="40">
        <f t="shared" si="35"/>
        <v>-114.6777777777778</v>
      </c>
      <c r="H68" s="40">
        <f t="shared" si="35"/>
        <v>-114.6777777777778</v>
      </c>
      <c r="I68" s="40">
        <f t="shared" si="35"/>
        <v>-114.6777777777778</v>
      </c>
      <c r="K68" s="40">
        <f t="shared" si="19"/>
        <v>13150.99271604939</v>
      </c>
      <c r="L68" s="40">
        <f t="shared" si="20"/>
        <v>13150.99271604939</v>
      </c>
      <c r="M68" s="40">
        <f t="shared" si="21"/>
        <v>13150.99271604939</v>
      </c>
      <c r="N68" s="40">
        <f t="shared" si="22"/>
        <v>13150.99271604939</v>
      </c>
      <c r="O68" s="40">
        <f t="shared" si="23"/>
        <v>13150.99271604939</v>
      </c>
      <c r="P68" s="40">
        <f t="shared" si="24"/>
        <v>13150.99271604939</v>
      </c>
    </row>
    <row r="69" spans="2:16" ht="13.5">
      <c r="B69" s="38"/>
      <c r="D69" s="40">
        <f aca="true" t="shared" si="36" ref="D69:I69">AVERAGE($D$6:$I$6,$D$9:$I$9,$D$12:$I$12,$D$15:$I$15,$D$18:$I$18)-D35</f>
        <v>52.12222222222215</v>
      </c>
      <c r="E69" s="40">
        <f t="shared" si="36"/>
        <v>52.12222222222215</v>
      </c>
      <c r="F69" s="40">
        <f t="shared" si="36"/>
        <v>52.12222222222215</v>
      </c>
      <c r="G69" s="40">
        <f t="shared" si="36"/>
        <v>52.12222222222215</v>
      </c>
      <c r="H69" s="40">
        <f t="shared" si="36"/>
        <v>52.12222222222215</v>
      </c>
      <c r="I69" s="40">
        <f t="shared" si="36"/>
        <v>52.12222222222215</v>
      </c>
      <c r="K69" s="40">
        <f t="shared" si="19"/>
        <v>2716.7260493827084</v>
      </c>
      <c r="L69" s="40">
        <f t="shared" si="20"/>
        <v>2716.7260493827084</v>
      </c>
      <c r="M69" s="40">
        <f t="shared" si="21"/>
        <v>2716.7260493827084</v>
      </c>
      <c r="N69" s="40">
        <f t="shared" si="22"/>
        <v>2716.7260493827084</v>
      </c>
      <c r="O69" s="40">
        <f t="shared" si="23"/>
        <v>2716.7260493827084</v>
      </c>
      <c r="P69" s="40">
        <f t="shared" si="24"/>
        <v>2716.7260493827084</v>
      </c>
    </row>
    <row r="70" spans="2:16" ht="13.5">
      <c r="B70" s="38"/>
      <c r="D70" s="40">
        <f aca="true" t="shared" si="37" ref="D70:I70">AVERAGE($D$7:$I$7,$D$10:$I$10,$D$13:$I$13,$D$16:$I$16,$D$19:$I$19)-D36</f>
        <v>62.55555555555554</v>
      </c>
      <c r="E70" s="40">
        <f t="shared" si="37"/>
        <v>62.55555555555554</v>
      </c>
      <c r="F70" s="40">
        <f t="shared" si="37"/>
        <v>62.55555555555554</v>
      </c>
      <c r="G70" s="40">
        <f t="shared" si="37"/>
        <v>62.55555555555554</v>
      </c>
      <c r="H70" s="40">
        <f t="shared" si="37"/>
        <v>62.55555555555554</v>
      </c>
      <c r="I70" s="40">
        <f t="shared" si="37"/>
        <v>62.55555555555554</v>
      </c>
      <c r="K70" s="40">
        <f t="shared" si="19"/>
        <v>3913.197530864196</v>
      </c>
      <c r="L70" s="40">
        <f t="shared" si="20"/>
        <v>3913.197530864196</v>
      </c>
      <c r="M70" s="40">
        <f t="shared" si="21"/>
        <v>3913.197530864196</v>
      </c>
      <c r="N70" s="40">
        <f t="shared" si="22"/>
        <v>3913.197530864196</v>
      </c>
      <c r="O70" s="40">
        <f t="shared" si="23"/>
        <v>3913.197530864196</v>
      </c>
      <c r="P70" s="40">
        <f t="shared" si="24"/>
        <v>3913.197530864196</v>
      </c>
    </row>
    <row r="71" spans="2:16" ht="13.5">
      <c r="B71" s="38"/>
      <c r="D71" s="40">
        <f aca="true" t="shared" si="38" ref="D71:I71">AVERAGE($D$8:$I$8,$D$11:$I$11,$D$14:$I$14,$D$17:$I$17,$D$20:$I$20)-D37</f>
        <v>-114.6777777777778</v>
      </c>
      <c r="E71" s="40">
        <f t="shared" si="38"/>
        <v>-114.6777777777778</v>
      </c>
      <c r="F71" s="40">
        <f t="shared" si="38"/>
        <v>-114.6777777777778</v>
      </c>
      <c r="G71" s="40">
        <f t="shared" si="38"/>
        <v>-114.6777777777778</v>
      </c>
      <c r="H71" s="40">
        <f t="shared" si="38"/>
        <v>-114.6777777777778</v>
      </c>
      <c r="I71" s="40">
        <f t="shared" si="38"/>
        <v>-114.6777777777778</v>
      </c>
      <c r="K71" s="40">
        <f t="shared" si="19"/>
        <v>13150.99271604939</v>
      </c>
      <c r="L71" s="40">
        <f t="shared" si="20"/>
        <v>13150.99271604939</v>
      </c>
      <c r="M71" s="40">
        <f t="shared" si="21"/>
        <v>13150.99271604939</v>
      </c>
      <c r="N71" s="40">
        <f t="shared" si="22"/>
        <v>13150.99271604939</v>
      </c>
      <c r="O71" s="40">
        <f t="shared" si="23"/>
        <v>13150.99271604939</v>
      </c>
      <c r="P71" s="40">
        <f t="shared" si="24"/>
        <v>13150.99271604939</v>
      </c>
    </row>
    <row r="72" spans="2:11" ht="15">
      <c r="B72" s="22"/>
      <c r="D72" s="43"/>
      <c r="K72" s="43"/>
    </row>
    <row r="73" spans="2:26" ht="17.25">
      <c r="B73" s="22"/>
      <c r="D73" s="36" t="s">
        <v>39</v>
      </c>
      <c r="E73" s="36"/>
      <c r="F73" s="36"/>
      <c r="G73" s="36"/>
      <c r="H73" s="36"/>
      <c r="I73" s="36"/>
      <c r="K73" s="36" t="s">
        <v>40</v>
      </c>
      <c r="L73" s="36"/>
      <c r="M73" s="36"/>
      <c r="N73" s="36"/>
      <c r="O73" s="36"/>
      <c r="P73" s="36"/>
      <c r="R73" s="19" t="s">
        <v>46</v>
      </c>
      <c r="T73" s="19" t="s">
        <v>62</v>
      </c>
      <c r="V73" s="19" t="s">
        <v>78</v>
      </c>
      <c r="X73" s="19" t="s">
        <v>94</v>
      </c>
      <c r="Z73" s="19" t="s">
        <v>108</v>
      </c>
    </row>
    <row r="74" spans="2:26" ht="13.5">
      <c r="B74" s="38" t="s">
        <v>128</v>
      </c>
      <c r="D74" s="40">
        <f aca="true" t="shared" si="39" ref="D74:F88">AVERAGE($D$6:$F$20)-D23</f>
        <v>-34.28888888888889</v>
      </c>
      <c r="E74" s="40">
        <f t="shared" si="39"/>
        <v>-34.28888888888889</v>
      </c>
      <c r="F74" s="40">
        <f t="shared" si="39"/>
        <v>-34.28888888888889</v>
      </c>
      <c r="G74" s="40">
        <f aca="true" t="shared" si="40" ref="G74:I88">AVERAGE($G$6:$I$20)-G23</f>
        <v>34.28888888888889</v>
      </c>
      <c r="H74" s="40">
        <f t="shared" si="40"/>
        <v>34.28888888888889</v>
      </c>
      <c r="I74" s="40">
        <f t="shared" si="40"/>
        <v>34.28888888888889</v>
      </c>
      <c r="K74" s="40">
        <f aca="true" t="shared" si="41" ref="K74:K88">D74^2</f>
        <v>1175.727901234568</v>
      </c>
      <c r="L74" s="40">
        <f aca="true" t="shared" si="42" ref="L74:L88">E74^2</f>
        <v>1175.727901234568</v>
      </c>
      <c r="M74" s="40">
        <f aca="true" t="shared" si="43" ref="M74:M88">F74^2</f>
        <v>1175.727901234568</v>
      </c>
      <c r="N74" s="40">
        <f aca="true" t="shared" si="44" ref="N74:N88">G74^2</f>
        <v>1175.727901234568</v>
      </c>
      <c r="O74" s="40">
        <f aca="true" t="shared" si="45" ref="O74:O88">H74^2</f>
        <v>1175.727901234568</v>
      </c>
      <c r="P74" s="40">
        <f aca="true" t="shared" si="46" ref="P74:P88">I74^2</f>
        <v>1175.727901234568</v>
      </c>
      <c r="R74" s="40">
        <f>SUM(K74:P88)</f>
        <v>105815.51111111112</v>
      </c>
      <c r="T74" s="41">
        <v>1</v>
      </c>
      <c r="V74" s="40">
        <f>R74/T74</f>
        <v>105815.51111111112</v>
      </c>
      <c r="X74" s="40">
        <f>V74/$V$278</f>
        <v>22.343988205548868</v>
      </c>
      <c r="Z74" s="42">
        <f>FDIST(X74,T74,$T$278)</f>
        <v>0.0002279219634516852</v>
      </c>
    </row>
    <row r="75" spans="2:16" ht="13.5">
      <c r="B75" s="38"/>
      <c r="D75" s="40">
        <f t="shared" si="39"/>
        <v>-34.28888888888889</v>
      </c>
      <c r="E75" s="40">
        <f t="shared" si="39"/>
        <v>-34.28888888888889</v>
      </c>
      <c r="F75" s="40">
        <f t="shared" si="39"/>
        <v>-34.28888888888889</v>
      </c>
      <c r="G75" s="40">
        <f t="shared" si="40"/>
        <v>34.28888888888889</v>
      </c>
      <c r="H75" s="40">
        <f t="shared" si="40"/>
        <v>34.28888888888889</v>
      </c>
      <c r="I75" s="40">
        <f t="shared" si="40"/>
        <v>34.28888888888889</v>
      </c>
      <c r="K75" s="40">
        <f t="shared" si="41"/>
        <v>1175.727901234568</v>
      </c>
      <c r="L75" s="40">
        <f t="shared" si="42"/>
        <v>1175.727901234568</v>
      </c>
      <c r="M75" s="40">
        <f t="shared" si="43"/>
        <v>1175.727901234568</v>
      </c>
      <c r="N75" s="40">
        <f t="shared" si="44"/>
        <v>1175.727901234568</v>
      </c>
      <c r="O75" s="40">
        <f t="shared" si="45"/>
        <v>1175.727901234568</v>
      </c>
      <c r="P75" s="40">
        <f t="shared" si="46"/>
        <v>1175.727901234568</v>
      </c>
    </row>
    <row r="76" spans="2:16" ht="13.5">
      <c r="B76" s="38"/>
      <c r="D76" s="40">
        <f t="shared" si="39"/>
        <v>-34.28888888888889</v>
      </c>
      <c r="E76" s="40">
        <f t="shared" si="39"/>
        <v>-34.28888888888889</v>
      </c>
      <c r="F76" s="40">
        <f t="shared" si="39"/>
        <v>-34.28888888888889</v>
      </c>
      <c r="G76" s="40">
        <f t="shared" si="40"/>
        <v>34.28888888888889</v>
      </c>
      <c r="H76" s="40">
        <f t="shared" si="40"/>
        <v>34.28888888888889</v>
      </c>
      <c r="I76" s="40">
        <f t="shared" si="40"/>
        <v>34.28888888888889</v>
      </c>
      <c r="K76" s="40">
        <f t="shared" si="41"/>
        <v>1175.727901234568</v>
      </c>
      <c r="L76" s="40">
        <f t="shared" si="42"/>
        <v>1175.727901234568</v>
      </c>
      <c r="M76" s="40">
        <f t="shared" si="43"/>
        <v>1175.727901234568</v>
      </c>
      <c r="N76" s="40">
        <f t="shared" si="44"/>
        <v>1175.727901234568</v>
      </c>
      <c r="O76" s="40">
        <f t="shared" si="45"/>
        <v>1175.727901234568</v>
      </c>
      <c r="P76" s="40">
        <f t="shared" si="46"/>
        <v>1175.727901234568</v>
      </c>
    </row>
    <row r="77" spans="2:16" ht="13.5">
      <c r="B77" s="38"/>
      <c r="D77" s="40">
        <f t="shared" si="39"/>
        <v>-34.28888888888889</v>
      </c>
      <c r="E77" s="40">
        <f t="shared" si="39"/>
        <v>-34.28888888888889</v>
      </c>
      <c r="F77" s="40">
        <f t="shared" si="39"/>
        <v>-34.28888888888889</v>
      </c>
      <c r="G77" s="40">
        <f t="shared" si="40"/>
        <v>34.28888888888889</v>
      </c>
      <c r="H77" s="40">
        <f t="shared" si="40"/>
        <v>34.28888888888889</v>
      </c>
      <c r="I77" s="40">
        <f t="shared" si="40"/>
        <v>34.28888888888889</v>
      </c>
      <c r="K77" s="40">
        <f t="shared" si="41"/>
        <v>1175.727901234568</v>
      </c>
      <c r="L77" s="40">
        <f t="shared" si="42"/>
        <v>1175.727901234568</v>
      </c>
      <c r="M77" s="40">
        <f t="shared" si="43"/>
        <v>1175.727901234568</v>
      </c>
      <c r="N77" s="40">
        <f t="shared" si="44"/>
        <v>1175.727901234568</v>
      </c>
      <c r="O77" s="40">
        <f t="shared" si="45"/>
        <v>1175.727901234568</v>
      </c>
      <c r="P77" s="40">
        <f t="shared" si="46"/>
        <v>1175.727901234568</v>
      </c>
    </row>
    <row r="78" spans="2:16" ht="13.5">
      <c r="B78" s="38"/>
      <c r="D78" s="40">
        <f t="shared" si="39"/>
        <v>-34.28888888888889</v>
      </c>
      <c r="E78" s="40">
        <f t="shared" si="39"/>
        <v>-34.28888888888889</v>
      </c>
      <c r="F78" s="40">
        <f t="shared" si="39"/>
        <v>-34.28888888888889</v>
      </c>
      <c r="G78" s="40">
        <f t="shared" si="40"/>
        <v>34.28888888888889</v>
      </c>
      <c r="H78" s="40">
        <f t="shared" si="40"/>
        <v>34.28888888888889</v>
      </c>
      <c r="I78" s="40">
        <f t="shared" si="40"/>
        <v>34.28888888888889</v>
      </c>
      <c r="K78" s="40">
        <f t="shared" si="41"/>
        <v>1175.727901234568</v>
      </c>
      <c r="L78" s="40">
        <f t="shared" si="42"/>
        <v>1175.727901234568</v>
      </c>
      <c r="M78" s="40">
        <f t="shared" si="43"/>
        <v>1175.727901234568</v>
      </c>
      <c r="N78" s="40">
        <f t="shared" si="44"/>
        <v>1175.727901234568</v>
      </c>
      <c r="O78" s="40">
        <f t="shared" si="45"/>
        <v>1175.727901234568</v>
      </c>
      <c r="P78" s="40">
        <f t="shared" si="46"/>
        <v>1175.727901234568</v>
      </c>
    </row>
    <row r="79" spans="2:16" ht="13.5">
      <c r="B79" s="38"/>
      <c r="D79" s="40">
        <f t="shared" si="39"/>
        <v>-34.28888888888889</v>
      </c>
      <c r="E79" s="40">
        <f t="shared" si="39"/>
        <v>-34.28888888888889</v>
      </c>
      <c r="F79" s="40">
        <f t="shared" si="39"/>
        <v>-34.28888888888889</v>
      </c>
      <c r="G79" s="40">
        <f t="shared" si="40"/>
        <v>34.28888888888889</v>
      </c>
      <c r="H79" s="40">
        <f t="shared" si="40"/>
        <v>34.28888888888889</v>
      </c>
      <c r="I79" s="40">
        <f t="shared" si="40"/>
        <v>34.28888888888889</v>
      </c>
      <c r="K79" s="40">
        <f t="shared" si="41"/>
        <v>1175.727901234568</v>
      </c>
      <c r="L79" s="40">
        <f t="shared" si="42"/>
        <v>1175.727901234568</v>
      </c>
      <c r="M79" s="40">
        <f t="shared" si="43"/>
        <v>1175.727901234568</v>
      </c>
      <c r="N79" s="40">
        <f t="shared" si="44"/>
        <v>1175.727901234568</v>
      </c>
      <c r="O79" s="40">
        <f t="shared" si="45"/>
        <v>1175.727901234568</v>
      </c>
      <c r="P79" s="40">
        <f t="shared" si="46"/>
        <v>1175.727901234568</v>
      </c>
    </row>
    <row r="80" spans="2:16" ht="13.5">
      <c r="B80" s="38"/>
      <c r="D80" s="40">
        <f t="shared" si="39"/>
        <v>-34.28888888888889</v>
      </c>
      <c r="E80" s="40">
        <f t="shared" si="39"/>
        <v>-34.28888888888889</v>
      </c>
      <c r="F80" s="40">
        <f t="shared" si="39"/>
        <v>-34.28888888888889</v>
      </c>
      <c r="G80" s="40">
        <f t="shared" si="40"/>
        <v>34.28888888888889</v>
      </c>
      <c r="H80" s="40">
        <f t="shared" si="40"/>
        <v>34.28888888888889</v>
      </c>
      <c r="I80" s="40">
        <f t="shared" si="40"/>
        <v>34.28888888888889</v>
      </c>
      <c r="K80" s="40">
        <f t="shared" si="41"/>
        <v>1175.727901234568</v>
      </c>
      <c r="L80" s="40">
        <f t="shared" si="42"/>
        <v>1175.727901234568</v>
      </c>
      <c r="M80" s="40">
        <f t="shared" si="43"/>
        <v>1175.727901234568</v>
      </c>
      <c r="N80" s="40">
        <f t="shared" si="44"/>
        <v>1175.727901234568</v>
      </c>
      <c r="O80" s="40">
        <f t="shared" si="45"/>
        <v>1175.727901234568</v>
      </c>
      <c r="P80" s="40">
        <f t="shared" si="46"/>
        <v>1175.727901234568</v>
      </c>
    </row>
    <row r="81" spans="2:16" ht="13.5">
      <c r="B81" s="38"/>
      <c r="D81" s="40">
        <f t="shared" si="39"/>
        <v>-34.28888888888889</v>
      </c>
      <c r="E81" s="40">
        <f t="shared" si="39"/>
        <v>-34.28888888888889</v>
      </c>
      <c r="F81" s="40">
        <f t="shared" si="39"/>
        <v>-34.28888888888889</v>
      </c>
      <c r="G81" s="40">
        <f t="shared" si="40"/>
        <v>34.28888888888889</v>
      </c>
      <c r="H81" s="40">
        <f t="shared" si="40"/>
        <v>34.28888888888889</v>
      </c>
      <c r="I81" s="40">
        <f t="shared" si="40"/>
        <v>34.28888888888889</v>
      </c>
      <c r="K81" s="40">
        <f t="shared" si="41"/>
        <v>1175.727901234568</v>
      </c>
      <c r="L81" s="40">
        <f t="shared" si="42"/>
        <v>1175.727901234568</v>
      </c>
      <c r="M81" s="40">
        <f t="shared" si="43"/>
        <v>1175.727901234568</v>
      </c>
      <c r="N81" s="40">
        <f t="shared" si="44"/>
        <v>1175.727901234568</v>
      </c>
      <c r="O81" s="40">
        <f t="shared" si="45"/>
        <v>1175.727901234568</v>
      </c>
      <c r="P81" s="40">
        <f t="shared" si="46"/>
        <v>1175.727901234568</v>
      </c>
    </row>
    <row r="82" spans="2:16" ht="13.5">
      <c r="B82" s="38"/>
      <c r="D82" s="40">
        <f t="shared" si="39"/>
        <v>-34.28888888888889</v>
      </c>
      <c r="E82" s="40">
        <f t="shared" si="39"/>
        <v>-34.28888888888889</v>
      </c>
      <c r="F82" s="40">
        <f t="shared" si="39"/>
        <v>-34.28888888888889</v>
      </c>
      <c r="G82" s="40">
        <f t="shared" si="40"/>
        <v>34.28888888888889</v>
      </c>
      <c r="H82" s="40">
        <f t="shared" si="40"/>
        <v>34.28888888888889</v>
      </c>
      <c r="I82" s="40">
        <f t="shared" si="40"/>
        <v>34.28888888888889</v>
      </c>
      <c r="K82" s="40">
        <f t="shared" si="41"/>
        <v>1175.727901234568</v>
      </c>
      <c r="L82" s="40">
        <f t="shared" si="42"/>
        <v>1175.727901234568</v>
      </c>
      <c r="M82" s="40">
        <f t="shared" si="43"/>
        <v>1175.727901234568</v>
      </c>
      <c r="N82" s="40">
        <f t="shared" si="44"/>
        <v>1175.727901234568</v>
      </c>
      <c r="O82" s="40">
        <f t="shared" si="45"/>
        <v>1175.727901234568</v>
      </c>
      <c r="P82" s="40">
        <f t="shared" si="46"/>
        <v>1175.727901234568</v>
      </c>
    </row>
    <row r="83" spans="2:16" ht="13.5">
      <c r="B83" s="38"/>
      <c r="D83" s="40">
        <f t="shared" si="39"/>
        <v>-34.28888888888889</v>
      </c>
      <c r="E83" s="40">
        <f t="shared" si="39"/>
        <v>-34.28888888888889</v>
      </c>
      <c r="F83" s="40">
        <f t="shared" si="39"/>
        <v>-34.28888888888889</v>
      </c>
      <c r="G83" s="40">
        <f t="shared" si="40"/>
        <v>34.28888888888889</v>
      </c>
      <c r="H83" s="40">
        <f t="shared" si="40"/>
        <v>34.28888888888889</v>
      </c>
      <c r="I83" s="40">
        <f t="shared" si="40"/>
        <v>34.28888888888889</v>
      </c>
      <c r="K83" s="40">
        <f t="shared" si="41"/>
        <v>1175.727901234568</v>
      </c>
      <c r="L83" s="40">
        <f t="shared" si="42"/>
        <v>1175.727901234568</v>
      </c>
      <c r="M83" s="40">
        <f t="shared" si="43"/>
        <v>1175.727901234568</v>
      </c>
      <c r="N83" s="40">
        <f t="shared" si="44"/>
        <v>1175.727901234568</v>
      </c>
      <c r="O83" s="40">
        <f t="shared" si="45"/>
        <v>1175.727901234568</v>
      </c>
      <c r="P83" s="40">
        <f t="shared" si="46"/>
        <v>1175.727901234568</v>
      </c>
    </row>
    <row r="84" spans="2:16" ht="13.5">
      <c r="B84" s="38"/>
      <c r="D84" s="40">
        <f t="shared" si="39"/>
        <v>-34.28888888888889</v>
      </c>
      <c r="E84" s="40">
        <f t="shared" si="39"/>
        <v>-34.28888888888889</v>
      </c>
      <c r="F84" s="40">
        <f t="shared" si="39"/>
        <v>-34.28888888888889</v>
      </c>
      <c r="G84" s="40">
        <f t="shared" si="40"/>
        <v>34.28888888888889</v>
      </c>
      <c r="H84" s="40">
        <f t="shared" si="40"/>
        <v>34.28888888888889</v>
      </c>
      <c r="I84" s="40">
        <f t="shared" si="40"/>
        <v>34.28888888888889</v>
      </c>
      <c r="K84" s="40">
        <f t="shared" si="41"/>
        <v>1175.727901234568</v>
      </c>
      <c r="L84" s="40">
        <f t="shared" si="42"/>
        <v>1175.727901234568</v>
      </c>
      <c r="M84" s="40">
        <f t="shared" si="43"/>
        <v>1175.727901234568</v>
      </c>
      <c r="N84" s="40">
        <f t="shared" si="44"/>
        <v>1175.727901234568</v>
      </c>
      <c r="O84" s="40">
        <f t="shared" si="45"/>
        <v>1175.727901234568</v>
      </c>
      <c r="P84" s="40">
        <f t="shared" si="46"/>
        <v>1175.727901234568</v>
      </c>
    </row>
    <row r="85" spans="2:16" ht="13.5">
      <c r="B85" s="38"/>
      <c r="D85" s="40">
        <f t="shared" si="39"/>
        <v>-34.28888888888889</v>
      </c>
      <c r="E85" s="40">
        <f t="shared" si="39"/>
        <v>-34.28888888888889</v>
      </c>
      <c r="F85" s="40">
        <f t="shared" si="39"/>
        <v>-34.28888888888889</v>
      </c>
      <c r="G85" s="40">
        <f t="shared" si="40"/>
        <v>34.28888888888889</v>
      </c>
      <c r="H85" s="40">
        <f t="shared" si="40"/>
        <v>34.28888888888889</v>
      </c>
      <c r="I85" s="40">
        <f t="shared" si="40"/>
        <v>34.28888888888889</v>
      </c>
      <c r="K85" s="40">
        <f t="shared" si="41"/>
        <v>1175.727901234568</v>
      </c>
      <c r="L85" s="40">
        <f t="shared" si="42"/>
        <v>1175.727901234568</v>
      </c>
      <c r="M85" s="40">
        <f t="shared" si="43"/>
        <v>1175.727901234568</v>
      </c>
      <c r="N85" s="40">
        <f t="shared" si="44"/>
        <v>1175.727901234568</v>
      </c>
      <c r="O85" s="40">
        <f t="shared" si="45"/>
        <v>1175.727901234568</v>
      </c>
      <c r="P85" s="40">
        <f t="shared" si="46"/>
        <v>1175.727901234568</v>
      </c>
    </row>
    <row r="86" spans="2:16" ht="13.5">
      <c r="B86" s="38"/>
      <c r="D86" s="40">
        <f t="shared" si="39"/>
        <v>-34.28888888888889</v>
      </c>
      <c r="E86" s="40">
        <f t="shared" si="39"/>
        <v>-34.28888888888889</v>
      </c>
      <c r="F86" s="40">
        <f t="shared" si="39"/>
        <v>-34.28888888888889</v>
      </c>
      <c r="G86" s="40">
        <f t="shared" si="40"/>
        <v>34.28888888888889</v>
      </c>
      <c r="H86" s="40">
        <f t="shared" si="40"/>
        <v>34.28888888888889</v>
      </c>
      <c r="I86" s="40">
        <f t="shared" si="40"/>
        <v>34.28888888888889</v>
      </c>
      <c r="K86" s="40">
        <f t="shared" si="41"/>
        <v>1175.727901234568</v>
      </c>
      <c r="L86" s="40">
        <f t="shared" si="42"/>
        <v>1175.727901234568</v>
      </c>
      <c r="M86" s="40">
        <f t="shared" si="43"/>
        <v>1175.727901234568</v>
      </c>
      <c r="N86" s="40">
        <f t="shared" si="44"/>
        <v>1175.727901234568</v>
      </c>
      <c r="O86" s="40">
        <f t="shared" si="45"/>
        <v>1175.727901234568</v>
      </c>
      <c r="P86" s="40">
        <f t="shared" si="46"/>
        <v>1175.727901234568</v>
      </c>
    </row>
    <row r="87" spans="2:16" ht="13.5">
      <c r="B87" s="38"/>
      <c r="D87" s="40">
        <f t="shared" si="39"/>
        <v>-34.28888888888889</v>
      </c>
      <c r="E87" s="40">
        <f t="shared" si="39"/>
        <v>-34.28888888888889</v>
      </c>
      <c r="F87" s="40">
        <f t="shared" si="39"/>
        <v>-34.28888888888889</v>
      </c>
      <c r="G87" s="40">
        <f t="shared" si="40"/>
        <v>34.28888888888889</v>
      </c>
      <c r="H87" s="40">
        <f t="shared" si="40"/>
        <v>34.28888888888889</v>
      </c>
      <c r="I87" s="40">
        <f t="shared" si="40"/>
        <v>34.28888888888889</v>
      </c>
      <c r="K87" s="40">
        <f t="shared" si="41"/>
        <v>1175.727901234568</v>
      </c>
      <c r="L87" s="40">
        <f t="shared" si="42"/>
        <v>1175.727901234568</v>
      </c>
      <c r="M87" s="40">
        <f t="shared" si="43"/>
        <v>1175.727901234568</v>
      </c>
      <c r="N87" s="40">
        <f t="shared" si="44"/>
        <v>1175.727901234568</v>
      </c>
      <c r="O87" s="40">
        <f t="shared" si="45"/>
        <v>1175.727901234568</v>
      </c>
      <c r="P87" s="40">
        <f t="shared" si="46"/>
        <v>1175.727901234568</v>
      </c>
    </row>
    <row r="88" spans="2:16" ht="13.5">
      <c r="B88" s="38"/>
      <c r="D88" s="40">
        <f t="shared" si="39"/>
        <v>-34.28888888888889</v>
      </c>
      <c r="E88" s="40">
        <f t="shared" si="39"/>
        <v>-34.28888888888889</v>
      </c>
      <c r="F88" s="40">
        <f t="shared" si="39"/>
        <v>-34.28888888888889</v>
      </c>
      <c r="G88" s="40">
        <f t="shared" si="40"/>
        <v>34.28888888888889</v>
      </c>
      <c r="H88" s="40">
        <f t="shared" si="40"/>
        <v>34.28888888888889</v>
      </c>
      <c r="I88" s="40">
        <f t="shared" si="40"/>
        <v>34.28888888888889</v>
      </c>
      <c r="K88" s="40">
        <f t="shared" si="41"/>
        <v>1175.727901234568</v>
      </c>
      <c r="L88" s="40">
        <f t="shared" si="42"/>
        <v>1175.727901234568</v>
      </c>
      <c r="M88" s="40">
        <f t="shared" si="43"/>
        <v>1175.727901234568</v>
      </c>
      <c r="N88" s="40">
        <f t="shared" si="44"/>
        <v>1175.727901234568</v>
      </c>
      <c r="O88" s="40">
        <f t="shared" si="45"/>
        <v>1175.727901234568</v>
      </c>
      <c r="P88" s="40">
        <f t="shared" si="46"/>
        <v>1175.727901234568</v>
      </c>
    </row>
    <row r="89" ht="15">
      <c r="B89" s="22"/>
    </row>
    <row r="90" spans="2:26" ht="17.25">
      <c r="B90" s="22"/>
      <c r="D90" s="36" t="s">
        <v>37</v>
      </c>
      <c r="E90" s="36"/>
      <c r="F90" s="36"/>
      <c r="G90" s="36"/>
      <c r="H90" s="36"/>
      <c r="I90" s="36"/>
      <c r="K90" s="36" t="s">
        <v>38</v>
      </c>
      <c r="L90" s="36"/>
      <c r="M90" s="36"/>
      <c r="N90" s="36"/>
      <c r="O90" s="36"/>
      <c r="P90" s="36"/>
      <c r="R90" s="19" t="s">
        <v>47</v>
      </c>
      <c r="T90" s="19" t="s">
        <v>63</v>
      </c>
      <c r="V90" s="19" t="s">
        <v>79</v>
      </c>
      <c r="X90" s="19" t="s">
        <v>95</v>
      </c>
      <c r="Z90" s="19" t="s">
        <v>109</v>
      </c>
    </row>
    <row r="91" spans="2:26" ht="13.5">
      <c r="B91" s="38" t="s">
        <v>128</v>
      </c>
      <c r="D91" s="40">
        <f aca="true" t="shared" si="47" ref="D91:D105">AVERAGE($D$6:$D$20,$G$6:$G$20)-D23</f>
        <v>30.988888888888823</v>
      </c>
      <c r="E91" s="40">
        <f aca="true" t="shared" si="48" ref="E91:E105">AVERAGE($E$6:$E$20,$H$6:$H$20)-E23</f>
        <v>9.988888888888823</v>
      </c>
      <c r="F91" s="40">
        <f aca="true" t="shared" si="49" ref="F91:F105">AVERAGE($F$6:$F$20,$I$6:$I$20)-F23</f>
        <v>-40.977777777777874</v>
      </c>
      <c r="G91" s="40">
        <f aca="true" t="shared" si="50" ref="G91:G105">AVERAGE($D$6:$D$20,$G$6:$G$20)-G23</f>
        <v>30.988888888888823</v>
      </c>
      <c r="H91" s="40">
        <f aca="true" t="shared" si="51" ref="H91:H105">AVERAGE($E$6:$E$20,$H$6:$H$20)-H23</f>
        <v>9.988888888888823</v>
      </c>
      <c r="I91" s="40">
        <f aca="true" t="shared" si="52" ref="I91:I105">AVERAGE($F$6:$F$20,$I$6:$I$20)-I23</f>
        <v>-40.977777777777874</v>
      </c>
      <c r="K91" s="40">
        <f aca="true" t="shared" si="53" ref="K91:K105">D91^2</f>
        <v>960.3112345678971</v>
      </c>
      <c r="L91" s="40">
        <f aca="true" t="shared" si="54" ref="L91:L105">E91^2</f>
        <v>99.77790123456658</v>
      </c>
      <c r="M91" s="40">
        <f aca="true" t="shared" si="55" ref="M91:M105">F91^2</f>
        <v>1679.178271604946</v>
      </c>
      <c r="N91" s="40">
        <f aca="true" t="shared" si="56" ref="N91:N105">G91^2</f>
        <v>960.3112345678971</v>
      </c>
      <c r="O91" s="40">
        <f aca="true" t="shared" si="57" ref="O91:O105">H91^2</f>
        <v>99.77790123456658</v>
      </c>
      <c r="P91" s="40">
        <f aca="true" t="shared" si="58" ref="P91:P105">I91^2</f>
        <v>1679.178271604946</v>
      </c>
      <c r="R91" s="40">
        <f>SUM(K91:P105)</f>
        <v>82178.02222222232</v>
      </c>
      <c r="T91" s="41">
        <v>2</v>
      </c>
      <c r="V91" s="40">
        <f>R91/T91</f>
        <v>41089.01111111116</v>
      </c>
      <c r="X91" s="40">
        <f>V91/$V$278</f>
        <v>8.676349714743571</v>
      </c>
      <c r="Z91" s="42">
        <f>FDIST(X91,T91,$T$278)</f>
        <v>0.002804864875090397</v>
      </c>
    </row>
    <row r="92" spans="2:16" ht="13.5">
      <c r="B92" s="38"/>
      <c r="D92" s="40">
        <f t="shared" si="47"/>
        <v>30.988888888888823</v>
      </c>
      <c r="E92" s="40">
        <f t="shared" si="48"/>
        <v>9.988888888888823</v>
      </c>
      <c r="F92" s="40">
        <f t="shared" si="49"/>
        <v>-40.977777777777874</v>
      </c>
      <c r="G92" s="40">
        <f t="shared" si="50"/>
        <v>30.988888888888823</v>
      </c>
      <c r="H92" s="40">
        <f t="shared" si="51"/>
        <v>9.988888888888823</v>
      </c>
      <c r="I92" s="40">
        <f t="shared" si="52"/>
        <v>-40.977777777777874</v>
      </c>
      <c r="K92" s="40">
        <f t="shared" si="53"/>
        <v>960.3112345678971</v>
      </c>
      <c r="L92" s="40">
        <f t="shared" si="54"/>
        <v>99.77790123456658</v>
      </c>
      <c r="M92" s="40">
        <f t="shared" si="55"/>
        <v>1679.178271604946</v>
      </c>
      <c r="N92" s="40">
        <f t="shared" si="56"/>
        <v>960.3112345678971</v>
      </c>
      <c r="O92" s="40">
        <f t="shared" si="57"/>
        <v>99.77790123456658</v>
      </c>
      <c r="P92" s="40">
        <f t="shared" si="58"/>
        <v>1679.178271604946</v>
      </c>
    </row>
    <row r="93" spans="2:16" ht="13.5">
      <c r="B93" s="38"/>
      <c r="D93" s="40">
        <f t="shared" si="47"/>
        <v>30.988888888888823</v>
      </c>
      <c r="E93" s="40">
        <f t="shared" si="48"/>
        <v>9.988888888888823</v>
      </c>
      <c r="F93" s="40">
        <f t="shared" si="49"/>
        <v>-40.977777777777874</v>
      </c>
      <c r="G93" s="40">
        <f t="shared" si="50"/>
        <v>30.988888888888823</v>
      </c>
      <c r="H93" s="40">
        <f t="shared" si="51"/>
        <v>9.988888888888823</v>
      </c>
      <c r="I93" s="40">
        <f t="shared" si="52"/>
        <v>-40.977777777777874</v>
      </c>
      <c r="K93" s="40">
        <f t="shared" si="53"/>
        <v>960.3112345678971</v>
      </c>
      <c r="L93" s="40">
        <f t="shared" si="54"/>
        <v>99.77790123456658</v>
      </c>
      <c r="M93" s="40">
        <f t="shared" si="55"/>
        <v>1679.178271604946</v>
      </c>
      <c r="N93" s="40">
        <f t="shared" si="56"/>
        <v>960.3112345678971</v>
      </c>
      <c r="O93" s="40">
        <f t="shared" si="57"/>
        <v>99.77790123456658</v>
      </c>
      <c r="P93" s="40">
        <f t="shared" si="58"/>
        <v>1679.178271604946</v>
      </c>
    </row>
    <row r="94" spans="2:16" ht="13.5">
      <c r="B94" s="38"/>
      <c r="D94" s="40">
        <f t="shared" si="47"/>
        <v>30.988888888888823</v>
      </c>
      <c r="E94" s="40">
        <f t="shared" si="48"/>
        <v>9.988888888888823</v>
      </c>
      <c r="F94" s="40">
        <f t="shared" si="49"/>
        <v>-40.977777777777874</v>
      </c>
      <c r="G94" s="40">
        <f t="shared" si="50"/>
        <v>30.988888888888823</v>
      </c>
      <c r="H94" s="40">
        <f t="shared" si="51"/>
        <v>9.988888888888823</v>
      </c>
      <c r="I94" s="40">
        <f t="shared" si="52"/>
        <v>-40.977777777777874</v>
      </c>
      <c r="K94" s="40">
        <f t="shared" si="53"/>
        <v>960.3112345678971</v>
      </c>
      <c r="L94" s="40">
        <f t="shared" si="54"/>
        <v>99.77790123456658</v>
      </c>
      <c r="M94" s="40">
        <f t="shared" si="55"/>
        <v>1679.178271604946</v>
      </c>
      <c r="N94" s="40">
        <f t="shared" si="56"/>
        <v>960.3112345678971</v>
      </c>
      <c r="O94" s="40">
        <f t="shared" si="57"/>
        <v>99.77790123456658</v>
      </c>
      <c r="P94" s="40">
        <f t="shared" si="58"/>
        <v>1679.178271604946</v>
      </c>
    </row>
    <row r="95" spans="2:16" ht="13.5">
      <c r="B95" s="38"/>
      <c r="D95" s="40">
        <f t="shared" si="47"/>
        <v>30.988888888888823</v>
      </c>
      <c r="E95" s="40">
        <f t="shared" si="48"/>
        <v>9.988888888888823</v>
      </c>
      <c r="F95" s="40">
        <f t="shared" si="49"/>
        <v>-40.977777777777874</v>
      </c>
      <c r="G95" s="40">
        <f t="shared" si="50"/>
        <v>30.988888888888823</v>
      </c>
      <c r="H95" s="40">
        <f t="shared" si="51"/>
        <v>9.988888888888823</v>
      </c>
      <c r="I95" s="40">
        <f t="shared" si="52"/>
        <v>-40.977777777777874</v>
      </c>
      <c r="K95" s="40">
        <f t="shared" si="53"/>
        <v>960.3112345678971</v>
      </c>
      <c r="L95" s="40">
        <f t="shared" si="54"/>
        <v>99.77790123456658</v>
      </c>
      <c r="M95" s="40">
        <f t="shared" si="55"/>
        <v>1679.178271604946</v>
      </c>
      <c r="N95" s="40">
        <f t="shared" si="56"/>
        <v>960.3112345678971</v>
      </c>
      <c r="O95" s="40">
        <f t="shared" si="57"/>
        <v>99.77790123456658</v>
      </c>
      <c r="P95" s="40">
        <f t="shared" si="58"/>
        <v>1679.178271604946</v>
      </c>
    </row>
    <row r="96" spans="2:16" ht="13.5">
      <c r="B96" s="38"/>
      <c r="D96" s="40">
        <f t="shared" si="47"/>
        <v>30.988888888888823</v>
      </c>
      <c r="E96" s="40">
        <f t="shared" si="48"/>
        <v>9.988888888888823</v>
      </c>
      <c r="F96" s="40">
        <f t="shared" si="49"/>
        <v>-40.977777777777874</v>
      </c>
      <c r="G96" s="40">
        <f t="shared" si="50"/>
        <v>30.988888888888823</v>
      </c>
      <c r="H96" s="40">
        <f t="shared" si="51"/>
        <v>9.988888888888823</v>
      </c>
      <c r="I96" s="40">
        <f t="shared" si="52"/>
        <v>-40.977777777777874</v>
      </c>
      <c r="K96" s="40">
        <f t="shared" si="53"/>
        <v>960.3112345678971</v>
      </c>
      <c r="L96" s="40">
        <f t="shared" si="54"/>
        <v>99.77790123456658</v>
      </c>
      <c r="M96" s="40">
        <f t="shared" si="55"/>
        <v>1679.178271604946</v>
      </c>
      <c r="N96" s="40">
        <f t="shared" si="56"/>
        <v>960.3112345678971</v>
      </c>
      <c r="O96" s="40">
        <f t="shared" si="57"/>
        <v>99.77790123456658</v>
      </c>
      <c r="P96" s="40">
        <f t="shared" si="58"/>
        <v>1679.178271604946</v>
      </c>
    </row>
    <row r="97" spans="2:16" ht="13.5">
      <c r="B97" s="38"/>
      <c r="D97" s="40">
        <f t="shared" si="47"/>
        <v>30.988888888888823</v>
      </c>
      <c r="E97" s="40">
        <f t="shared" si="48"/>
        <v>9.988888888888823</v>
      </c>
      <c r="F97" s="40">
        <f t="shared" si="49"/>
        <v>-40.977777777777874</v>
      </c>
      <c r="G97" s="40">
        <f t="shared" si="50"/>
        <v>30.988888888888823</v>
      </c>
      <c r="H97" s="40">
        <f t="shared" si="51"/>
        <v>9.988888888888823</v>
      </c>
      <c r="I97" s="40">
        <f t="shared" si="52"/>
        <v>-40.977777777777874</v>
      </c>
      <c r="K97" s="40">
        <f t="shared" si="53"/>
        <v>960.3112345678971</v>
      </c>
      <c r="L97" s="40">
        <f t="shared" si="54"/>
        <v>99.77790123456658</v>
      </c>
      <c r="M97" s="40">
        <f t="shared" si="55"/>
        <v>1679.178271604946</v>
      </c>
      <c r="N97" s="40">
        <f t="shared" si="56"/>
        <v>960.3112345678971</v>
      </c>
      <c r="O97" s="40">
        <f t="shared" si="57"/>
        <v>99.77790123456658</v>
      </c>
      <c r="P97" s="40">
        <f t="shared" si="58"/>
        <v>1679.178271604946</v>
      </c>
    </row>
    <row r="98" spans="2:16" ht="13.5">
      <c r="B98" s="38"/>
      <c r="D98" s="40">
        <f t="shared" si="47"/>
        <v>30.988888888888823</v>
      </c>
      <c r="E98" s="40">
        <f t="shared" si="48"/>
        <v>9.988888888888823</v>
      </c>
      <c r="F98" s="40">
        <f t="shared" si="49"/>
        <v>-40.977777777777874</v>
      </c>
      <c r="G98" s="40">
        <f t="shared" si="50"/>
        <v>30.988888888888823</v>
      </c>
      <c r="H98" s="40">
        <f t="shared" si="51"/>
        <v>9.988888888888823</v>
      </c>
      <c r="I98" s="40">
        <f t="shared" si="52"/>
        <v>-40.977777777777874</v>
      </c>
      <c r="K98" s="40">
        <f t="shared" si="53"/>
        <v>960.3112345678971</v>
      </c>
      <c r="L98" s="40">
        <f t="shared" si="54"/>
        <v>99.77790123456658</v>
      </c>
      <c r="M98" s="40">
        <f t="shared" si="55"/>
        <v>1679.178271604946</v>
      </c>
      <c r="N98" s="40">
        <f t="shared" si="56"/>
        <v>960.3112345678971</v>
      </c>
      <c r="O98" s="40">
        <f t="shared" si="57"/>
        <v>99.77790123456658</v>
      </c>
      <c r="P98" s="40">
        <f t="shared" si="58"/>
        <v>1679.178271604946</v>
      </c>
    </row>
    <row r="99" spans="2:16" ht="13.5">
      <c r="B99" s="38"/>
      <c r="D99" s="40">
        <f t="shared" si="47"/>
        <v>30.988888888888823</v>
      </c>
      <c r="E99" s="40">
        <f t="shared" si="48"/>
        <v>9.988888888888823</v>
      </c>
      <c r="F99" s="40">
        <f t="shared" si="49"/>
        <v>-40.977777777777874</v>
      </c>
      <c r="G99" s="40">
        <f t="shared" si="50"/>
        <v>30.988888888888823</v>
      </c>
      <c r="H99" s="40">
        <f t="shared" si="51"/>
        <v>9.988888888888823</v>
      </c>
      <c r="I99" s="40">
        <f t="shared" si="52"/>
        <v>-40.977777777777874</v>
      </c>
      <c r="K99" s="40">
        <f t="shared" si="53"/>
        <v>960.3112345678971</v>
      </c>
      <c r="L99" s="40">
        <f t="shared" si="54"/>
        <v>99.77790123456658</v>
      </c>
      <c r="M99" s="40">
        <f t="shared" si="55"/>
        <v>1679.178271604946</v>
      </c>
      <c r="N99" s="40">
        <f t="shared" si="56"/>
        <v>960.3112345678971</v>
      </c>
      <c r="O99" s="40">
        <f t="shared" si="57"/>
        <v>99.77790123456658</v>
      </c>
      <c r="P99" s="40">
        <f t="shared" si="58"/>
        <v>1679.178271604946</v>
      </c>
    </row>
    <row r="100" spans="2:16" ht="13.5">
      <c r="B100" s="38"/>
      <c r="D100" s="40">
        <f t="shared" si="47"/>
        <v>30.988888888888823</v>
      </c>
      <c r="E100" s="40">
        <f t="shared" si="48"/>
        <v>9.988888888888823</v>
      </c>
      <c r="F100" s="40">
        <f t="shared" si="49"/>
        <v>-40.977777777777874</v>
      </c>
      <c r="G100" s="40">
        <f t="shared" si="50"/>
        <v>30.988888888888823</v>
      </c>
      <c r="H100" s="40">
        <f t="shared" si="51"/>
        <v>9.988888888888823</v>
      </c>
      <c r="I100" s="40">
        <f t="shared" si="52"/>
        <v>-40.977777777777874</v>
      </c>
      <c r="K100" s="40">
        <f t="shared" si="53"/>
        <v>960.3112345678971</v>
      </c>
      <c r="L100" s="40">
        <f t="shared" si="54"/>
        <v>99.77790123456658</v>
      </c>
      <c r="M100" s="40">
        <f t="shared" si="55"/>
        <v>1679.178271604946</v>
      </c>
      <c r="N100" s="40">
        <f t="shared" si="56"/>
        <v>960.3112345678971</v>
      </c>
      <c r="O100" s="40">
        <f t="shared" si="57"/>
        <v>99.77790123456658</v>
      </c>
      <c r="P100" s="40">
        <f t="shared" si="58"/>
        <v>1679.178271604946</v>
      </c>
    </row>
    <row r="101" spans="2:16" ht="13.5">
      <c r="B101" s="38"/>
      <c r="D101" s="40">
        <f t="shared" si="47"/>
        <v>30.988888888888823</v>
      </c>
      <c r="E101" s="40">
        <f t="shared" si="48"/>
        <v>9.988888888888823</v>
      </c>
      <c r="F101" s="40">
        <f t="shared" si="49"/>
        <v>-40.977777777777874</v>
      </c>
      <c r="G101" s="40">
        <f t="shared" si="50"/>
        <v>30.988888888888823</v>
      </c>
      <c r="H101" s="40">
        <f t="shared" si="51"/>
        <v>9.988888888888823</v>
      </c>
      <c r="I101" s="40">
        <f t="shared" si="52"/>
        <v>-40.977777777777874</v>
      </c>
      <c r="K101" s="40">
        <f t="shared" si="53"/>
        <v>960.3112345678971</v>
      </c>
      <c r="L101" s="40">
        <f t="shared" si="54"/>
        <v>99.77790123456658</v>
      </c>
      <c r="M101" s="40">
        <f t="shared" si="55"/>
        <v>1679.178271604946</v>
      </c>
      <c r="N101" s="40">
        <f t="shared" si="56"/>
        <v>960.3112345678971</v>
      </c>
      <c r="O101" s="40">
        <f t="shared" si="57"/>
        <v>99.77790123456658</v>
      </c>
      <c r="P101" s="40">
        <f t="shared" si="58"/>
        <v>1679.178271604946</v>
      </c>
    </row>
    <row r="102" spans="2:16" ht="13.5">
      <c r="B102" s="38"/>
      <c r="D102" s="40">
        <f t="shared" si="47"/>
        <v>30.988888888888823</v>
      </c>
      <c r="E102" s="40">
        <f t="shared" si="48"/>
        <v>9.988888888888823</v>
      </c>
      <c r="F102" s="40">
        <f t="shared" si="49"/>
        <v>-40.977777777777874</v>
      </c>
      <c r="G102" s="40">
        <f t="shared" si="50"/>
        <v>30.988888888888823</v>
      </c>
      <c r="H102" s="40">
        <f t="shared" si="51"/>
        <v>9.988888888888823</v>
      </c>
      <c r="I102" s="40">
        <f t="shared" si="52"/>
        <v>-40.977777777777874</v>
      </c>
      <c r="K102" s="40">
        <f t="shared" si="53"/>
        <v>960.3112345678971</v>
      </c>
      <c r="L102" s="40">
        <f t="shared" si="54"/>
        <v>99.77790123456658</v>
      </c>
      <c r="M102" s="40">
        <f t="shared" si="55"/>
        <v>1679.178271604946</v>
      </c>
      <c r="N102" s="40">
        <f t="shared" si="56"/>
        <v>960.3112345678971</v>
      </c>
      <c r="O102" s="40">
        <f t="shared" si="57"/>
        <v>99.77790123456658</v>
      </c>
      <c r="P102" s="40">
        <f t="shared" si="58"/>
        <v>1679.178271604946</v>
      </c>
    </row>
    <row r="103" spans="2:16" ht="13.5">
      <c r="B103" s="38"/>
      <c r="D103" s="40">
        <f t="shared" si="47"/>
        <v>30.988888888888823</v>
      </c>
      <c r="E103" s="40">
        <f t="shared" si="48"/>
        <v>9.988888888888823</v>
      </c>
      <c r="F103" s="40">
        <f t="shared" si="49"/>
        <v>-40.977777777777874</v>
      </c>
      <c r="G103" s="40">
        <f t="shared" si="50"/>
        <v>30.988888888888823</v>
      </c>
      <c r="H103" s="40">
        <f t="shared" si="51"/>
        <v>9.988888888888823</v>
      </c>
      <c r="I103" s="40">
        <f t="shared" si="52"/>
        <v>-40.977777777777874</v>
      </c>
      <c r="K103" s="40">
        <f t="shared" si="53"/>
        <v>960.3112345678971</v>
      </c>
      <c r="L103" s="40">
        <f t="shared" si="54"/>
        <v>99.77790123456658</v>
      </c>
      <c r="M103" s="40">
        <f t="shared" si="55"/>
        <v>1679.178271604946</v>
      </c>
      <c r="N103" s="40">
        <f t="shared" si="56"/>
        <v>960.3112345678971</v>
      </c>
      <c r="O103" s="40">
        <f t="shared" si="57"/>
        <v>99.77790123456658</v>
      </c>
      <c r="P103" s="40">
        <f t="shared" si="58"/>
        <v>1679.178271604946</v>
      </c>
    </row>
    <row r="104" spans="2:16" ht="13.5">
      <c r="B104" s="38"/>
      <c r="D104" s="40">
        <f t="shared" si="47"/>
        <v>30.988888888888823</v>
      </c>
      <c r="E104" s="40">
        <f t="shared" si="48"/>
        <v>9.988888888888823</v>
      </c>
      <c r="F104" s="40">
        <f t="shared" si="49"/>
        <v>-40.977777777777874</v>
      </c>
      <c r="G104" s="40">
        <f t="shared" si="50"/>
        <v>30.988888888888823</v>
      </c>
      <c r="H104" s="40">
        <f t="shared" si="51"/>
        <v>9.988888888888823</v>
      </c>
      <c r="I104" s="40">
        <f t="shared" si="52"/>
        <v>-40.977777777777874</v>
      </c>
      <c r="K104" s="40">
        <f t="shared" si="53"/>
        <v>960.3112345678971</v>
      </c>
      <c r="L104" s="40">
        <f t="shared" si="54"/>
        <v>99.77790123456658</v>
      </c>
      <c r="M104" s="40">
        <f t="shared" si="55"/>
        <v>1679.178271604946</v>
      </c>
      <c r="N104" s="40">
        <f t="shared" si="56"/>
        <v>960.3112345678971</v>
      </c>
      <c r="O104" s="40">
        <f t="shared" si="57"/>
        <v>99.77790123456658</v>
      </c>
      <c r="P104" s="40">
        <f t="shared" si="58"/>
        <v>1679.178271604946</v>
      </c>
    </row>
    <row r="105" spans="2:16" ht="13.5">
      <c r="B105" s="38"/>
      <c r="D105" s="40">
        <f t="shared" si="47"/>
        <v>30.988888888888823</v>
      </c>
      <c r="E105" s="40">
        <f t="shared" si="48"/>
        <v>9.988888888888823</v>
      </c>
      <c r="F105" s="40">
        <f t="shared" si="49"/>
        <v>-40.977777777777874</v>
      </c>
      <c r="G105" s="40">
        <f t="shared" si="50"/>
        <v>30.988888888888823</v>
      </c>
      <c r="H105" s="40">
        <f t="shared" si="51"/>
        <v>9.988888888888823</v>
      </c>
      <c r="I105" s="40">
        <f t="shared" si="52"/>
        <v>-40.977777777777874</v>
      </c>
      <c r="K105" s="40">
        <f t="shared" si="53"/>
        <v>960.3112345678971</v>
      </c>
      <c r="L105" s="40">
        <f t="shared" si="54"/>
        <v>99.77790123456658</v>
      </c>
      <c r="M105" s="40">
        <f t="shared" si="55"/>
        <v>1679.178271604946</v>
      </c>
      <c r="N105" s="40">
        <f t="shared" si="56"/>
        <v>960.3112345678971</v>
      </c>
      <c r="O105" s="40">
        <f t="shared" si="57"/>
        <v>99.77790123456658</v>
      </c>
      <c r="P105" s="40">
        <f t="shared" si="58"/>
        <v>1679.178271604946</v>
      </c>
    </row>
    <row r="106" spans="2:11" ht="15">
      <c r="B106" s="22"/>
      <c r="D106" s="40"/>
      <c r="K106" s="40"/>
    </row>
    <row r="107" spans="2:26" ht="17.25">
      <c r="B107" s="22"/>
      <c r="D107" s="36" t="s">
        <v>13</v>
      </c>
      <c r="E107" s="36"/>
      <c r="F107" s="36"/>
      <c r="G107" s="36"/>
      <c r="H107" s="36"/>
      <c r="I107" s="36"/>
      <c r="K107" s="36" t="s">
        <v>25</v>
      </c>
      <c r="L107" s="36"/>
      <c r="M107" s="36"/>
      <c r="N107" s="36"/>
      <c r="O107" s="36"/>
      <c r="P107" s="36"/>
      <c r="R107" s="19" t="s">
        <v>50</v>
      </c>
      <c r="T107" s="19" t="s">
        <v>64</v>
      </c>
      <c r="V107" s="19" t="s">
        <v>80</v>
      </c>
      <c r="X107" s="19" t="s">
        <v>96</v>
      </c>
      <c r="Z107" s="19" t="s">
        <v>110</v>
      </c>
    </row>
    <row r="108" spans="2:26" ht="13.5">
      <c r="B108" s="38" t="s">
        <v>128</v>
      </c>
      <c r="D108" s="40">
        <f aca="true" t="shared" si="59" ref="D108:I122">AVERAGE($D6:$I6)-D23-D40-D57</f>
        <v>-13.34444444444432</v>
      </c>
      <c r="E108" s="40">
        <f t="shared" si="59"/>
        <v>-13.34444444444432</v>
      </c>
      <c r="F108" s="40">
        <f t="shared" si="59"/>
        <v>-13.34444444444432</v>
      </c>
      <c r="G108" s="40">
        <f t="shared" si="59"/>
        <v>-13.34444444444432</v>
      </c>
      <c r="H108" s="40">
        <f t="shared" si="59"/>
        <v>-13.34444444444432</v>
      </c>
      <c r="I108" s="40">
        <f t="shared" si="59"/>
        <v>-13.34444444444432</v>
      </c>
      <c r="K108" s="40">
        <f aca="true" t="shared" si="60" ref="K108:K122">D108^2</f>
        <v>178.07419753086089</v>
      </c>
      <c r="L108" s="40">
        <f aca="true" t="shared" si="61" ref="L108:L122">E108^2</f>
        <v>178.07419753086089</v>
      </c>
      <c r="M108" s="40">
        <f aca="true" t="shared" si="62" ref="M108:M122">F108^2</f>
        <v>178.07419753086089</v>
      </c>
      <c r="N108" s="40">
        <f aca="true" t="shared" si="63" ref="N108:N122">G108^2</f>
        <v>178.07419753086089</v>
      </c>
      <c r="O108" s="40">
        <f aca="true" t="shared" si="64" ref="O108:O122">H108^2</f>
        <v>178.07419753086089</v>
      </c>
      <c r="P108" s="40">
        <f aca="true" t="shared" si="65" ref="P108:P122">I108^2</f>
        <v>178.07419753086089</v>
      </c>
      <c r="R108" s="40">
        <f>SUM(K108:P122)</f>
        <v>306471.8444444441</v>
      </c>
      <c r="T108" s="41">
        <v>8</v>
      </c>
      <c r="V108" s="40">
        <f>R108/T108</f>
        <v>38308.980555555514</v>
      </c>
      <c r="X108" s="40">
        <f>V108/$V$278</f>
        <v>8.089318859889266</v>
      </c>
      <c r="Z108" s="42">
        <f>FDIST(X108,T108,$T$278)</f>
        <v>0.00022031351525635674</v>
      </c>
    </row>
    <row r="109" spans="2:16" ht="13.5">
      <c r="B109" s="38"/>
      <c r="D109" s="40">
        <f t="shared" si="59"/>
        <v>-18.111111111111086</v>
      </c>
      <c r="E109" s="40">
        <f t="shared" si="59"/>
        <v>-18.111111111111086</v>
      </c>
      <c r="F109" s="40">
        <f t="shared" si="59"/>
        <v>-18.111111111111086</v>
      </c>
      <c r="G109" s="40">
        <f t="shared" si="59"/>
        <v>-18.111111111111086</v>
      </c>
      <c r="H109" s="40">
        <f t="shared" si="59"/>
        <v>-18.111111111111086</v>
      </c>
      <c r="I109" s="40">
        <f t="shared" si="59"/>
        <v>-18.111111111111086</v>
      </c>
      <c r="K109" s="40">
        <f t="shared" si="60"/>
        <v>328.01234567901145</v>
      </c>
      <c r="L109" s="40">
        <f t="shared" si="61"/>
        <v>328.01234567901145</v>
      </c>
      <c r="M109" s="40">
        <f t="shared" si="62"/>
        <v>328.01234567901145</v>
      </c>
      <c r="N109" s="40">
        <f t="shared" si="63"/>
        <v>328.01234567901145</v>
      </c>
      <c r="O109" s="40">
        <f t="shared" si="64"/>
        <v>328.01234567901145</v>
      </c>
      <c r="P109" s="40">
        <f t="shared" si="65"/>
        <v>328.01234567901145</v>
      </c>
    </row>
    <row r="110" spans="2:16" ht="13.5">
      <c r="B110" s="38"/>
      <c r="D110" s="40">
        <f t="shared" si="59"/>
        <v>31.455555555555634</v>
      </c>
      <c r="E110" s="40">
        <f t="shared" si="59"/>
        <v>31.455555555555634</v>
      </c>
      <c r="F110" s="40">
        <f t="shared" si="59"/>
        <v>31.455555555555634</v>
      </c>
      <c r="G110" s="40">
        <f t="shared" si="59"/>
        <v>31.455555555555634</v>
      </c>
      <c r="H110" s="40">
        <f t="shared" si="59"/>
        <v>31.455555555555634</v>
      </c>
      <c r="I110" s="40">
        <f t="shared" si="59"/>
        <v>31.455555555555634</v>
      </c>
      <c r="K110" s="40">
        <f t="shared" si="60"/>
        <v>989.4519753086469</v>
      </c>
      <c r="L110" s="40">
        <f t="shared" si="61"/>
        <v>989.4519753086469</v>
      </c>
      <c r="M110" s="40">
        <f t="shared" si="62"/>
        <v>989.4519753086469</v>
      </c>
      <c r="N110" s="40">
        <f t="shared" si="63"/>
        <v>989.4519753086469</v>
      </c>
      <c r="O110" s="40">
        <f t="shared" si="64"/>
        <v>989.4519753086469</v>
      </c>
      <c r="P110" s="40">
        <f t="shared" si="65"/>
        <v>989.4519753086469</v>
      </c>
    </row>
    <row r="111" spans="2:16" ht="13.5">
      <c r="B111" s="38"/>
      <c r="D111" s="40">
        <f t="shared" si="59"/>
        <v>-9.122222222222149</v>
      </c>
      <c r="E111" s="40">
        <f t="shared" si="59"/>
        <v>-9.122222222222149</v>
      </c>
      <c r="F111" s="40">
        <f t="shared" si="59"/>
        <v>-9.122222222222149</v>
      </c>
      <c r="G111" s="40">
        <f t="shared" si="59"/>
        <v>-9.122222222222149</v>
      </c>
      <c r="H111" s="40">
        <f t="shared" si="59"/>
        <v>-9.122222222222149</v>
      </c>
      <c r="I111" s="40">
        <f t="shared" si="59"/>
        <v>-9.122222222222149</v>
      </c>
      <c r="K111" s="40">
        <f t="shared" si="60"/>
        <v>83.2149382716036</v>
      </c>
      <c r="L111" s="40">
        <f t="shared" si="61"/>
        <v>83.2149382716036</v>
      </c>
      <c r="M111" s="40">
        <f t="shared" si="62"/>
        <v>83.2149382716036</v>
      </c>
      <c r="N111" s="40">
        <f t="shared" si="63"/>
        <v>83.2149382716036</v>
      </c>
      <c r="O111" s="40">
        <f t="shared" si="64"/>
        <v>83.2149382716036</v>
      </c>
      <c r="P111" s="40">
        <f t="shared" si="65"/>
        <v>83.2149382716036</v>
      </c>
    </row>
    <row r="112" spans="2:16" ht="13.5">
      <c r="B112" s="38"/>
      <c r="D112" s="40">
        <f t="shared" si="59"/>
        <v>-41.55555555555554</v>
      </c>
      <c r="E112" s="40">
        <f t="shared" si="59"/>
        <v>-41.55555555555554</v>
      </c>
      <c r="F112" s="40">
        <f t="shared" si="59"/>
        <v>-41.55555555555554</v>
      </c>
      <c r="G112" s="40">
        <f t="shared" si="59"/>
        <v>-41.55555555555554</v>
      </c>
      <c r="H112" s="40">
        <f t="shared" si="59"/>
        <v>-41.55555555555554</v>
      </c>
      <c r="I112" s="40">
        <f t="shared" si="59"/>
        <v>-41.55555555555554</v>
      </c>
      <c r="K112" s="40">
        <f t="shared" si="60"/>
        <v>1726.864197530863</v>
      </c>
      <c r="L112" s="40">
        <f t="shared" si="61"/>
        <v>1726.864197530863</v>
      </c>
      <c r="M112" s="40">
        <f t="shared" si="62"/>
        <v>1726.864197530863</v>
      </c>
      <c r="N112" s="40">
        <f t="shared" si="63"/>
        <v>1726.864197530863</v>
      </c>
      <c r="O112" s="40">
        <f t="shared" si="64"/>
        <v>1726.864197530863</v>
      </c>
      <c r="P112" s="40">
        <f t="shared" si="65"/>
        <v>1726.864197530863</v>
      </c>
    </row>
    <row r="113" spans="2:16" ht="13.5">
      <c r="B113" s="38"/>
      <c r="D113" s="40">
        <f t="shared" si="59"/>
        <v>50.677777777777806</v>
      </c>
      <c r="E113" s="40">
        <f t="shared" si="59"/>
        <v>50.677777777777806</v>
      </c>
      <c r="F113" s="40">
        <f t="shared" si="59"/>
        <v>50.677777777777806</v>
      </c>
      <c r="G113" s="40">
        <f t="shared" si="59"/>
        <v>50.677777777777806</v>
      </c>
      <c r="H113" s="40">
        <f t="shared" si="59"/>
        <v>50.677777777777806</v>
      </c>
      <c r="I113" s="40">
        <f t="shared" si="59"/>
        <v>50.677777777777806</v>
      </c>
      <c r="K113" s="40">
        <f t="shared" si="60"/>
        <v>2568.23716049383</v>
      </c>
      <c r="L113" s="40">
        <f t="shared" si="61"/>
        <v>2568.23716049383</v>
      </c>
      <c r="M113" s="40">
        <f t="shared" si="62"/>
        <v>2568.23716049383</v>
      </c>
      <c r="N113" s="40">
        <f t="shared" si="63"/>
        <v>2568.23716049383</v>
      </c>
      <c r="O113" s="40">
        <f t="shared" si="64"/>
        <v>2568.23716049383</v>
      </c>
      <c r="P113" s="40">
        <f t="shared" si="65"/>
        <v>2568.23716049383</v>
      </c>
    </row>
    <row r="114" spans="2:16" ht="13.5">
      <c r="B114" s="38"/>
      <c r="D114" s="40">
        <f t="shared" si="59"/>
        <v>-56.399999999999864</v>
      </c>
      <c r="E114" s="40">
        <f t="shared" si="59"/>
        <v>-56.399999999999864</v>
      </c>
      <c r="F114" s="40">
        <f t="shared" si="59"/>
        <v>-56.399999999999864</v>
      </c>
      <c r="G114" s="40">
        <f t="shared" si="59"/>
        <v>-56.399999999999864</v>
      </c>
      <c r="H114" s="40">
        <f t="shared" si="59"/>
        <v>-56.399999999999864</v>
      </c>
      <c r="I114" s="40">
        <f t="shared" si="59"/>
        <v>-56.399999999999864</v>
      </c>
      <c r="K114" s="40">
        <f t="shared" si="60"/>
        <v>3180.9599999999846</v>
      </c>
      <c r="L114" s="40">
        <f t="shared" si="61"/>
        <v>3180.9599999999846</v>
      </c>
      <c r="M114" s="40">
        <f t="shared" si="62"/>
        <v>3180.9599999999846</v>
      </c>
      <c r="N114" s="40">
        <f t="shared" si="63"/>
        <v>3180.9599999999846</v>
      </c>
      <c r="O114" s="40">
        <f t="shared" si="64"/>
        <v>3180.9599999999846</v>
      </c>
      <c r="P114" s="40">
        <f t="shared" si="65"/>
        <v>3180.9599999999846</v>
      </c>
    </row>
    <row r="115" spans="2:16" ht="13.5">
      <c r="B115" s="38"/>
      <c r="D115" s="40">
        <f t="shared" si="59"/>
        <v>-40.83333333333326</v>
      </c>
      <c r="E115" s="40">
        <f t="shared" si="59"/>
        <v>-40.83333333333326</v>
      </c>
      <c r="F115" s="40">
        <f t="shared" si="59"/>
        <v>-40.83333333333326</v>
      </c>
      <c r="G115" s="40">
        <f t="shared" si="59"/>
        <v>-40.83333333333326</v>
      </c>
      <c r="H115" s="40">
        <f t="shared" si="59"/>
        <v>-40.83333333333326</v>
      </c>
      <c r="I115" s="40">
        <f t="shared" si="59"/>
        <v>-40.83333333333326</v>
      </c>
      <c r="K115" s="40">
        <f t="shared" si="60"/>
        <v>1667.361111111105</v>
      </c>
      <c r="L115" s="40">
        <f t="shared" si="61"/>
        <v>1667.361111111105</v>
      </c>
      <c r="M115" s="40">
        <f t="shared" si="62"/>
        <v>1667.361111111105</v>
      </c>
      <c r="N115" s="40">
        <f t="shared" si="63"/>
        <v>1667.361111111105</v>
      </c>
      <c r="O115" s="40">
        <f t="shared" si="64"/>
        <v>1667.361111111105</v>
      </c>
      <c r="P115" s="40">
        <f t="shared" si="65"/>
        <v>1667.361111111105</v>
      </c>
    </row>
    <row r="116" spans="2:16" ht="13.5">
      <c r="B116" s="38"/>
      <c r="D116" s="40">
        <f t="shared" si="59"/>
        <v>97.23333333333335</v>
      </c>
      <c r="E116" s="40">
        <f t="shared" si="59"/>
        <v>97.23333333333335</v>
      </c>
      <c r="F116" s="40">
        <f t="shared" si="59"/>
        <v>97.23333333333335</v>
      </c>
      <c r="G116" s="40">
        <f t="shared" si="59"/>
        <v>97.23333333333335</v>
      </c>
      <c r="H116" s="40">
        <f t="shared" si="59"/>
        <v>97.23333333333335</v>
      </c>
      <c r="I116" s="40">
        <f t="shared" si="59"/>
        <v>97.23333333333335</v>
      </c>
      <c r="K116" s="40">
        <f t="shared" si="60"/>
        <v>9454.321111111114</v>
      </c>
      <c r="L116" s="40">
        <f t="shared" si="61"/>
        <v>9454.321111111114</v>
      </c>
      <c r="M116" s="40">
        <f t="shared" si="62"/>
        <v>9454.321111111114</v>
      </c>
      <c r="N116" s="40">
        <f t="shared" si="63"/>
        <v>9454.321111111114</v>
      </c>
      <c r="O116" s="40">
        <f t="shared" si="64"/>
        <v>9454.321111111114</v>
      </c>
      <c r="P116" s="40">
        <f t="shared" si="65"/>
        <v>9454.321111111114</v>
      </c>
    </row>
    <row r="117" spans="2:16" ht="13.5">
      <c r="B117" s="38"/>
      <c r="D117" s="40">
        <f t="shared" si="59"/>
        <v>6.211111111111222</v>
      </c>
      <c r="E117" s="40">
        <f t="shared" si="59"/>
        <v>6.211111111111222</v>
      </c>
      <c r="F117" s="40">
        <f t="shared" si="59"/>
        <v>6.211111111111222</v>
      </c>
      <c r="G117" s="40">
        <f t="shared" si="59"/>
        <v>6.211111111111222</v>
      </c>
      <c r="H117" s="40">
        <f t="shared" si="59"/>
        <v>6.211111111111222</v>
      </c>
      <c r="I117" s="40">
        <f t="shared" si="59"/>
        <v>6.211111111111222</v>
      </c>
      <c r="K117" s="40">
        <f t="shared" si="60"/>
        <v>38.57790123456928</v>
      </c>
      <c r="L117" s="40">
        <f t="shared" si="61"/>
        <v>38.57790123456928</v>
      </c>
      <c r="M117" s="40">
        <f t="shared" si="62"/>
        <v>38.57790123456928</v>
      </c>
      <c r="N117" s="40">
        <f t="shared" si="63"/>
        <v>38.57790123456928</v>
      </c>
      <c r="O117" s="40">
        <f t="shared" si="64"/>
        <v>38.57790123456928</v>
      </c>
      <c r="P117" s="40">
        <f t="shared" si="65"/>
        <v>38.57790123456928</v>
      </c>
    </row>
    <row r="118" spans="2:16" ht="13.5">
      <c r="B118" s="38"/>
      <c r="D118" s="40">
        <f t="shared" si="59"/>
        <v>37.94444444444446</v>
      </c>
      <c r="E118" s="40">
        <f t="shared" si="59"/>
        <v>37.94444444444446</v>
      </c>
      <c r="F118" s="40">
        <f t="shared" si="59"/>
        <v>37.94444444444446</v>
      </c>
      <c r="G118" s="40">
        <f t="shared" si="59"/>
        <v>37.94444444444446</v>
      </c>
      <c r="H118" s="40">
        <f t="shared" si="59"/>
        <v>37.94444444444446</v>
      </c>
      <c r="I118" s="40">
        <f t="shared" si="59"/>
        <v>37.94444444444446</v>
      </c>
      <c r="K118" s="40">
        <f t="shared" si="60"/>
        <v>1439.7808641975319</v>
      </c>
      <c r="L118" s="40">
        <f t="shared" si="61"/>
        <v>1439.7808641975319</v>
      </c>
      <c r="M118" s="40">
        <f t="shared" si="62"/>
        <v>1439.7808641975319</v>
      </c>
      <c r="N118" s="40">
        <f t="shared" si="63"/>
        <v>1439.7808641975319</v>
      </c>
      <c r="O118" s="40">
        <f t="shared" si="64"/>
        <v>1439.7808641975319</v>
      </c>
      <c r="P118" s="40">
        <f t="shared" si="65"/>
        <v>1439.7808641975319</v>
      </c>
    </row>
    <row r="119" spans="2:16" ht="13.5">
      <c r="B119" s="38"/>
      <c r="D119" s="40">
        <f t="shared" si="59"/>
        <v>-44.15555555555545</v>
      </c>
      <c r="E119" s="40">
        <f t="shared" si="59"/>
        <v>-44.15555555555545</v>
      </c>
      <c r="F119" s="40">
        <f t="shared" si="59"/>
        <v>-44.15555555555545</v>
      </c>
      <c r="G119" s="40">
        <f t="shared" si="59"/>
        <v>-44.15555555555545</v>
      </c>
      <c r="H119" s="40">
        <f t="shared" si="59"/>
        <v>-44.15555555555545</v>
      </c>
      <c r="I119" s="40">
        <f t="shared" si="59"/>
        <v>-44.15555555555545</v>
      </c>
      <c r="K119" s="40">
        <f t="shared" si="60"/>
        <v>1949.7130864197438</v>
      </c>
      <c r="L119" s="40">
        <f t="shared" si="61"/>
        <v>1949.7130864197438</v>
      </c>
      <c r="M119" s="40">
        <f t="shared" si="62"/>
        <v>1949.7130864197438</v>
      </c>
      <c r="N119" s="40">
        <f t="shared" si="63"/>
        <v>1949.7130864197438</v>
      </c>
      <c r="O119" s="40">
        <f t="shared" si="64"/>
        <v>1949.7130864197438</v>
      </c>
      <c r="P119" s="40">
        <f t="shared" si="65"/>
        <v>1949.7130864197438</v>
      </c>
    </row>
    <row r="120" spans="2:16" ht="13.5">
      <c r="B120" s="38"/>
      <c r="D120" s="40">
        <f t="shared" si="59"/>
        <v>72.65555555555557</v>
      </c>
      <c r="E120" s="40">
        <f t="shared" si="59"/>
        <v>72.65555555555557</v>
      </c>
      <c r="F120" s="40">
        <f t="shared" si="59"/>
        <v>72.65555555555557</v>
      </c>
      <c r="G120" s="40">
        <f t="shared" si="59"/>
        <v>72.65555555555557</v>
      </c>
      <c r="H120" s="40">
        <f t="shared" si="59"/>
        <v>72.65555555555557</v>
      </c>
      <c r="I120" s="40">
        <f t="shared" si="59"/>
        <v>72.65555555555557</v>
      </c>
      <c r="K120" s="40">
        <f t="shared" si="60"/>
        <v>5278.829753086421</v>
      </c>
      <c r="L120" s="40">
        <f t="shared" si="61"/>
        <v>5278.829753086421</v>
      </c>
      <c r="M120" s="40">
        <f t="shared" si="62"/>
        <v>5278.829753086421</v>
      </c>
      <c r="N120" s="40">
        <f t="shared" si="63"/>
        <v>5278.829753086421</v>
      </c>
      <c r="O120" s="40">
        <f t="shared" si="64"/>
        <v>5278.829753086421</v>
      </c>
      <c r="P120" s="40">
        <f t="shared" si="65"/>
        <v>5278.829753086421</v>
      </c>
    </row>
    <row r="121" spans="2:16" ht="13.5">
      <c r="B121" s="38"/>
      <c r="D121" s="40">
        <f t="shared" si="59"/>
        <v>62.55555555555554</v>
      </c>
      <c r="E121" s="40">
        <f t="shared" si="59"/>
        <v>62.55555555555554</v>
      </c>
      <c r="F121" s="40">
        <f t="shared" si="59"/>
        <v>62.55555555555554</v>
      </c>
      <c r="G121" s="40">
        <f t="shared" si="59"/>
        <v>62.55555555555554</v>
      </c>
      <c r="H121" s="40">
        <f t="shared" si="59"/>
        <v>62.55555555555554</v>
      </c>
      <c r="I121" s="40">
        <f t="shared" si="59"/>
        <v>62.55555555555554</v>
      </c>
      <c r="K121" s="40">
        <f t="shared" si="60"/>
        <v>3913.197530864196</v>
      </c>
      <c r="L121" s="40">
        <f t="shared" si="61"/>
        <v>3913.197530864196</v>
      </c>
      <c r="M121" s="40">
        <f t="shared" si="62"/>
        <v>3913.197530864196</v>
      </c>
      <c r="N121" s="40">
        <f t="shared" si="63"/>
        <v>3913.197530864196</v>
      </c>
      <c r="O121" s="40">
        <f t="shared" si="64"/>
        <v>3913.197530864196</v>
      </c>
      <c r="P121" s="40">
        <f t="shared" si="65"/>
        <v>3913.197530864196</v>
      </c>
    </row>
    <row r="122" spans="2:16" ht="13.5">
      <c r="B122" s="38"/>
      <c r="D122" s="40">
        <f t="shared" si="59"/>
        <v>-135.2111111111111</v>
      </c>
      <c r="E122" s="40">
        <f t="shared" si="59"/>
        <v>-135.2111111111111</v>
      </c>
      <c r="F122" s="40">
        <f t="shared" si="59"/>
        <v>-135.2111111111111</v>
      </c>
      <c r="G122" s="40">
        <f t="shared" si="59"/>
        <v>-135.2111111111111</v>
      </c>
      <c r="H122" s="40">
        <f t="shared" si="59"/>
        <v>-135.2111111111111</v>
      </c>
      <c r="I122" s="40">
        <f t="shared" si="59"/>
        <v>-135.2111111111111</v>
      </c>
      <c r="K122" s="40">
        <f t="shared" si="60"/>
        <v>18282.044567901234</v>
      </c>
      <c r="L122" s="40">
        <f t="shared" si="61"/>
        <v>18282.044567901234</v>
      </c>
      <c r="M122" s="40">
        <f t="shared" si="62"/>
        <v>18282.044567901234</v>
      </c>
      <c r="N122" s="40">
        <f t="shared" si="63"/>
        <v>18282.044567901234</v>
      </c>
      <c r="O122" s="40">
        <f t="shared" si="64"/>
        <v>18282.044567901234</v>
      </c>
      <c r="P122" s="40">
        <f t="shared" si="65"/>
        <v>18282.044567901234</v>
      </c>
    </row>
    <row r="123" spans="2:16" ht="15">
      <c r="B123" s="22"/>
      <c r="D123" s="40"/>
      <c r="E123" s="40"/>
      <c r="F123" s="40"/>
      <c r="G123" s="40"/>
      <c r="H123" s="40"/>
      <c r="I123" s="40"/>
      <c r="K123" s="40"/>
      <c r="L123" s="40"/>
      <c r="M123" s="40"/>
      <c r="N123" s="40"/>
      <c r="O123" s="40"/>
      <c r="P123" s="40"/>
    </row>
    <row r="124" spans="2:26" ht="17.25">
      <c r="B124" s="22"/>
      <c r="D124" s="36" t="s">
        <v>14</v>
      </c>
      <c r="E124" s="36"/>
      <c r="F124" s="36"/>
      <c r="G124" s="36"/>
      <c r="H124" s="36"/>
      <c r="I124" s="36"/>
      <c r="K124" s="36" t="s">
        <v>26</v>
      </c>
      <c r="L124" s="36"/>
      <c r="M124" s="36"/>
      <c r="N124" s="36"/>
      <c r="O124" s="36"/>
      <c r="P124" s="36"/>
      <c r="R124" s="19" t="s">
        <v>49</v>
      </c>
      <c r="T124" s="19" t="s">
        <v>65</v>
      </c>
      <c r="V124" s="19" t="s">
        <v>81</v>
      </c>
      <c r="X124" s="19" t="s">
        <v>97</v>
      </c>
      <c r="Z124" s="19" t="s">
        <v>111</v>
      </c>
    </row>
    <row r="125" spans="2:26" ht="13.5">
      <c r="B125" s="38" t="s">
        <v>128</v>
      </c>
      <c r="D125" s="40">
        <f aca="true" t="shared" si="66" ref="D125:F127">AVERAGE($D$6:$F$8)-D23-D40-D74</f>
        <v>1.1222222222222626</v>
      </c>
      <c r="E125" s="40">
        <f t="shared" si="66"/>
        <v>1.1222222222222626</v>
      </c>
      <c r="F125" s="40">
        <f t="shared" si="66"/>
        <v>1.1222222222222626</v>
      </c>
      <c r="G125" s="40">
        <f aca="true" t="shared" si="67" ref="G125:I127">AVERAGE($G$6:$I$8)-G23-G40-G74</f>
        <v>-1.1222222222222626</v>
      </c>
      <c r="H125" s="40">
        <f t="shared" si="67"/>
        <v>-1.1222222222222626</v>
      </c>
      <c r="I125" s="40">
        <f t="shared" si="67"/>
        <v>-1.1222222222222626</v>
      </c>
      <c r="K125" s="40">
        <f aca="true" t="shared" si="68" ref="K125:K139">D125^2</f>
        <v>1.2593827160494735</v>
      </c>
      <c r="L125" s="40">
        <f aca="true" t="shared" si="69" ref="L125:L139">E125^2</f>
        <v>1.2593827160494735</v>
      </c>
      <c r="M125" s="40">
        <f aca="true" t="shared" si="70" ref="M125:M139">F125^2</f>
        <v>1.2593827160494735</v>
      </c>
      <c r="N125" s="40">
        <f aca="true" t="shared" si="71" ref="N125:N139">G125^2</f>
        <v>1.2593827160494735</v>
      </c>
      <c r="O125" s="40">
        <f aca="true" t="shared" si="72" ref="O125:O139">H125^2</f>
        <v>1.2593827160494735</v>
      </c>
      <c r="P125" s="40">
        <f aca="true" t="shared" si="73" ref="P125:P139">I125^2</f>
        <v>1.2593827160494735</v>
      </c>
      <c r="R125" s="40">
        <f>SUM(K125:P139)</f>
        <v>5687.044444444449</v>
      </c>
      <c r="T125" s="41">
        <v>4</v>
      </c>
      <c r="V125" s="40">
        <f>R125/T125</f>
        <v>1421.7611111111123</v>
      </c>
      <c r="X125" s="40">
        <f>V125/$V$278</f>
        <v>0.3002188730574395</v>
      </c>
      <c r="Z125" s="42">
        <f>FDIST(X125,T125,$T$278)</f>
        <v>0.8735089369107669</v>
      </c>
    </row>
    <row r="126" spans="2:16" ht="13.5">
      <c r="B126" s="38"/>
      <c r="D126" s="40">
        <f t="shared" si="66"/>
        <v>1.1222222222222626</v>
      </c>
      <c r="E126" s="40">
        <f t="shared" si="66"/>
        <v>1.1222222222222626</v>
      </c>
      <c r="F126" s="40">
        <f t="shared" si="66"/>
        <v>1.1222222222222626</v>
      </c>
      <c r="G126" s="40">
        <f t="shared" si="67"/>
        <v>-1.1222222222222626</v>
      </c>
      <c r="H126" s="40">
        <f t="shared" si="67"/>
        <v>-1.1222222222222626</v>
      </c>
      <c r="I126" s="40">
        <f t="shared" si="67"/>
        <v>-1.1222222222222626</v>
      </c>
      <c r="K126" s="40">
        <f t="shared" si="68"/>
        <v>1.2593827160494735</v>
      </c>
      <c r="L126" s="40">
        <f t="shared" si="69"/>
        <v>1.2593827160494735</v>
      </c>
      <c r="M126" s="40">
        <f t="shared" si="70"/>
        <v>1.2593827160494735</v>
      </c>
      <c r="N126" s="40">
        <f t="shared" si="71"/>
        <v>1.2593827160494735</v>
      </c>
      <c r="O126" s="40">
        <f t="shared" si="72"/>
        <v>1.2593827160494735</v>
      </c>
      <c r="P126" s="40">
        <f t="shared" si="73"/>
        <v>1.2593827160494735</v>
      </c>
    </row>
    <row r="127" spans="2:16" ht="13.5">
      <c r="B127" s="38"/>
      <c r="D127" s="40">
        <f t="shared" si="66"/>
        <v>1.1222222222222626</v>
      </c>
      <c r="E127" s="40">
        <f t="shared" si="66"/>
        <v>1.1222222222222626</v>
      </c>
      <c r="F127" s="40">
        <f t="shared" si="66"/>
        <v>1.1222222222222626</v>
      </c>
      <c r="G127" s="40">
        <f t="shared" si="67"/>
        <v>-1.1222222222222626</v>
      </c>
      <c r="H127" s="40">
        <f t="shared" si="67"/>
        <v>-1.1222222222222626</v>
      </c>
      <c r="I127" s="40">
        <f t="shared" si="67"/>
        <v>-1.1222222222222626</v>
      </c>
      <c r="K127" s="40">
        <f t="shared" si="68"/>
        <v>1.2593827160494735</v>
      </c>
      <c r="L127" s="40">
        <f t="shared" si="69"/>
        <v>1.2593827160494735</v>
      </c>
      <c r="M127" s="40">
        <f t="shared" si="70"/>
        <v>1.2593827160494735</v>
      </c>
      <c r="N127" s="40">
        <f t="shared" si="71"/>
        <v>1.2593827160494735</v>
      </c>
      <c r="O127" s="40">
        <f t="shared" si="72"/>
        <v>1.2593827160494735</v>
      </c>
      <c r="P127" s="40">
        <f t="shared" si="73"/>
        <v>1.2593827160494735</v>
      </c>
    </row>
    <row r="128" spans="2:16" ht="13.5">
      <c r="B128" s="38"/>
      <c r="D128" s="40">
        <f aca="true" t="shared" si="74" ref="D128:F130">AVERAGE($D$9:$F$11)-D26-D43-D77</f>
        <v>8.844444444444434</v>
      </c>
      <c r="E128" s="40">
        <f t="shared" si="74"/>
        <v>8.844444444444434</v>
      </c>
      <c r="F128" s="40">
        <f t="shared" si="74"/>
        <v>8.844444444444434</v>
      </c>
      <c r="G128" s="40">
        <f aca="true" t="shared" si="75" ref="G128:I130">AVERAGE($G$9:$I$11)-G26-G43-G77</f>
        <v>-8.844444444444434</v>
      </c>
      <c r="H128" s="40">
        <f t="shared" si="75"/>
        <v>-8.844444444444434</v>
      </c>
      <c r="I128" s="40">
        <f t="shared" si="75"/>
        <v>-8.844444444444434</v>
      </c>
      <c r="K128" s="40">
        <f t="shared" si="68"/>
        <v>78.22419753086402</v>
      </c>
      <c r="L128" s="40">
        <f t="shared" si="69"/>
        <v>78.22419753086402</v>
      </c>
      <c r="M128" s="40">
        <f t="shared" si="70"/>
        <v>78.22419753086402</v>
      </c>
      <c r="N128" s="40">
        <f t="shared" si="71"/>
        <v>78.22419753086402</v>
      </c>
      <c r="O128" s="40">
        <f t="shared" si="72"/>
        <v>78.22419753086402</v>
      </c>
      <c r="P128" s="40">
        <f t="shared" si="73"/>
        <v>78.22419753086402</v>
      </c>
    </row>
    <row r="129" spans="2:16" ht="13.5">
      <c r="B129" s="38"/>
      <c r="D129" s="40">
        <f t="shared" si="74"/>
        <v>8.844444444444434</v>
      </c>
      <c r="E129" s="40">
        <f t="shared" si="74"/>
        <v>8.844444444444434</v>
      </c>
      <c r="F129" s="40">
        <f t="shared" si="74"/>
        <v>8.844444444444434</v>
      </c>
      <c r="G129" s="40">
        <f t="shared" si="75"/>
        <v>-8.844444444444434</v>
      </c>
      <c r="H129" s="40">
        <f t="shared" si="75"/>
        <v>-8.844444444444434</v>
      </c>
      <c r="I129" s="40">
        <f t="shared" si="75"/>
        <v>-8.844444444444434</v>
      </c>
      <c r="K129" s="40">
        <f t="shared" si="68"/>
        <v>78.22419753086402</v>
      </c>
      <c r="L129" s="40">
        <f t="shared" si="69"/>
        <v>78.22419753086402</v>
      </c>
      <c r="M129" s="40">
        <f t="shared" si="70"/>
        <v>78.22419753086402</v>
      </c>
      <c r="N129" s="40">
        <f t="shared" si="71"/>
        <v>78.22419753086402</v>
      </c>
      <c r="O129" s="40">
        <f t="shared" si="72"/>
        <v>78.22419753086402</v>
      </c>
      <c r="P129" s="40">
        <f t="shared" si="73"/>
        <v>78.22419753086402</v>
      </c>
    </row>
    <row r="130" spans="2:16" ht="13.5">
      <c r="B130" s="38"/>
      <c r="D130" s="40">
        <f t="shared" si="74"/>
        <v>8.844444444444434</v>
      </c>
      <c r="E130" s="40">
        <f t="shared" si="74"/>
        <v>8.844444444444434</v>
      </c>
      <c r="F130" s="40">
        <f t="shared" si="74"/>
        <v>8.844444444444434</v>
      </c>
      <c r="G130" s="40">
        <f t="shared" si="75"/>
        <v>-8.844444444444434</v>
      </c>
      <c r="H130" s="40">
        <f t="shared" si="75"/>
        <v>-8.844444444444434</v>
      </c>
      <c r="I130" s="40">
        <f t="shared" si="75"/>
        <v>-8.844444444444434</v>
      </c>
      <c r="K130" s="40">
        <f t="shared" si="68"/>
        <v>78.22419753086402</v>
      </c>
      <c r="L130" s="40">
        <f t="shared" si="69"/>
        <v>78.22419753086402</v>
      </c>
      <c r="M130" s="40">
        <f t="shared" si="70"/>
        <v>78.22419753086402</v>
      </c>
      <c r="N130" s="40">
        <f t="shared" si="71"/>
        <v>78.22419753086402</v>
      </c>
      <c r="O130" s="40">
        <f t="shared" si="72"/>
        <v>78.22419753086402</v>
      </c>
      <c r="P130" s="40">
        <f t="shared" si="73"/>
        <v>78.22419753086402</v>
      </c>
    </row>
    <row r="131" spans="2:16" ht="13.5">
      <c r="B131" s="38"/>
      <c r="D131" s="40">
        <f aca="true" t="shared" si="76" ref="D131:F133">AVERAGE($D$12:$F$14)-D29-D46-D80</f>
        <v>3.2333333333333485</v>
      </c>
      <c r="E131" s="40">
        <f t="shared" si="76"/>
        <v>3.2333333333333485</v>
      </c>
      <c r="F131" s="40">
        <f t="shared" si="76"/>
        <v>3.2333333333333485</v>
      </c>
      <c r="G131" s="40">
        <f aca="true" t="shared" si="77" ref="G131:I133">AVERAGE($G$12:$I$14)-G29-G46-G80</f>
        <v>-3.2333333333333485</v>
      </c>
      <c r="H131" s="40">
        <f t="shared" si="77"/>
        <v>-3.2333333333333485</v>
      </c>
      <c r="I131" s="40">
        <f t="shared" si="77"/>
        <v>-3.2333333333333485</v>
      </c>
      <c r="K131" s="40">
        <f t="shared" si="68"/>
        <v>10.454444444444542</v>
      </c>
      <c r="L131" s="40">
        <f t="shared" si="69"/>
        <v>10.454444444444542</v>
      </c>
      <c r="M131" s="40">
        <f t="shared" si="70"/>
        <v>10.454444444444542</v>
      </c>
      <c r="N131" s="40">
        <f t="shared" si="71"/>
        <v>10.454444444444542</v>
      </c>
      <c r="O131" s="40">
        <f t="shared" si="72"/>
        <v>10.454444444444542</v>
      </c>
      <c r="P131" s="40">
        <f t="shared" si="73"/>
        <v>10.454444444444542</v>
      </c>
    </row>
    <row r="132" spans="2:16" ht="13.5">
      <c r="B132" s="38"/>
      <c r="D132" s="40">
        <f t="shared" si="76"/>
        <v>3.2333333333333485</v>
      </c>
      <c r="E132" s="40">
        <f t="shared" si="76"/>
        <v>3.2333333333333485</v>
      </c>
      <c r="F132" s="40">
        <f t="shared" si="76"/>
        <v>3.2333333333333485</v>
      </c>
      <c r="G132" s="40">
        <f t="shared" si="77"/>
        <v>-3.2333333333333485</v>
      </c>
      <c r="H132" s="40">
        <f t="shared" si="77"/>
        <v>-3.2333333333333485</v>
      </c>
      <c r="I132" s="40">
        <f t="shared" si="77"/>
        <v>-3.2333333333333485</v>
      </c>
      <c r="K132" s="40">
        <f t="shared" si="68"/>
        <v>10.454444444444542</v>
      </c>
      <c r="L132" s="40">
        <f t="shared" si="69"/>
        <v>10.454444444444542</v>
      </c>
      <c r="M132" s="40">
        <f t="shared" si="70"/>
        <v>10.454444444444542</v>
      </c>
      <c r="N132" s="40">
        <f t="shared" si="71"/>
        <v>10.454444444444542</v>
      </c>
      <c r="O132" s="40">
        <f t="shared" si="72"/>
        <v>10.454444444444542</v>
      </c>
      <c r="P132" s="40">
        <f t="shared" si="73"/>
        <v>10.454444444444542</v>
      </c>
    </row>
    <row r="133" spans="2:16" ht="13.5">
      <c r="B133" s="38"/>
      <c r="D133" s="40">
        <f t="shared" si="76"/>
        <v>3.2333333333333485</v>
      </c>
      <c r="E133" s="40">
        <f t="shared" si="76"/>
        <v>3.2333333333333485</v>
      </c>
      <c r="F133" s="40">
        <f t="shared" si="76"/>
        <v>3.2333333333333485</v>
      </c>
      <c r="G133" s="40">
        <f t="shared" si="77"/>
        <v>-3.2333333333333485</v>
      </c>
      <c r="H133" s="40">
        <f t="shared" si="77"/>
        <v>-3.2333333333333485</v>
      </c>
      <c r="I133" s="40">
        <f t="shared" si="77"/>
        <v>-3.2333333333333485</v>
      </c>
      <c r="K133" s="40">
        <f t="shared" si="68"/>
        <v>10.454444444444542</v>
      </c>
      <c r="L133" s="40">
        <f t="shared" si="69"/>
        <v>10.454444444444542</v>
      </c>
      <c r="M133" s="40">
        <f t="shared" si="70"/>
        <v>10.454444444444542</v>
      </c>
      <c r="N133" s="40">
        <f t="shared" si="71"/>
        <v>10.454444444444542</v>
      </c>
      <c r="O133" s="40">
        <f t="shared" si="72"/>
        <v>10.454444444444542</v>
      </c>
      <c r="P133" s="40">
        <f t="shared" si="73"/>
        <v>10.454444444444542</v>
      </c>
    </row>
    <row r="134" spans="2:16" ht="13.5">
      <c r="B134" s="38"/>
      <c r="D134" s="40">
        <f aca="true" t="shared" si="78" ref="D134:F136">AVERAGE($D$15:$F$17)-D32-D49-D83</f>
        <v>1.7333333333333485</v>
      </c>
      <c r="E134" s="40">
        <f t="shared" si="78"/>
        <v>1.7333333333333485</v>
      </c>
      <c r="F134" s="40">
        <f t="shared" si="78"/>
        <v>1.7333333333333485</v>
      </c>
      <c r="G134" s="40">
        <f aca="true" t="shared" si="79" ref="G134:I136">AVERAGE($G$15:$I$17)-G32-G49-G83</f>
        <v>-1.7333333333333485</v>
      </c>
      <c r="H134" s="40">
        <f t="shared" si="79"/>
        <v>-1.7333333333333485</v>
      </c>
      <c r="I134" s="40">
        <f t="shared" si="79"/>
        <v>-1.7333333333333485</v>
      </c>
      <c r="K134" s="40">
        <f t="shared" si="68"/>
        <v>3.004444444444497</v>
      </c>
      <c r="L134" s="40">
        <f t="shared" si="69"/>
        <v>3.004444444444497</v>
      </c>
      <c r="M134" s="40">
        <f t="shared" si="70"/>
        <v>3.004444444444497</v>
      </c>
      <c r="N134" s="40">
        <f t="shared" si="71"/>
        <v>3.004444444444497</v>
      </c>
      <c r="O134" s="40">
        <f t="shared" si="72"/>
        <v>3.004444444444497</v>
      </c>
      <c r="P134" s="40">
        <f t="shared" si="73"/>
        <v>3.004444444444497</v>
      </c>
    </row>
    <row r="135" spans="2:16" ht="13.5">
      <c r="B135" s="38"/>
      <c r="D135" s="40">
        <f t="shared" si="78"/>
        <v>1.7333333333333485</v>
      </c>
      <c r="E135" s="40">
        <f t="shared" si="78"/>
        <v>1.7333333333333485</v>
      </c>
      <c r="F135" s="40">
        <f t="shared" si="78"/>
        <v>1.7333333333333485</v>
      </c>
      <c r="G135" s="40">
        <f t="shared" si="79"/>
        <v>-1.7333333333333485</v>
      </c>
      <c r="H135" s="40">
        <f t="shared" si="79"/>
        <v>-1.7333333333333485</v>
      </c>
      <c r="I135" s="40">
        <f t="shared" si="79"/>
        <v>-1.7333333333333485</v>
      </c>
      <c r="K135" s="40">
        <f t="shared" si="68"/>
        <v>3.004444444444497</v>
      </c>
      <c r="L135" s="40">
        <f t="shared" si="69"/>
        <v>3.004444444444497</v>
      </c>
      <c r="M135" s="40">
        <f t="shared" si="70"/>
        <v>3.004444444444497</v>
      </c>
      <c r="N135" s="40">
        <f t="shared" si="71"/>
        <v>3.004444444444497</v>
      </c>
      <c r="O135" s="40">
        <f t="shared" si="72"/>
        <v>3.004444444444497</v>
      </c>
      <c r="P135" s="40">
        <f t="shared" si="73"/>
        <v>3.004444444444497</v>
      </c>
    </row>
    <row r="136" spans="2:16" ht="13.5">
      <c r="B136" s="38"/>
      <c r="D136" s="40">
        <f t="shared" si="78"/>
        <v>1.7333333333333485</v>
      </c>
      <c r="E136" s="40">
        <f t="shared" si="78"/>
        <v>1.7333333333333485</v>
      </c>
      <c r="F136" s="40">
        <f t="shared" si="78"/>
        <v>1.7333333333333485</v>
      </c>
      <c r="G136" s="40">
        <f t="shared" si="79"/>
        <v>-1.7333333333333485</v>
      </c>
      <c r="H136" s="40">
        <f t="shared" si="79"/>
        <v>-1.7333333333333485</v>
      </c>
      <c r="I136" s="40">
        <f t="shared" si="79"/>
        <v>-1.7333333333333485</v>
      </c>
      <c r="K136" s="40">
        <f t="shared" si="68"/>
        <v>3.004444444444497</v>
      </c>
      <c r="L136" s="40">
        <f t="shared" si="69"/>
        <v>3.004444444444497</v>
      </c>
      <c r="M136" s="40">
        <f t="shared" si="70"/>
        <v>3.004444444444497</v>
      </c>
      <c r="N136" s="40">
        <f t="shared" si="71"/>
        <v>3.004444444444497</v>
      </c>
      <c r="O136" s="40">
        <f t="shared" si="72"/>
        <v>3.004444444444497</v>
      </c>
      <c r="P136" s="40">
        <f t="shared" si="73"/>
        <v>3.004444444444497</v>
      </c>
    </row>
    <row r="137" spans="2:16" ht="13.5">
      <c r="B137" s="38"/>
      <c r="D137" s="40">
        <f aca="true" t="shared" si="80" ref="D137:F139">AVERAGE($D$18:$F$20)-D35-D52-D86</f>
        <v>-14.933333333333394</v>
      </c>
      <c r="E137" s="40">
        <f t="shared" si="80"/>
        <v>-14.933333333333394</v>
      </c>
      <c r="F137" s="40">
        <f t="shared" si="80"/>
        <v>-14.933333333333394</v>
      </c>
      <c r="G137" s="40">
        <f aca="true" t="shared" si="81" ref="G137:I139">AVERAGE($G$18:$I$20)-G35-G52-G86</f>
        <v>14.93333333333328</v>
      </c>
      <c r="H137" s="40">
        <f t="shared" si="81"/>
        <v>14.93333333333328</v>
      </c>
      <c r="I137" s="40">
        <f t="shared" si="81"/>
        <v>14.93333333333328</v>
      </c>
      <c r="K137" s="40">
        <f t="shared" si="68"/>
        <v>223.00444444444625</v>
      </c>
      <c r="L137" s="40">
        <f t="shared" si="69"/>
        <v>223.00444444444625</v>
      </c>
      <c r="M137" s="40">
        <f t="shared" si="70"/>
        <v>223.00444444444625</v>
      </c>
      <c r="N137" s="40">
        <f t="shared" si="71"/>
        <v>223.00444444444287</v>
      </c>
      <c r="O137" s="40">
        <f t="shared" si="72"/>
        <v>223.00444444444287</v>
      </c>
      <c r="P137" s="40">
        <f t="shared" si="73"/>
        <v>223.00444444444287</v>
      </c>
    </row>
    <row r="138" spans="2:16" ht="13.5">
      <c r="B138" s="38"/>
      <c r="D138" s="40">
        <f t="shared" si="80"/>
        <v>-14.933333333333394</v>
      </c>
      <c r="E138" s="40">
        <f t="shared" si="80"/>
        <v>-14.933333333333394</v>
      </c>
      <c r="F138" s="40">
        <f t="shared" si="80"/>
        <v>-14.933333333333394</v>
      </c>
      <c r="G138" s="40">
        <f t="shared" si="81"/>
        <v>14.93333333333328</v>
      </c>
      <c r="H138" s="40">
        <f t="shared" si="81"/>
        <v>14.93333333333328</v>
      </c>
      <c r="I138" s="40">
        <f t="shared" si="81"/>
        <v>14.93333333333328</v>
      </c>
      <c r="K138" s="40">
        <f t="shared" si="68"/>
        <v>223.00444444444625</v>
      </c>
      <c r="L138" s="40">
        <f t="shared" si="69"/>
        <v>223.00444444444625</v>
      </c>
      <c r="M138" s="40">
        <f t="shared" si="70"/>
        <v>223.00444444444625</v>
      </c>
      <c r="N138" s="40">
        <f t="shared" si="71"/>
        <v>223.00444444444287</v>
      </c>
      <c r="O138" s="40">
        <f t="shared" si="72"/>
        <v>223.00444444444287</v>
      </c>
      <c r="P138" s="40">
        <f t="shared" si="73"/>
        <v>223.00444444444287</v>
      </c>
    </row>
    <row r="139" spans="2:16" ht="13.5">
      <c r="B139" s="38"/>
      <c r="D139" s="40">
        <f t="shared" si="80"/>
        <v>-14.933333333333394</v>
      </c>
      <c r="E139" s="40">
        <f t="shared" si="80"/>
        <v>-14.933333333333394</v>
      </c>
      <c r="F139" s="40">
        <f t="shared" si="80"/>
        <v>-14.933333333333394</v>
      </c>
      <c r="G139" s="40">
        <f t="shared" si="81"/>
        <v>14.93333333333328</v>
      </c>
      <c r="H139" s="40">
        <f t="shared" si="81"/>
        <v>14.93333333333328</v>
      </c>
      <c r="I139" s="40">
        <f t="shared" si="81"/>
        <v>14.93333333333328</v>
      </c>
      <c r="K139" s="40">
        <f t="shared" si="68"/>
        <v>223.00444444444625</v>
      </c>
      <c r="L139" s="40">
        <f t="shared" si="69"/>
        <v>223.00444444444625</v>
      </c>
      <c r="M139" s="40">
        <f t="shared" si="70"/>
        <v>223.00444444444625</v>
      </c>
      <c r="N139" s="40">
        <f t="shared" si="71"/>
        <v>223.00444444444287</v>
      </c>
      <c r="O139" s="40">
        <f t="shared" si="72"/>
        <v>223.00444444444287</v>
      </c>
      <c r="P139" s="40">
        <f t="shared" si="73"/>
        <v>223.00444444444287</v>
      </c>
    </row>
    <row r="140" ht="15">
      <c r="B140" s="22"/>
    </row>
    <row r="141" spans="2:26" ht="17.25">
      <c r="B141" s="22"/>
      <c r="D141" s="36" t="s">
        <v>15</v>
      </c>
      <c r="E141" s="36"/>
      <c r="F141" s="36"/>
      <c r="G141" s="36"/>
      <c r="H141" s="36"/>
      <c r="I141" s="36"/>
      <c r="K141" s="36" t="s">
        <v>27</v>
      </c>
      <c r="L141" s="36"/>
      <c r="M141" s="36"/>
      <c r="N141" s="36"/>
      <c r="O141" s="36"/>
      <c r="P141" s="36"/>
      <c r="R141" s="19" t="s">
        <v>48</v>
      </c>
      <c r="T141" s="19" t="s">
        <v>66</v>
      </c>
      <c r="V141" s="19" t="s">
        <v>82</v>
      </c>
      <c r="X141" s="19" t="s">
        <v>98</v>
      </c>
      <c r="Z141" s="19" t="s">
        <v>112</v>
      </c>
    </row>
    <row r="142" spans="2:26" ht="13.5">
      <c r="B142" s="38" t="s">
        <v>128</v>
      </c>
      <c r="D142" s="40">
        <f>AVERAGE($D$6:$D$8,$G$6:$G$8)-D23-D40-D91</f>
        <v>55.288888888889005</v>
      </c>
      <c r="E142" s="40">
        <f>AVERAGE($E$6:$E$8,$H$6:$H$8)-E23-E40-E91</f>
        <v>-76.87777777777774</v>
      </c>
      <c r="F142" s="40">
        <f>AVERAGE($F$6:$F$8,$I$6:$I$8)-F23-F40-F91</f>
        <v>21.58888888888896</v>
      </c>
      <c r="G142" s="40">
        <f>AVERAGE($D$6:$D$8,$G$6:$G$8)-G23-G40-G91</f>
        <v>55.288888888889005</v>
      </c>
      <c r="H142" s="40">
        <f>AVERAGE($E$6:$E$8,$H$6:$H$8)-H23-H40-H91</f>
        <v>-76.87777777777774</v>
      </c>
      <c r="I142" s="40">
        <f>AVERAGE($F$6:$F$8,$I$6:$I$8)-I23-I40-I91</f>
        <v>21.58888888888896</v>
      </c>
      <c r="K142" s="40">
        <f aca="true" t="shared" si="82" ref="K142:K156">D142^2</f>
        <v>3056.861234567914</v>
      </c>
      <c r="L142" s="40">
        <f aca="true" t="shared" si="83" ref="L142:L156">E142^2</f>
        <v>5910.192716049377</v>
      </c>
      <c r="M142" s="40">
        <f aca="true" t="shared" si="84" ref="M142:M156">F142^2</f>
        <v>466.08012345679316</v>
      </c>
      <c r="N142" s="40">
        <f aca="true" t="shared" si="85" ref="N142:N156">G142^2</f>
        <v>3056.861234567914</v>
      </c>
      <c r="O142" s="40">
        <f aca="true" t="shared" si="86" ref="O142:O156">H142^2</f>
        <v>5910.192716049377</v>
      </c>
      <c r="P142" s="40">
        <f aca="true" t="shared" si="87" ref="P142:P156">I142^2</f>
        <v>466.08012345679316</v>
      </c>
      <c r="R142" s="40">
        <f>SUM(K142:P156)</f>
        <v>134424.31111111122</v>
      </c>
      <c r="T142" s="41">
        <v>8</v>
      </c>
      <c r="V142" s="40">
        <f>R142/T142</f>
        <v>16803.038888888903</v>
      </c>
      <c r="X142" s="40">
        <f>V142/$V$278</f>
        <v>3.548127290681195</v>
      </c>
      <c r="Z142" s="42">
        <f>FDIST(X142,T142,$T$278)</f>
        <v>0.014892024899652807</v>
      </c>
    </row>
    <row r="143" spans="2:16" ht="13.5">
      <c r="B143" s="38"/>
      <c r="D143" s="40">
        <f>AVERAGE($D$6:$D$8,$G$6:$G$8)-D24-D41-D92</f>
        <v>55.288888888889005</v>
      </c>
      <c r="E143" s="40">
        <f>AVERAGE($E$6:$E$8,$H$6:$H$8)-E24-E41-E92</f>
        <v>-76.87777777777774</v>
      </c>
      <c r="F143" s="40">
        <f>AVERAGE($F$6:$F$8,$I$6:$I$8)-F24-F41-F92</f>
        <v>21.58888888888896</v>
      </c>
      <c r="G143" s="40">
        <f>AVERAGE($D$6:$D$8,$G$6:$G$8)-G24-G41-G92</f>
        <v>55.288888888889005</v>
      </c>
      <c r="H143" s="40">
        <f>AVERAGE($E$6:$E$8,$H$6:$H$8)-H24-H41-H92</f>
        <v>-76.87777777777774</v>
      </c>
      <c r="I143" s="40">
        <f>AVERAGE($F$6:$F$8,$I$6:$I$8)-I24-I41-I92</f>
        <v>21.58888888888896</v>
      </c>
      <c r="K143" s="40">
        <f t="shared" si="82"/>
        <v>3056.861234567914</v>
      </c>
      <c r="L143" s="40">
        <f t="shared" si="83"/>
        <v>5910.192716049377</v>
      </c>
      <c r="M143" s="40">
        <f t="shared" si="84"/>
        <v>466.08012345679316</v>
      </c>
      <c r="N143" s="40">
        <f t="shared" si="85"/>
        <v>3056.861234567914</v>
      </c>
      <c r="O143" s="40">
        <f t="shared" si="86"/>
        <v>5910.192716049377</v>
      </c>
      <c r="P143" s="40">
        <f t="shared" si="87"/>
        <v>466.08012345679316</v>
      </c>
    </row>
    <row r="144" spans="2:16" ht="13.5">
      <c r="B144" s="38"/>
      <c r="D144" s="40">
        <f>AVERAGE($D$6:$D$8,$G$6:$G$8)-D25-D42-D93</f>
        <v>55.288888888889005</v>
      </c>
      <c r="E144" s="40">
        <f>AVERAGE($E$6:$E$8,$H$6:$H$8)-E25-E42-E93</f>
        <v>-76.87777777777774</v>
      </c>
      <c r="F144" s="40">
        <f>AVERAGE($F$6:$F$8,$I$6:$I$8)-F25-F42-F93</f>
        <v>21.58888888888896</v>
      </c>
      <c r="G144" s="40">
        <f>AVERAGE($D$6:$D$8,$G$6:$G$8)-G25-G42-G93</f>
        <v>55.288888888889005</v>
      </c>
      <c r="H144" s="40">
        <f>AVERAGE($E$6:$E$8,$H$6:$H$8)-H25-H42-H93</f>
        <v>-76.87777777777774</v>
      </c>
      <c r="I144" s="40">
        <f>AVERAGE($F$6:$F$8,$I$6:$I$8)-I25-I42-I93</f>
        <v>21.58888888888896</v>
      </c>
      <c r="K144" s="40">
        <f t="shared" si="82"/>
        <v>3056.861234567914</v>
      </c>
      <c r="L144" s="40">
        <f t="shared" si="83"/>
        <v>5910.192716049377</v>
      </c>
      <c r="M144" s="40">
        <f t="shared" si="84"/>
        <v>466.08012345679316</v>
      </c>
      <c r="N144" s="40">
        <f t="shared" si="85"/>
        <v>3056.861234567914</v>
      </c>
      <c r="O144" s="40">
        <f t="shared" si="86"/>
        <v>5910.192716049377</v>
      </c>
      <c r="P144" s="40">
        <f t="shared" si="87"/>
        <v>466.08012345679316</v>
      </c>
    </row>
    <row r="145" spans="2:16" ht="13.5">
      <c r="B145" s="38"/>
      <c r="D145" s="40">
        <f>AVERAGE($D$9:$D$11,$G$9:$G$11)-D26-D43-D94</f>
        <v>-15.82222222222208</v>
      </c>
      <c r="E145" s="40">
        <f>AVERAGE($E$9:$E$11,$H$9:$H$11)-E26-E43-E94</f>
        <v>-7.822222222222081</v>
      </c>
      <c r="F145" s="40">
        <f>AVERAGE($F$9:$F$11,$I$9:$I$11)-F26-F43-F94</f>
        <v>23.644444444444616</v>
      </c>
      <c r="G145" s="40">
        <f>AVERAGE($D$9:$D$11,$G$9:$G$11)-G26-G43-G94</f>
        <v>-15.82222222222208</v>
      </c>
      <c r="H145" s="40">
        <f>AVERAGE($E$9:$E$11,$H$9:$H$11)-H26-H43-H94</f>
        <v>-7.822222222222081</v>
      </c>
      <c r="I145" s="40">
        <f>AVERAGE($F$9:$F$11,$I$9:$I$11)-I26-I43-I94</f>
        <v>23.644444444444616</v>
      </c>
      <c r="K145" s="40">
        <f t="shared" si="82"/>
        <v>250.34271604937823</v>
      </c>
      <c r="L145" s="40">
        <f t="shared" si="83"/>
        <v>61.18716049382495</v>
      </c>
      <c r="M145" s="40">
        <f t="shared" si="84"/>
        <v>559.0597530864279</v>
      </c>
      <c r="N145" s="40">
        <f t="shared" si="85"/>
        <v>250.34271604937823</v>
      </c>
      <c r="O145" s="40">
        <f t="shared" si="86"/>
        <v>61.18716049382495</v>
      </c>
      <c r="P145" s="40">
        <f t="shared" si="87"/>
        <v>559.0597530864279</v>
      </c>
    </row>
    <row r="146" spans="2:16" ht="13.5">
      <c r="B146" s="38"/>
      <c r="D146" s="40">
        <f>AVERAGE($D$9:$D$11,$G$9:$G$11)-D27-D44-D95</f>
        <v>-15.82222222222208</v>
      </c>
      <c r="E146" s="40">
        <f>AVERAGE($E$9:$E$11,$H$9:$H$11)-E27-E44-E95</f>
        <v>-7.822222222222081</v>
      </c>
      <c r="F146" s="40">
        <f>AVERAGE($F$9:$F$11,$I$9:$I$11)-F27-F44-F95</f>
        <v>23.644444444444616</v>
      </c>
      <c r="G146" s="40">
        <f>AVERAGE($D$9:$D$11,$G$9:$G$11)-G27-G44-G95</f>
        <v>-15.82222222222208</v>
      </c>
      <c r="H146" s="40">
        <f>AVERAGE($E$9:$E$11,$H$9:$H$11)-H27-H44-H95</f>
        <v>-7.822222222222081</v>
      </c>
      <c r="I146" s="40">
        <f>AVERAGE($F$9:$F$11,$I$9:$I$11)-I27-I44-I95</f>
        <v>23.644444444444616</v>
      </c>
      <c r="K146" s="40">
        <f t="shared" si="82"/>
        <v>250.34271604937823</v>
      </c>
      <c r="L146" s="40">
        <f t="shared" si="83"/>
        <v>61.18716049382495</v>
      </c>
      <c r="M146" s="40">
        <f t="shared" si="84"/>
        <v>559.0597530864279</v>
      </c>
      <c r="N146" s="40">
        <f t="shared" si="85"/>
        <v>250.34271604937823</v>
      </c>
      <c r="O146" s="40">
        <f t="shared" si="86"/>
        <v>61.18716049382495</v>
      </c>
      <c r="P146" s="40">
        <f t="shared" si="87"/>
        <v>559.0597530864279</v>
      </c>
    </row>
    <row r="147" spans="2:16" ht="13.5">
      <c r="B147" s="38"/>
      <c r="D147" s="40">
        <f>AVERAGE($D$9:$D$11,$G$9:$G$11)-D28-D45-D96</f>
        <v>-15.82222222222208</v>
      </c>
      <c r="E147" s="40">
        <f>AVERAGE($E$9:$E$11,$H$9:$H$11)-E28-E45-E96</f>
        <v>-7.822222222222081</v>
      </c>
      <c r="F147" s="40">
        <f>AVERAGE($F$9:$F$11,$I$9:$I$11)-F28-F45-F96</f>
        <v>23.644444444444616</v>
      </c>
      <c r="G147" s="40">
        <f>AVERAGE($D$9:$D$11,$G$9:$G$11)-G28-G45-G96</f>
        <v>-15.82222222222208</v>
      </c>
      <c r="H147" s="40">
        <f>AVERAGE($E$9:$E$11,$H$9:$H$11)-H28-H45-H96</f>
        <v>-7.822222222222081</v>
      </c>
      <c r="I147" s="40">
        <f>AVERAGE($F$9:$F$11,$I$9:$I$11)-I28-I45-I96</f>
        <v>23.644444444444616</v>
      </c>
      <c r="K147" s="40">
        <f t="shared" si="82"/>
        <v>250.34271604937823</v>
      </c>
      <c r="L147" s="40">
        <f t="shared" si="83"/>
        <v>61.18716049382495</v>
      </c>
      <c r="M147" s="40">
        <f t="shared" si="84"/>
        <v>559.0597530864279</v>
      </c>
      <c r="N147" s="40">
        <f t="shared" si="85"/>
        <v>250.34271604937823</v>
      </c>
      <c r="O147" s="40">
        <f t="shared" si="86"/>
        <v>61.18716049382495</v>
      </c>
      <c r="P147" s="40">
        <f t="shared" si="87"/>
        <v>559.0597530864279</v>
      </c>
    </row>
    <row r="148" spans="2:16" ht="13.5">
      <c r="B148" s="38"/>
      <c r="D148" s="40">
        <f>AVERAGE($D$12:$D$14,$G$12:$G$14)-D29-D46-D97</f>
        <v>3.0666666666667197</v>
      </c>
      <c r="E148" s="40">
        <f>AVERAGE($E$12:$E$14,$H$12:$H$14)-E29-E46-E97</f>
        <v>-11.266666666666538</v>
      </c>
      <c r="F148" s="40">
        <f>AVERAGE($F$12:$F$14,$I$12:$I$14)-F29-F46-F97</f>
        <v>8.20000000000016</v>
      </c>
      <c r="G148" s="40">
        <f>AVERAGE($D$12:$D$14,$G$12:$G$14)-G29-G46-G97</f>
        <v>3.0666666666667197</v>
      </c>
      <c r="H148" s="40">
        <f>AVERAGE($E$12:$E$14,$H$12:$H$14)-H29-H46-H97</f>
        <v>-11.266666666666538</v>
      </c>
      <c r="I148" s="40">
        <f>AVERAGE($F$12:$F$14,$I$12:$I$14)-I29-I46-I97</f>
        <v>8.20000000000016</v>
      </c>
      <c r="K148" s="40">
        <f t="shared" si="82"/>
        <v>9.40444444444477</v>
      </c>
      <c r="L148" s="40">
        <f t="shared" si="83"/>
        <v>126.93777777777487</v>
      </c>
      <c r="M148" s="40">
        <f t="shared" si="84"/>
        <v>67.24000000000261</v>
      </c>
      <c r="N148" s="40">
        <f t="shared" si="85"/>
        <v>9.40444444444477</v>
      </c>
      <c r="O148" s="40">
        <f t="shared" si="86"/>
        <v>126.93777777777487</v>
      </c>
      <c r="P148" s="40">
        <f t="shared" si="87"/>
        <v>67.24000000000261</v>
      </c>
    </row>
    <row r="149" spans="2:16" ht="13.5">
      <c r="B149" s="38"/>
      <c r="D149" s="40">
        <f>AVERAGE($D$12:$D$14,$G$12:$G$14)-D30-D47-D98</f>
        <v>3.0666666666667197</v>
      </c>
      <c r="E149" s="40">
        <f>AVERAGE($E$12:$E$14,$H$12:$H$14)-E30-E47-E98</f>
        <v>-11.266666666666538</v>
      </c>
      <c r="F149" s="40">
        <f>AVERAGE($F$12:$F$14,$I$12:$I$14)-F30-F47-F98</f>
        <v>8.20000000000016</v>
      </c>
      <c r="G149" s="40">
        <f>AVERAGE($D$12:$D$14,$G$12:$G$14)-G30-G47-G98</f>
        <v>3.0666666666667197</v>
      </c>
      <c r="H149" s="40">
        <f>AVERAGE($E$12:$E$14,$H$12:$H$14)-H30-H47-H98</f>
        <v>-11.266666666666538</v>
      </c>
      <c r="I149" s="40">
        <f>AVERAGE($F$12:$F$14,$I$12:$I$14)-I30-I47-I98</f>
        <v>8.20000000000016</v>
      </c>
      <c r="K149" s="40">
        <f t="shared" si="82"/>
        <v>9.40444444444477</v>
      </c>
      <c r="L149" s="40">
        <f t="shared" si="83"/>
        <v>126.93777777777487</v>
      </c>
      <c r="M149" s="40">
        <f t="shared" si="84"/>
        <v>67.24000000000261</v>
      </c>
      <c r="N149" s="40">
        <f t="shared" si="85"/>
        <v>9.40444444444477</v>
      </c>
      <c r="O149" s="40">
        <f t="shared" si="86"/>
        <v>126.93777777777487</v>
      </c>
      <c r="P149" s="40">
        <f t="shared" si="87"/>
        <v>67.24000000000261</v>
      </c>
    </row>
    <row r="150" spans="2:16" ht="13.5">
      <c r="B150" s="38"/>
      <c r="D150" s="40">
        <f>AVERAGE($D$12:$D$14,$G$12:$G$14)-D31-D48-D99</f>
        <v>3.0666666666667197</v>
      </c>
      <c r="E150" s="40">
        <f>AVERAGE($E$12:$E$14,$H$12:$H$14)-E31-E48-E99</f>
        <v>-11.266666666666538</v>
      </c>
      <c r="F150" s="40">
        <f>AVERAGE($F$12:$F$14,$I$12:$I$14)-F31-F48-F99</f>
        <v>8.20000000000016</v>
      </c>
      <c r="G150" s="40">
        <f>AVERAGE($D$12:$D$14,$G$12:$G$14)-G31-G48-G99</f>
        <v>3.0666666666667197</v>
      </c>
      <c r="H150" s="40">
        <f>AVERAGE($E$12:$E$14,$H$12:$H$14)-H31-H48-H99</f>
        <v>-11.266666666666538</v>
      </c>
      <c r="I150" s="40">
        <f>AVERAGE($F$12:$F$14,$I$12:$I$14)-I31-I48-I99</f>
        <v>8.20000000000016</v>
      </c>
      <c r="K150" s="40">
        <f t="shared" si="82"/>
        <v>9.40444444444477</v>
      </c>
      <c r="L150" s="40">
        <f t="shared" si="83"/>
        <v>126.93777777777487</v>
      </c>
      <c r="M150" s="40">
        <f t="shared" si="84"/>
        <v>67.24000000000261</v>
      </c>
      <c r="N150" s="40">
        <f t="shared" si="85"/>
        <v>9.40444444444477</v>
      </c>
      <c r="O150" s="40">
        <f t="shared" si="86"/>
        <v>126.93777777777487</v>
      </c>
      <c r="P150" s="40">
        <f t="shared" si="87"/>
        <v>67.24000000000261</v>
      </c>
    </row>
    <row r="151" spans="2:16" ht="13.5">
      <c r="B151" s="38"/>
      <c r="D151" s="40">
        <f>AVERAGE($D$15:$D$17,$G$15:$G$17)-D32-D49-D100</f>
        <v>-11.82222222222208</v>
      </c>
      <c r="E151" s="40">
        <f>AVERAGE($E$15:$E$17,$H$15:$H$17)-E32-E49-E100</f>
        <v>77.51111111111118</v>
      </c>
      <c r="F151" s="40">
        <f>AVERAGE($F$15:$F$17,$I$15:$I$17)-F32-F49-F100</f>
        <v>-65.68888888888875</v>
      </c>
      <c r="G151" s="40">
        <f>AVERAGE($D$15:$D$17,$G$15:$G$17)-G32-G49-G100</f>
        <v>-11.82222222222208</v>
      </c>
      <c r="H151" s="40">
        <f>AVERAGE($E$15:$E$17,$H$15:$H$17)-H32-H49-H100</f>
        <v>77.51111111111118</v>
      </c>
      <c r="I151" s="40">
        <f>AVERAGE($F$15:$F$17,$I$15:$I$17)-I32-I49-I100</f>
        <v>-65.68888888888875</v>
      </c>
      <c r="K151" s="40">
        <f t="shared" si="82"/>
        <v>139.76493827160158</v>
      </c>
      <c r="L151" s="40">
        <f t="shared" si="83"/>
        <v>6007.9723456790225</v>
      </c>
      <c r="M151" s="40">
        <f t="shared" si="84"/>
        <v>4315.030123456772</v>
      </c>
      <c r="N151" s="40">
        <f t="shared" si="85"/>
        <v>139.76493827160158</v>
      </c>
      <c r="O151" s="40">
        <f t="shared" si="86"/>
        <v>6007.9723456790225</v>
      </c>
      <c r="P151" s="40">
        <f t="shared" si="87"/>
        <v>4315.030123456772</v>
      </c>
    </row>
    <row r="152" spans="2:16" ht="13.5">
      <c r="B152" s="38"/>
      <c r="D152" s="40">
        <f>AVERAGE($D$15:$D$17,$G$15:$G$17)-D33-D50-D101</f>
        <v>-11.82222222222208</v>
      </c>
      <c r="E152" s="40">
        <f>AVERAGE($E$15:$E$17,$H$15:$H$17)-E33-E50-E101</f>
        <v>77.51111111111118</v>
      </c>
      <c r="F152" s="40">
        <f>AVERAGE($F$15:$F$17,$I$15:$I$17)-F33-F50-F101</f>
        <v>-65.68888888888875</v>
      </c>
      <c r="G152" s="40">
        <f>AVERAGE($D$15:$D$17,$G$15:$G$17)-G33-G50-G101</f>
        <v>-11.82222222222208</v>
      </c>
      <c r="H152" s="40">
        <f>AVERAGE($E$15:$E$17,$H$15:$H$17)-H33-H50-H101</f>
        <v>77.51111111111118</v>
      </c>
      <c r="I152" s="40">
        <f>AVERAGE($F$15:$F$17,$I$15:$I$17)-I33-I50-I101</f>
        <v>-65.68888888888875</v>
      </c>
      <c r="K152" s="40">
        <f t="shared" si="82"/>
        <v>139.76493827160158</v>
      </c>
      <c r="L152" s="40">
        <f t="shared" si="83"/>
        <v>6007.9723456790225</v>
      </c>
      <c r="M152" s="40">
        <f t="shared" si="84"/>
        <v>4315.030123456772</v>
      </c>
      <c r="N152" s="40">
        <f t="shared" si="85"/>
        <v>139.76493827160158</v>
      </c>
      <c r="O152" s="40">
        <f t="shared" si="86"/>
        <v>6007.9723456790225</v>
      </c>
      <c r="P152" s="40">
        <f t="shared" si="87"/>
        <v>4315.030123456772</v>
      </c>
    </row>
    <row r="153" spans="2:16" ht="13.5">
      <c r="B153" s="38"/>
      <c r="D153" s="40">
        <f>AVERAGE($D$15:$D$17,$G$15:$G$17)-D34-D51-D102</f>
        <v>-11.82222222222208</v>
      </c>
      <c r="E153" s="40">
        <f>AVERAGE($E$15:$E$17,$H$15:$H$17)-E34-E51-E102</f>
        <v>77.51111111111118</v>
      </c>
      <c r="F153" s="40">
        <f>AVERAGE($F$15:$F$17,$I$15:$I$17)-F34-F51-F102</f>
        <v>-65.68888888888875</v>
      </c>
      <c r="G153" s="40">
        <f>AVERAGE($D$15:$D$17,$G$15:$G$17)-G34-G51-G102</f>
        <v>-11.82222222222208</v>
      </c>
      <c r="H153" s="40">
        <f>AVERAGE($E$15:$E$17,$H$15:$H$17)-H34-H51-H102</f>
        <v>77.51111111111118</v>
      </c>
      <c r="I153" s="40">
        <f>AVERAGE($F$15:$F$17,$I$15:$I$17)-I34-I51-I102</f>
        <v>-65.68888888888875</v>
      </c>
      <c r="K153" s="40">
        <f t="shared" si="82"/>
        <v>139.76493827160158</v>
      </c>
      <c r="L153" s="40">
        <f t="shared" si="83"/>
        <v>6007.9723456790225</v>
      </c>
      <c r="M153" s="40">
        <f t="shared" si="84"/>
        <v>4315.030123456772</v>
      </c>
      <c r="N153" s="40">
        <f t="shared" si="85"/>
        <v>139.76493827160158</v>
      </c>
      <c r="O153" s="40">
        <f t="shared" si="86"/>
        <v>6007.9723456790225</v>
      </c>
      <c r="P153" s="40">
        <f t="shared" si="87"/>
        <v>4315.030123456772</v>
      </c>
    </row>
    <row r="154" spans="2:16" ht="13.5">
      <c r="B154" s="38"/>
      <c r="D154" s="40">
        <f>AVERAGE($D$18:$D$20,$G$18:$G$20)-D35-D52-D103</f>
        <v>-30.71111111111111</v>
      </c>
      <c r="E154" s="40">
        <f>AVERAGE($E$18:$E$20,$H$18:$H$20)-E35-E52-E103</f>
        <v>18.455555555555634</v>
      </c>
      <c r="F154" s="40">
        <f>AVERAGE($F$18:$F$20,$I$18:$I$20)-F35-F52-F103</f>
        <v>12.255555555555588</v>
      </c>
      <c r="G154" s="40">
        <f>AVERAGE($D$18:$D$20,$G$18:$G$20)-G35-G52-G103</f>
        <v>-30.71111111111111</v>
      </c>
      <c r="H154" s="40">
        <f>AVERAGE($E$18:$E$20,$H$18:$H$20)-H35-H52-H103</f>
        <v>18.455555555555634</v>
      </c>
      <c r="I154" s="40">
        <f>AVERAGE($F$18:$F$20,$I$18:$I$20)-I35-I52-I103</f>
        <v>12.255555555555588</v>
      </c>
      <c r="K154" s="40">
        <f t="shared" si="82"/>
        <v>943.1723456790122</v>
      </c>
      <c r="L154" s="40">
        <f t="shared" si="83"/>
        <v>340.60753086420044</v>
      </c>
      <c r="M154" s="40">
        <f t="shared" si="84"/>
        <v>150.19864197530944</v>
      </c>
      <c r="N154" s="40">
        <f t="shared" si="85"/>
        <v>943.1723456790122</v>
      </c>
      <c r="O154" s="40">
        <f t="shared" si="86"/>
        <v>340.60753086420044</v>
      </c>
      <c r="P154" s="40">
        <f t="shared" si="87"/>
        <v>150.19864197530944</v>
      </c>
    </row>
    <row r="155" spans="2:16" ht="13.5">
      <c r="B155" s="38"/>
      <c r="D155" s="40">
        <f>AVERAGE($D$18:$D$20,$G$18:$G$20)-D36-D53-D104</f>
        <v>-30.71111111111111</v>
      </c>
      <c r="E155" s="40">
        <f>AVERAGE($E$18:$E$20,$H$18:$H$20)-E36-E53-E104</f>
        <v>18.455555555555634</v>
      </c>
      <c r="F155" s="40">
        <f>AVERAGE($F$18:$F$20,$I$18:$I$20)-F36-F53-F104</f>
        <v>12.255555555555588</v>
      </c>
      <c r="G155" s="40">
        <f>AVERAGE($D$18:$D$20,$G$18:$G$20)-G36-G53-G104</f>
        <v>-30.71111111111111</v>
      </c>
      <c r="H155" s="40">
        <f>AVERAGE($E$18:$E$20,$H$18:$H$20)-H36-H53-H104</f>
        <v>18.455555555555634</v>
      </c>
      <c r="I155" s="40">
        <f>AVERAGE($F$18:$F$20,$I$18:$I$20)-I36-I53-I104</f>
        <v>12.255555555555588</v>
      </c>
      <c r="K155" s="40">
        <f t="shared" si="82"/>
        <v>943.1723456790122</v>
      </c>
      <c r="L155" s="40">
        <f t="shared" si="83"/>
        <v>340.60753086420044</v>
      </c>
      <c r="M155" s="40">
        <f t="shared" si="84"/>
        <v>150.19864197530944</v>
      </c>
      <c r="N155" s="40">
        <f t="shared" si="85"/>
        <v>943.1723456790122</v>
      </c>
      <c r="O155" s="40">
        <f t="shared" si="86"/>
        <v>340.60753086420044</v>
      </c>
      <c r="P155" s="40">
        <f t="shared" si="87"/>
        <v>150.19864197530944</v>
      </c>
    </row>
    <row r="156" spans="2:16" ht="13.5">
      <c r="B156" s="38"/>
      <c r="D156" s="40">
        <f>AVERAGE($D$18:$D$20,$G$18:$G$20)-D37-D54-D105</f>
        <v>-30.71111111111111</v>
      </c>
      <c r="E156" s="40">
        <f>AVERAGE($E$18:$E$20,$H$18:$H$20)-E37-E54-E105</f>
        <v>18.455555555555634</v>
      </c>
      <c r="F156" s="40">
        <f>AVERAGE($F$18:$F$20,$I$18:$I$20)-F37-F54-F105</f>
        <v>12.255555555555588</v>
      </c>
      <c r="G156" s="40">
        <f>AVERAGE($D$18:$D$20,$G$18:$G$20)-G37-G54-G105</f>
        <v>-30.71111111111111</v>
      </c>
      <c r="H156" s="40">
        <f>AVERAGE($E$18:$E$20,$H$18:$H$20)-H37-H54-H105</f>
        <v>18.455555555555634</v>
      </c>
      <c r="I156" s="40">
        <f>AVERAGE($F$18:$F$20,$I$18:$I$20)-I37-I54-I105</f>
        <v>12.255555555555588</v>
      </c>
      <c r="K156" s="40">
        <f t="shared" si="82"/>
        <v>943.1723456790122</v>
      </c>
      <c r="L156" s="40">
        <f t="shared" si="83"/>
        <v>340.60753086420044</v>
      </c>
      <c r="M156" s="40">
        <f t="shared" si="84"/>
        <v>150.19864197530944</v>
      </c>
      <c r="N156" s="40">
        <f t="shared" si="85"/>
        <v>943.1723456790122</v>
      </c>
      <c r="O156" s="40">
        <f t="shared" si="86"/>
        <v>340.60753086420044</v>
      </c>
      <c r="P156" s="40">
        <f t="shared" si="87"/>
        <v>150.19864197530944</v>
      </c>
    </row>
    <row r="157" spans="2:11" ht="15">
      <c r="B157" s="22"/>
      <c r="D157" s="40"/>
      <c r="K157" s="40"/>
    </row>
    <row r="158" spans="2:26" ht="17.25">
      <c r="B158" s="22"/>
      <c r="D158" s="36" t="s">
        <v>17</v>
      </c>
      <c r="E158" s="36"/>
      <c r="F158" s="36"/>
      <c r="G158" s="36"/>
      <c r="H158" s="36"/>
      <c r="I158" s="36"/>
      <c r="K158" s="36" t="s">
        <v>28</v>
      </c>
      <c r="L158" s="36"/>
      <c r="M158" s="36"/>
      <c r="N158" s="36"/>
      <c r="O158" s="36"/>
      <c r="P158" s="36"/>
      <c r="R158" s="19" t="s">
        <v>51</v>
      </c>
      <c r="T158" s="19" t="s">
        <v>67</v>
      </c>
      <c r="V158" s="19" t="s">
        <v>83</v>
      </c>
      <c r="X158" s="19" t="s">
        <v>99</v>
      </c>
      <c r="Z158" s="19" t="s">
        <v>113</v>
      </c>
    </row>
    <row r="159" spans="2:26" ht="13.5">
      <c r="B159" s="38" t="s">
        <v>128</v>
      </c>
      <c r="D159" s="40">
        <f>AVERAGE($D$6:$F$6,$D$9:$F$9,$D$12:$F$12,$D$15:$F$15,$D$18:$F$18)-D23-D57-D74</f>
        <v>-8.47777777777776</v>
      </c>
      <c r="E159" s="40">
        <f>AVERAGE($D$6:$F$6,$D$9:$F$9,$D$12:$F$12,$D$15:$F$15,$D$18:$F$18)-E23-E57-E74</f>
        <v>-8.47777777777776</v>
      </c>
      <c r="F159" s="40">
        <f>AVERAGE($D$6:$F$6,$D$9:$F$9,$D$12:$F$12,$D$15:$F$15,$D$18:$F$18)-F23-F57-F74</f>
        <v>-8.47777777777776</v>
      </c>
      <c r="G159" s="40">
        <f>AVERAGE($G$6:$I$6,$G$9:$I$9,$G$12:$I$12,$G$15:$I$15,$G$18:$I$18)-G23-G57-G74</f>
        <v>8.47777777777776</v>
      </c>
      <c r="H159" s="40">
        <f>AVERAGE($G$6:$I$6,$G$9:$I$9,$G$12:$I$12,$G$15:$I$15,$G$18:$I$18)-H23-H57-H74</f>
        <v>8.47777777777776</v>
      </c>
      <c r="I159" s="40">
        <f>AVERAGE($G$6:$I$6,$G$9:$I$9,$G$12:$I$12,$G$15:$I$15,$G$18:$I$18)-I23-I57-I74</f>
        <v>8.47777777777776</v>
      </c>
      <c r="K159" s="40">
        <f aca="true" t="shared" si="88" ref="K159:K173">D159^2</f>
        <v>71.87271604938242</v>
      </c>
      <c r="L159" s="40">
        <f aca="true" t="shared" si="89" ref="L159:L173">E159^2</f>
        <v>71.87271604938242</v>
      </c>
      <c r="M159" s="40">
        <f aca="true" t="shared" si="90" ref="M159:M173">F159^2</f>
        <v>71.87271604938242</v>
      </c>
      <c r="N159" s="40">
        <f aca="true" t="shared" si="91" ref="N159:N173">G159^2</f>
        <v>71.87271604938242</v>
      </c>
      <c r="O159" s="40">
        <f aca="true" t="shared" si="92" ref="O159:O173">H159^2</f>
        <v>71.87271604938242</v>
      </c>
      <c r="P159" s="40">
        <f aca="true" t="shared" si="93" ref="P159:P173">I159^2</f>
        <v>71.87271604938242</v>
      </c>
      <c r="R159" s="40">
        <f>SUM(K159:P173)</f>
        <v>54685.088888888815</v>
      </c>
      <c r="T159" s="41">
        <v>2</v>
      </c>
      <c r="V159" s="40">
        <f>R159/T159</f>
        <v>27342.544444444407</v>
      </c>
      <c r="X159" s="40">
        <f>V159/$V$278</f>
        <v>5.773647777733125</v>
      </c>
      <c r="Z159" s="42">
        <f>FDIST(X159,T159,$T$278)</f>
        <v>0.012951739848275877</v>
      </c>
    </row>
    <row r="160" spans="2:16" ht="13.5">
      <c r="B160" s="38"/>
      <c r="D160" s="40">
        <f>AVERAGE($D$7:$F$7,$D$10:$F$10,$D$13:$F$13,$D$16:$F$16,$D$19:$F$19)-D24-D58-D75</f>
        <v>-25.04444444444448</v>
      </c>
      <c r="E160" s="40">
        <f>AVERAGE($D$7:$F$7,$D$10:$F$10,$D$13:$F$13,$D$16:$F$16,$D$19:$F$19)-E24-E58-E75</f>
        <v>-25.04444444444448</v>
      </c>
      <c r="F160" s="40">
        <f>AVERAGE($D$7:$F$7,$D$10:$F$10,$D$13:$F$13,$D$16:$F$16,$D$19:$F$19)-F24-F58-F75</f>
        <v>-25.04444444444448</v>
      </c>
      <c r="G160" s="40">
        <f>AVERAGE($G$7:$I$7,$G$10:$I$10,$G$13:$I$13,$G$16:$I$16,$G$19:$I$19)-G24-G58-G75</f>
        <v>25.044444444444366</v>
      </c>
      <c r="H160" s="40">
        <f>AVERAGE($G$7:$I$7,$G$10:$I$10,$G$13:$I$13,$G$16:$I$16,$G$19:$I$19)-H24-H58-H75</f>
        <v>25.044444444444366</v>
      </c>
      <c r="I160" s="40">
        <f>AVERAGE($G$7:$I$7,$G$10:$I$10,$G$13:$I$13,$G$16:$I$16,$G$19:$I$19)-I24-I58-I75</f>
        <v>25.044444444444366</v>
      </c>
      <c r="K160" s="40">
        <f t="shared" si="88"/>
        <v>627.2241975308659</v>
      </c>
      <c r="L160" s="40">
        <f t="shared" si="89"/>
        <v>627.2241975308659</v>
      </c>
      <c r="M160" s="40">
        <f t="shared" si="90"/>
        <v>627.2241975308659</v>
      </c>
      <c r="N160" s="40">
        <f t="shared" si="91"/>
        <v>627.2241975308602</v>
      </c>
      <c r="O160" s="40">
        <f t="shared" si="92"/>
        <v>627.2241975308602</v>
      </c>
      <c r="P160" s="40">
        <f t="shared" si="93"/>
        <v>627.2241975308602</v>
      </c>
    </row>
    <row r="161" spans="2:16" ht="13.5">
      <c r="B161" s="38"/>
      <c r="D161" s="40">
        <f>AVERAGE($D$8:$F$8,$D$11:$F$11,$D$14:$F$14,$D$17:$F$17,$D$20:$F$20)-D25-D59-D76</f>
        <v>33.52222222222224</v>
      </c>
      <c r="E161" s="40">
        <f>AVERAGE($D$8:$F$8,$D$11:$F$11,$D$14:$F$14,$D$17:$F$17,$D$20:$F$20)-E25-E59-E76</f>
        <v>33.52222222222224</v>
      </c>
      <c r="F161" s="40">
        <f>AVERAGE($D$8:$F$8,$D$11:$F$11,$D$14:$F$14,$D$17:$F$17,$D$20:$F$20)-F25-F59-F76</f>
        <v>33.52222222222224</v>
      </c>
      <c r="G161" s="40">
        <f>AVERAGE($G$8:$I$8,$G$11:$I$11,$G$14:$I$14,$G$17:$I$17,$G$20:$I$20)-G25-G59-G76</f>
        <v>-33.52222222222224</v>
      </c>
      <c r="H161" s="40">
        <f>AVERAGE($G$8:$I$8,$G$11:$I$11,$G$14:$I$14,$G$17:$I$17,$G$20:$I$20)-H25-H59-H76</f>
        <v>-33.52222222222224</v>
      </c>
      <c r="I161" s="40">
        <f>AVERAGE($G$8:$I$8,$G$11:$I$11,$G$14:$I$14,$G$17:$I$17,$G$20:$I$20)-I25-I59-I76</f>
        <v>-33.52222222222224</v>
      </c>
      <c r="K161" s="40">
        <f t="shared" si="88"/>
        <v>1123.7393827160506</v>
      </c>
      <c r="L161" s="40">
        <f t="shared" si="89"/>
        <v>1123.7393827160506</v>
      </c>
      <c r="M161" s="40">
        <f t="shared" si="90"/>
        <v>1123.7393827160506</v>
      </c>
      <c r="N161" s="40">
        <f t="shared" si="91"/>
        <v>1123.7393827160506</v>
      </c>
      <c r="O161" s="40">
        <f t="shared" si="92"/>
        <v>1123.7393827160506</v>
      </c>
      <c r="P161" s="40">
        <f t="shared" si="93"/>
        <v>1123.7393827160506</v>
      </c>
    </row>
    <row r="162" spans="2:16" ht="13.5">
      <c r="B162" s="38"/>
      <c r="D162" s="40">
        <f>AVERAGE($D$6:$F$6,$D$9:$F$9,$D$12:$F$12,$D$15:$F$15,$D$18:$F$18)-D26-D60-D77</f>
        <v>-8.47777777777776</v>
      </c>
      <c r="E162" s="40">
        <f>AVERAGE($D$6:$F$6,$D$9:$F$9,$D$12:$F$12,$D$15:$F$15,$D$18:$F$18)-E26-E60-E77</f>
        <v>-8.47777777777776</v>
      </c>
      <c r="F162" s="40">
        <f>AVERAGE($D$6:$F$6,$D$9:$F$9,$D$12:$F$12,$D$15:$F$15,$D$18:$F$18)-F26-F60-F77</f>
        <v>-8.47777777777776</v>
      </c>
      <c r="G162" s="40">
        <f>AVERAGE($G$6:$I$6,$G$9:$I$9,$G$12:$I$12,$G$15:$I$15,$G$18:$I$18)-G26-G60-G77</f>
        <v>8.47777777777776</v>
      </c>
      <c r="H162" s="40">
        <f>AVERAGE($G$6:$I$6,$G$9:$I$9,$G$12:$I$12,$G$15:$I$15,$G$18:$I$18)-H26-H60-H77</f>
        <v>8.47777777777776</v>
      </c>
      <c r="I162" s="40">
        <f>AVERAGE($G$6:$I$6,$G$9:$I$9,$G$12:$I$12,$G$15:$I$15,$G$18:$I$18)-I26-I60-I77</f>
        <v>8.47777777777776</v>
      </c>
      <c r="K162" s="40">
        <f t="shared" si="88"/>
        <v>71.87271604938242</v>
      </c>
      <c r="L162" s="40">
        <f t="shared" si="89"/>
        <v>71.87271604938242</v>
      </c>
      <c r="M162" s="40">
        <f t="shared" si="90"/>
        <v>71.87271604938242</v>
      </c>
      <c r="N162" s="40">
        <f t="shared" si="91"/>
        <v>71.87271604938242</v>
      </c>
      <c r="O162" s="40">
        <f t="shared" si="92"/>
        <v>71.87271604938242</v>
      </c>
      <c r="P162" s="40">
        <f t="shared" si="93"/>
        <v>71.87271604938242</v>
      </c>
    </row>
    <row r="163" spans="2:16" ht="13.5">
      <c r="B163" s="38"/>
      <c r="D163" s="40">
        <f>AVERAGE($D$7:$F$7,$D$10:$F$10,$D$13:$F$13,$D$16:$F$16,$D$19:$F$19)-D27-D61-D78</f>
        <v>-25.04444444444448</v>
      </c>
      <c r="E163" s="40">
        <f>AVERAGE($D$7:$F$7,$D$10:$F$10,$D$13:$F$13,$D$16:$F$16,$D$19:$F$19)-E27-E61-E78</f>
        <v>-25.04444444444448</v>
      </c>
      <c r="F163" s="40">
        <f>AVERAGE($D$7:$F$7,$D$10:$F$10,$D$13:$F$13,$D$16:$F$16,$D$19:$F$19)-F27-F61-F78</f>
        <v>-25.04444444444448</v>
      </c>
      <c r="G163" s="40">
        <f>AVERAGE($G$7:$I$7,$G$10:$I$10,$G$13:$I$13,$G$16:$I$16,$G$19:$I$19)-G27-G61-G78</f>
        <v>25.044444444444366</v>
      </c>
      <c r="H163" s="40">
        <f>AVERAGE($G$7:$I$7,$G$10:$I$10,$G$13:$I$13,$G$16:$I$16,$G$19:$I$19)-H27-H61-H78</f>
        <v>25.044444444444366</v>
      </c>
      <c r="I163" s="40">
        <f>AVERAGE($G$7:$I$7,$G$10:$I$10,$G$13:$I$13,$G$16:$I$16,$G$19:$I$19)-I27-I61-I78</f>
        <v>25.044444444444366</v>
      </c>
      <c r="K163" s="40">
        <f t="shared" si="88"/>
        <v>627.2241975308659</v>
      </c>
      <c r="L163" s="40">
        <f t="shared" si="89"/>
        <v>627.2241975308659</v>
      </c>
      <c r="M163" s="40">
        <f t="shared" si="90"/>
        <v>627.2241975308659</v>
      </c>
      <c r="N163" s="40">
        <f t="shared" si="91"/>
        <v>627.2241975308602</v>
      </c>
      <c r="O163" s="40">
        <f t="shared" si="92"/>
        <v>627.2241975308602</v>
      </c>
      <c r="P163" s="40">
        <f t="shared" si="93"/>
        <v>627.2241975308602</v>
      </c>
    </row>
    <row r="164" spans="2:16" ht="13.5">
      <c r="B164" s="38"/>
      <c r="D164" s="40">
        <f>AVERAGE($D$8:$F$8,$D$11:$F$11,$D$14:$F$14,$D$17:$F$17,$D$20:$F$20)-D28-D62-D79</f>
        <v>33.52222222222224</v>
      </c>
      <c r="E164" s="40">
        <f>AVERAGE($D$8:$F$8,$D$11:$F$11,$D$14:$F$14,$D$17:$F$17,$D$20:$F$20)-E28-E62-E79</f>
        <v>33.52222222222224</v>
      </c>
      <c r="F164" s="40">
        <f>AVERAGE($D$8:$F$8,$D$11:$F$11,$D$14:$F$14,$D$17:$F$17,$D$20:$F$20)-F28-F62-F79</f>
        <v>33.52222222222224</v>
      </c>
      <c r="G164" s="40">
        <f>AVERAGE($G$8:$I$8,$G$11:$I$11,$G$14:$I$14,$G$17:$I$17,$G$20:$I$20)-G28-G62-G79</f>
        <v>-33.52222222222224</v>
      </c>
      <c r="H164" s="40">
        <f>AVERAGE($G$8:$I$8,$G$11:$I$11,$G$14:$I$14,$G$17:$I$17,$G$20:$I$20)-H28-H62-H79</f>
        <v>-33.52222222222224</v>
      </c>
      <c r="I164" s="40">
        <f>AVERAGE($G$8:$I$8,$G$11:$I$11,$G$14:$I$14,$G$17:$I$17,$G$20:$I$20)-I28-I62-I79</f>
        <v>-33.52222222222224</v>
      </c>
      <c r="K164" s="40">
        <f t="shared" si="88"/>
        <v>1123.7393827160506</v>
      </c>
      <c r="L164" s="40">
        <f t="shared" si="89"/>
        <v>1123.7393827160506</v>
      </c>
      <c r="M164" s="40">
        <f t="shared" si="90"/>
        <v>1123.7393827160506</v>
      </c>
      <c r="N164" s="40">
        <f t="shared" si="91"/>
        <v>1123.7393827160506</v>
      </c>
      <c r="O164" s="40">
        <f t="shared" si="92"/>
        <v>1123.7393827160506</v>
      </c>
      <c r="P164" s="40">
        <f t="shared" si="93"/>
        <v>1123.7393827160506</v>
      </c>
    </row>
    <row r="165" spans="2:16" ht="13.5">
      <c r="B165" s="38"/>
      <c r="D165" s="40">
        <f>AVERAGE($D$6:$F$6,$D$9:$F$9,$D$12:$F$12,$D$15:$F$15,$D$18:$F$18)-D29-D63-D80</f>
        <v>-8.47777777777776</v>
      </c>
      <c r="E165" s="40">
        <f>AVERAGE($D$6:$F$6,$D$9:$F$9,$D$12:$F$12,$D$15:$F$15,$D$18:$F$18)-E29-E63-E80</f>
        <v>-8.47777777777776</v>
      </c>
      <c r="F165" s="40">
        <f>AVERAGE($D$6:$F$6,$D$9:$F$9,$D$12:$F$12,$D$15:$F$15,$D$18:$F$18)-F29-F63-F80</f>
        <v>-8.47777777777776</v>
      </c>
      <c r="G165" s="40">
        <f>AVERAGE($G$6:$I$6,$G$9:$I$9,$G$12:$I$12,$G$15:$I$15,$G$18:$I$18)-G29-G63-G80</f>
        <v>8.47777777777776</v>
      </c>
      <c r="H165" s="40">
        <f>AVERAGE($G$6:$I$6,$G$9:$I$9,$G$12:$I$12,$G$15:$I$15,$G$18:$I$18)-H29-H63-H80</f>
        <v>8.47777777777776</v>
      </c>
      <c r="I165" s="40">
        <f>AVERAGE($G$6:$I$6,$G$9:$I$9,$G$12:$I$12,$G$15:$I$15,$G$18:$I$18)-I29-I63-I80</f>
        <v>8.47777777777776</v>
      </c>
      <c r="K165" s="40">
        <f t="shared" si="88"/>
        <v>71.87271604938242</v>
      </c>
      <c r="L165" s="40">
        <f t="shared" si="89"/>
        <v>71.87271604938242</v>
      </c>
      <c r="M165" s="40">
        <f t="shared" si="90"/>
        <v>71.87271604938242</v>
      </c>
      <c r="N165" s="40">
        <f t="shared" si="91"/>
        <v>71.87271604938242</v>
      </c>
      <c r="O165" s="40">
        <f t="shared" si="92"/>
        <v>71.87271604938242</v>
      </c>
      <c r="P165" s="40">
        <f t="shared" si="93"/>
        <v>71.87271604938242</v>
      </c>
    </row>
    <row r="166" spans="2:16" ht="13.5">
      <c r="B166" s="38"/>
      <c r="D166" s="40">
        <f>AVERAGE($D$7:$F$7,$D$10:$F$10,$D$13:$F$13,$D$16:$F$16,$D$19:$F$19)-D30-D64-D81</f>
        <v>-25.04444444444448</v>
      </c>
      <c r="E166" s="40">
        <f>AVERAGE($D$7:$F$7,$D$10:$F$10,$D$13:$F$13,$D$16:$F$16,$D$19:$F$19)-E30-E64-E81</f>
        <v>-25.04444444444448</v>
      </c>
      <c r="F166" s="40">
        <f>AVERAGE($D$7:$F$7,$D$10:$F$10,$D$13:$F$13,$D$16:$F$16,$D$19:$F$19)-F30-F64-F81</f>
        <v>-25.04444444444448</v>
      </c>
      <c r="G166" s="40">
        <f>AVERAGE($G$7:$I$7,$G$10:$I$10,$G$13:$I$13,$G$16:$I$16,$G$19:$I$19)-G30-G64-G81</f>
        <v>25.044444444444366</v>
      </c>
      <c r="H166" s="40">
        <f>AVERAGE($G$7:$I$7,$G$10:$I$10,$G$13:$I$13,$G$16:$I$16,$G$19:$I$19)-H30-H64-H81</f>
        <v>25.044444444444366</v>
      </c>
      <c r="I166" s="40">
        <f>AVERAGE($G$7:$I$7,$G$10:$I$10,$G$13:$I$13,$G$16:$I$16,$G$19:$I$19)-I30-I64-I81</f>
        <v>25.044444444444366</v>
      </c>
      <c r="K166" s="40">
        <f t="shared" si="88"/>
        <v>627.2241975308659</v>
      </c>
      <c r="L166" s="40">
        <f t="shared" si="89"/>
        <v>627.2241975308659</v>
      </c>
      <c r="M166" s="40">
        <f t="shared" si="90"/>
        <v>627.2241975308659</v>
      </c>
      <c r="N166" s="40">
        <f t="shared" si="91"/>
        <v>627.2241975308602</v>
      </c>
      <c r="O166" s="40">
        <f t="shared" si="92"/>
        <v>627.2241975308602</v>
      </c>
      <c r="P166" s="40">
        <f t="shared" si="93"/>
        <v>627.2241975308602</v>
      </c>
    </row>
    <row r="167" spans="2:16" ht="13.5">
      <c r="B167" s="38"/>
      <c r="D167" s="40">
        <f>AVERAGE($D$8:$F$8,$D$11:$F$11,$D$14:$F$14,$D$17:$F$17,$D$20:$F$20)-D31-D65-D82</f>
        <v>33.52222222222224</v>
      </c>
      <c r="E167" s="40">
        <f>AVERAGE($D$8:$F$8,$D$11:$F$11,$D$14:$F$14,$D$17:$F$17,$D$20:$F$20)-E31-E65-E82</f>
        <v>33.52222222222224</v>
      </c>
      <c r="F167" s="40">
        <f>AVERAGE($D$8:$F$8,$D$11:$F$11,$D$14:$F$14,$D$17:$F$17,$D$20:$F$20)-F31-F65-F82</f>
        <v>33.52222222222224</v>
      </c>
      <c r="G167" s="40">
        <f>AVERAGE($G$8:$I$8,$G$11:$I$11,$G$14:$I$14,$G$17:$I$17,$G$20:$I$20)-G31-G65-G82</f>
        <v>-33.52222222222224</v>
      </c>
      <c r="H167" s="40">
        <f>AVERAGE($G$8:$I$8,$G$11:$I$11,$G$14:$I$14,$G$17:$I$17,$G$20:$I$20)-H31-H65-H82</f>
        <v>-33.52222222222224</v>
      </c>
      <c r="I167" s="40">
        <f>AVERAGE($G$8:$I$8,$G$11:$I$11,$G$14:$I$14,$G$17:$I$17,$G$20:$I$20)-I31-I65-I82</f>
        <v>-33.52222222222224</v>
      </c>
      <c r="K167" s="40">
        <f t="shared" si="88"/>
        <v>1123.7393827160506</v>
      </c>
      <c r="L167" s="40">
        <f t="shared" si="89"/>
        <v>1123.7393827160506</v>
      </c>
      <c r="M167" s="40">
        <f t="shared" si="90"/>
        <v>1123.7393827160506</v>
      </c>
      <c r="N167" s="40">
        <f t="shared" si="91"/>
        <v>1123.7393827160506</v>
      </c>
      <c r="O167" s="40">
        <f t="shared" si="92"/>
        <v>1123.7393827160506</v>
      </c>
      <c r="P167" s="40">
        <f t="shared" si="93"/>
        <v>1123.7393827160506</v>
      </c>
    </row>
    <row r="168" spans="2:16" ht="13.5">
      <c r="B168" s="38"/>
      <c r="D168" s="40">
        <f>AVERAGE($D$6:$F$6,$D$9:$F$9,$D$12:$F$12,$D$15:$F$15,$D$18:$F$18)-D32-D66-D83</f>
        <v>-8.47777777777776</v>
      </c>
      <c r="E168" s="40">
        <f>AVERAGE($D$6:$F$6,$D$9:$F$9,$D$12:$F$12,$D$15:$F$15,$D$18:$F$18)-E32-E66-E83</f>
        <v>-8.47777777777776</v>
      </c>
      <c r="F168" s="40">
        <f>AVERAGE($D$6:$F$6,$D$9:$F$9,$D$12:$F$12,$D$15:$F$15,$D$18:$F$18)-F32-F66-F83</f>
        <v>-8.47777777777776</v>
      </c>
      <c r="G168" s="40">
        <f>AVERAGE($G$6:$I$6,$G$9:$I$9,$G$12:$I$12,$G$15:$I$15,$G$18:$I$18)-G32-G66-G83</f>
        <v>8.47777777777776</v>
      </c>
      <c r="H168" s="40">
        <f>AVERAGE($G$6:$I$6,$G$9:$I$9,$G$12:$I$12,$G$15:$I$15,$G$18:$I$18)-H32-H66-H83</f>
        <v>8.47777777777776</v>
      </c>
      <c r="I168" s="40">
        <f>AVERAGE($G$6:$I$6,$G$9:$I$9,$G$12:$I$12,$G$15:$I$15,$G$18:$I$18)-I32-I66-I83</f>
        <v>8.47777777777776</v>
      </c>
      <c r="K168" s="40">
        <f t="shared" si="88"/>
        <v>71.87271604938242</v>
      </c>
      <c r="L168" s="40">
        <f t="shared" si="89"/>
        <v>71.87271604938242</v>
      </c>
      <c r="M168" s="40">
        <f t="shared" si="90"/>
        <v>71.87271604938242</v>
      </c>
      <c r="N168" s="40">
        <f t="shared" si="91"/>
        <v>71.87271604938242</v>
      </c>
      <c r="O168" s="40">
        <f t="shared" si="92"/>
        <v>71.87271604938242</v>
      </c>
      <c r="P168" s="40">
        <f t="shared" si="93"/>
        <v>71.87271604938242</v>
      </c>
    </row>
    <row r="169" spans="2:16" ht="13.5">
      <c r="B169" s="38"/>
      <c r="D169" s="40">
        <f>AVERAGE($D$7:$F$7,$D$10:$F$10,$D$13:$F$13,$D$16:$F$16,$D$19:$F$19)-D33-D67-D84</f>
        <v>-25.04444444444448</v>
      </c>
      <c r="E169" s="40">
        <f>AVERAGE($D$7:$F$7,$D$10:$F$10,$D$13:$F$13,$D$16:$F$16,$D$19:$F$19)-E33-E67-E84</f>
        <v>-25.04444444444448</v>
      </c>
      <c r="F169" s="40">
        <f>AVERAGE($D$7:$F$7,$D$10:$F$10,$D$13:$F$13,$D$16:$F$16,$D$19:$F$19)-F33-F67-F84</f>
        <v>-25.04444444444448</v>
      </c>
      <c r="G169" s="40">
        <f>AVERAGE($G$7:$I$7,$G$10:$I$10,$G$13:$I$13,$G$16:$I$16,$G$19:$I$19)-G33-G67-G84</f>
        <v>25.044444444444366</v>
      </c>
      <c r="H169" s="40">
        <f>AVERAGE($G$7:$I$7,$G$10:$I$10,$G$13:$I$13,$G$16:$I$16,$G$19:$I$19)-H33-H67-H84</f>
        <v>25.044444444444366</v>
      </c>
      <c r="I169" s="40">
        <f>AVERAGE($G$7:$I$7,$G$10:$I$10,$G$13:$I$13,$G$16:$I$16,$G$19:$I$19)-I33-I67-I84</f>
        <v>25.044444444444366</v>
      </c>
      <c r="K169" s="40">
        <f t="shared" si="88"/>
        <v>627.2241975308659</v>
      </c>
      <c r="L169" s="40">
        <f t="shared" si="89"/>
        <v>627.2241975308659</v>
      </c>
      <c r="M169" s="40">
        <f t="shared" si="90"/>
        <v>627.2241975308659</v>
      </c>
      <c r="N169" s="40">
        <f t="shared" si="91"/>
        <v>627.2241975308602</v>
      </c>
      <c r="O169" s="40">
        <f t="shared" si="92"/>
        <v>627.2241975308602</v>
      </c>
      <c r="P169" s="40">
        <f t="shared" si="93"/>
        <v>627.2241975308602</v>
      </c>
    </row>
    <row r="170" spans="2:16" ht="13.5">
      <c r="B170" s="38"/>
      <c r="D170" s="40">
        <f>AVERAGE($D$8:$F$8,$D$11:$F$11,$D$14:$F$14,$D$17:$F$17,$D$20:$F$20)-D34-D68-D85</f>
        <v>33.52222222222224</v>
      </c>
      <c r="E170" s="40">
        <f>AVERAGE($D$8:$F$8,$D$11:$F$11,$D$14:$F$14,$D$17:$F$17,$D$20:$F$20)-E34-E68-E85</f>
        <v>33.52222222222224</v>
      </c>
      <c r="F170" s="40">
        <f>AVERAGE($D$8:$F$8,$D$11:$F$11,$D$14:$F$14,$D$17:$F$17,$D$20:$F$20)-F34-F68-F85</f>
        <v>33.52222222222224</v>
      </c>
      <c r="G170" s="40">
        <f>AVERAGE($G$8:$I$8,$G$11:$I$11,$G$14:$I$14,$G$17:$I$17,$G$20:$I$20)-G34-G68-G85</f>
        <v>-33.52222222222224</v>
      </c>
      <c r="H170" s="40">
        <f>AVERAGE($G$8:$I$8,$G$11:$I$11,$G$14:$I$14,$G$17:$I$17,$G$20:$I$20)-H34-H68-H85</f>
        <v>-33.52222222222224</v>
      </c>
      <c r="I170" s="40">
        <f>AVERAGE($G$8:$I$8,$G$11:$I$11,$G$14:$I$14,$G$17:$I$17,$G$20:$I$20)-I34-I68-I85</f>
        <v>-33.52222222222224</v>
      </c>
      <c r="K170" s="40">
        <f t="shared" si="88"/>
        <v>1123.7393827160506</v>
      </c>
      <c r="L170" s="40">
        <f t="shared" si="89"/>
        <v>1123.7393827160506</v>
      </c>
      <c r="M170" s="40">
        <f t="shared" si="90"/>
        <v>1123.7393827160506</v>
      </c>
      <c r="N170" s="40">
        <f t="shared" si="91"/>
        <v>1123.7393827160506</v>
      </c>
      <c r="O170" s="40">
        <f t="shared" si="92"/>
        <v>1123.7393827160506</v>
      </c>
      <c r="P170" s="40">
        <f t="shared" si="93"/>
        <v>1123.7393827160506</v>
      </c>
    </row>
    <row r="171" spans="2:16" ht="13.5">
      <c r="B171" s="38"/>
      <c r="D171" s="40">
        <f>AVERAGE($D$6:$F$6,$D$9:$F$9,$D$12:$F$12,$D$15:$F$15,$D$18:$F$18)-D35-D69-D86</f>
        <v>-8.47777777777776</v>
      </c>
      <c r="E171" s="40">
        <f>AVERAGE($D$6:$F$6,$D$9:$F$9,$D$12:$F$12,$D$15:$F$15,$D$18:$F$18)-E35-E69-E86</f>
        <v>-8.47777777777776</v>
      </c>
      <c r="F171" s="40">
        <f>AVERAGE($D$6:$F$6,$D$9:$F$9,$D$12:$F$12,$D$15:$F$15,$D$18:$F$18)-F35-F69-F86</f>
        <v>-8.47777777777776</v>
      </c>
      <c r="G171" s="40">
        <f>AVERAGE($G$6:$I$6,$G$9:$I$9,$G$12:$I$12,$G$15:$I$15,$G$18:$I$18)-G35-G69-G86</f>
        <v>8.47777777777776</v>
      </c>
      <c r="H171" s="40">
        <f>AVERAGE($G$6:$I$6,$G$9:$I$9,$G$12:$I$12,$G$15:$I$15,$G$18:$I$18)-H35-H69-H86</f>
        <v>8.47777777777776</v>
      </c>
      <c r="I171" s="40">
        <f>AVERAGE($G$6:$I$6,$G$9:$I$9,$G$12:$I$12,$G$15:$I$15,$G$18:$I$18)-I35-I69-I86</f>
        <v>8.47777777777776</v>
      </c>
      <c r="K171" s="40">
        <f t="shared" si="88"/>
        <v>71.87271604938242</v>
      </c>
      <c r="L171" s="40">
        <f t="shared" si="89"/>
        <v>71.87271604938242</v>
      </c>
      <c r="M171" s="40">
        <f t="shared" si="90"/>
        <v>71.87271604938242</v>
      </c>
      <c r="N171" s="40">
        <f t="shared" si="91"/>
        <v>71.87271604938242</v>
      </c>
      <c r="O171" s="40">
        <f t="shared" si="92"/>
        <v>71.87271604938242</v>
      </c>
      <c r="P171" s="40">
        <f t="shared" si="93"/>
        <v>71.87271604938242</v>
      </c>
    </row>
    <row r="172" spans="2:16" ht="13.5">
      <c r="B172" s="38"/>
      <c r="D172" s="40">
        <f>AVERAGE($D$7:$F$7,$D$10:$F$10,$D$13:$F$13,$D$16:$F$16,$D$19:$F$19)-D36-D70-D87</f>
        <v>-25.04444444444448</v>
      </c>
      <c r="E172" s="40">
        <f>AVERAGE($D$7:$F$7,$D$10:$F$10,$D$13:$F$13,$D$16:$F$16,$D$19:$F$19)-E36-E70-E87</f>
        <v>-25.04444444444448</v>
      </c>
      <c r="F172" s="40">
        <f>AVERAGE($D$7:$F$7,$D$10:$F$10,$D$13:$F$13,$D$16:$F$16,$D$19:$F$19)-F36-F70-F87</f>
        <v>-25.04444444444448</v>
      </c>
      <c r="G172" s="40">
        <f>AVERAGE($G$7:$I$7,$G$10:$I$10,$G$13:$I$13,$G$16:$I$16,$G$19:$I$19)-G36-G70-G87</f>
        <v>25.044444444444366</v>
      </c>
      <c r="H172" s="40">
        <f>AVERAGE($G$7:$I$7,$G$10:$I$10,$G$13:$I$13,$G$16:$I$16,$G$19:$I$19)-H36-H70-H87</f>
        <v>25.044444444444366</v>
      </c>
      <c r="I172" s="40">
        <f>AVERAGE($G$7:$I$7,$G$10:$I$10,$G$13:$I$13,$G$16:$I$16,$G$19:$I$19)-I36-I70-I87</f>
        <v>25.044444444444366</v>
      </c>
      <c r="K172" s="40">
        <f t="shared" si="88"/>
        <v>627.2241975308659</v>
      </c>
      <c r="L172" s="40">
        <f t="shared" si="89"/>
        <v>627.2241975308659</v>
      </c>
      <c r="M172" s="40">
        <f t="shared" si="90"/>
        <v>627.2241975308659</v>
      </c>
      <c r="N172" s="40">
        <f t="shared" si="91"/>
        <v>627.2241975308602</v>
      </c>
      <c r="O172" s="40">
        <f t="shared" si="92"/>
        <v>627.2241975308602</v>
      </c>
      <c r="P172" s="40">
        <f t="shared" si="93"/>
        <v>627.2241975308602</v>
      </c>
    </row>
    <row r="173" spans="2:16" ht="13.5">
      <c r="B173" s="38"/>
      <c r="D173" s="40">
        <f>AVERAGE($D$8:$F$8,$D$11:$F$11,$D$14:$F$14,$D$17:$F$17,$D$20:$F$20)-D37-D71-D88</f>
        <v>33.52222222222224</v>
      </c>
      <c r="E173" s="40">
        <f>AVERAGE($D$8:$F$8,$D$11:$F$11,$D$14:$F$14,$D$17:$F$17,$D$20:$F$20)-E37-E71-E88</f>
        <v>33.52222222222224</v>
      </c>
      <c r="F173" s="40">
        <f>AVERAGE($D$8:$F$8,$D$11:$F$11,$D$14:$F$14,$D$17:$F$17,$D$20:$F$20)-F37-F71-F88</f>
        <v>33.52222222222224</v>
      </c>
      <c r="G173" s="40">
        <f>AVERAGE($G$8:$I$8,$G$11:$I$11,$G$14:$I$14,$G$17:$I$17,$G$20:$I$20)-G37-G71-G88</f>
        <v>-33.52222222222224</v>
      </c>
      <c r="H173" s="40">
        <f>AVERAGE($G$8:$I$8,$G$11:$I$11,$G$14:$I$14,$G$17:$I$17,$G$20:$I$20)-H37-H71-H88</f>
        <v>-33.52222222222224</v>
      </c>
      <c r="I173" s="40">
        <f>AVERAGE($G$8:$I$8,$G$11:$I$11,$G$14:$I$14,$G$17:$I$17,$G$20:$I$20)-I37-I71-I88</f>
        <v>-33.52222222222224</v>
      </c>
      <c r="K173" s="40">
        <f t="shared" si="88"/>
        <v>1123.7393827160506</v>
      </c>
      <c r="L173" s="40">
        <f t="shared" si="89"/>
        <v>1123.7393827160506</v>
      </c>
      <c r="M173" s="40">
        <f t="shared" si="90"/>
        <v>1123.7393827160506</v>
      </c>
      <c r="N173" s="40">
        <f t="shared" si="91"/>
        <v>1123.7393827160506</v>
      </c>
      <c r="O173" s="40">
        <f t="shared" si="92"/>
        <v>1123.7393827160506</v>
      </c>
      <c r="P173" s="40">
        <f t="shared" si="93"/>
        <v>1123.7393827160506</v>
      </c>
    </row>
    <row r="174" ht="15">
      <c r="B174" s="22"/>
    </row>
    <row r="175" spans="2:26" ht="17.25">
      <c r="B175" s="22"/>
      <c r="D175" s="36" t="s">
        <v>18</v>
      </c>
      <c r="E175" s="36"/>
      <c r="F175" s="36"/>
      <c r="G175" s="36"/>
      <c r="H175" s="36"/>
      <c r="I175" s="36"/>
      <c r="K175" s="36" t="s">
        <v>29</v>
      </c>
      <c r="L175" s="36"/>
      <c r="M175" s="36"/>
      <c r="N175" s="36"/>
      <c r="O175" s="36"/>
      <c r="P175" s="36"/>
      <c r="R175" s="19" t="s">
        <v>52</v>
      </c>
      <c r="T175" s="19" t="s">
        <v>68</v>
      </c>
      <c r="V175" s="19" t="s">
        <v>84</v>
      </c>
      <c r="X175" s="19" t="s">
        <v>100</v>
      </c>
      <c r="Z175" s="19" t="s">
        <v>114</v>
      </c>
    </row>
    <row r="176" spans="2:26" ht="13.5">
      <c r="B176" s="38" t="s">
        <v>128</v>
      </c>
      <c r="D176" s="40">
        <f>AVERAGE($D$6,$G$6,$D$9,$G$9,$D$12,$G$12,$D$15,$G$15,$D$18,$G$18)-D23-D57-D91</f>
        <v>-18.988888888888823</v>
      </c>
      <c r="E176" s="40">
        <f>AVERAGE($E$6,$H$6,$E$9,$H$9,$E$12,$H$12,$E$15,$H$15,$E$18,$H$18)-E23-E57-E91</f>
        <v>-7.488888888888823</v>
      </c>
      <c r="F176" s="40">
        <f>AVERAGE($F$6,$I$6,$F$9,$I$9,$F$12,$I$12,$F$15,$I$15,$F$18,$I$18)-F23-F57-F91</f>
        <v>26.477777777777874</v>
      </c>
      <c r="G176" s="40">
        <f>AVERAGE($D$6,$G$6,$D$9,$G$9,$D$12,$G$12,$D$15,$G$15,$D$18,$G$18)-G23-G57-G91</f>
        <v>-18.988888888888823</v>
      </c>
      <c r="H176" s="40">
        <f>AVERAGE($E$6,$H$6,$E$9,$H$9,$E$12,$H$12,$E$15,$H$15,$E$18,$H$18)-H23-H57-H91</f>
        <v>-7.488888888888823</v>
      </c>
      <c r="I176" s="40">
        <f>AVERAGE($F$6,$I$6,$F$9,$I$9,$F$12,$I$12,$F$15,$I$15,$F$18,$I$18)-I23-I57-I91</f>
        <v>26.477777777777874</v>
      </c>
      <c r="K176" s="40">
        <f aca="true" t="shared" si="94" ref="K176:K190">D176^2</f>
        <v>360.5779012345654</v>
      </c>
      <c r="L176" s="40">
        <f aca="true" t="shared" si="95" ref="L176:L190">E176^2</f>
        <v>56.083456790122476</v>
      </c>
      <c r="M176" s="40">
        <f aca="true" t="shared" si="96" ref="M176:M190">F176^2</f>
        <v>701.0727160493879</v>
      </c>
      <c r="N176" s="40">
        <f aca="true" t="shared" si="97" ref="N176:N190">G176^2</f>
        <v>360.5779012345654</v>
      </c>
      <c r="O176" s="40">
        <f aca="true" t="shared" si="98" ref="O176:O190">H176^2</f>
        <v>56.083456790122476</v>
      </c>
      <c r="P176" s="40">
        <f aca="true" t="shared" si="99" ref="P176:P190">I176^2</f>
        <v>701.0727160493879</v>
      </c>
      <c r="R176" s="40">
        <f>SUM(K176:P190)</f>
        <v>30652.444444444434</v>
      </c>
      <c r="T176" s="41">
        <v>4</v>
      </c>
      <c r="V176" s="40">
        <f>R176/T176</f>
        <v>7663.111111111109</v>
      </c>
      <c r="X176" s="40">
        <f>V176/$V$278</f>
        <v>1.6181414471899453</v>
      </c>
      <c r="Z176" s="42">
        <f>FDIST(X176,T176,$T$278)</f>
        <v>0.21817272713317265</v>
      </c>
    </row>
    <row r="177" spans="2:16" ht="13.5">
      <c r="B177" s="38"/>
      <c r="D177" s="40">
        <f>AVERAGE($D$7,$G$7,$D$10,$G$10,$D$13,$G$13,$D$16,$G$16,$D$19,$G$19)-D24-D58-D92</f>
        <v>1.5777777777777828</v>
      </c>
      <c r="E177" s="40">
        <f>AVERAGE($E$7,$H$7,$E$10,$H$10,$E$13,$H$13,$E$16,$H$16,$E$19,$H$19)-E24-E58-E92</f>
        <v>-9.622222222222149</v>
      </c>
      <c r="F177" s="40">
        <f>AVERAGE($F$7,$I$7,$F$10,$I$10,$F$13,$I$13,$F$16,$I$16,$F$19,$I$19)-F24-F58-F92</f>
        <v>8.04444444444448</v>
      </c>
      <c r="G177" s="40">
        <f>AVERAGE($D$7,$G$7,$D$10,$G$10,$D$13,$G$13,$D$16,$G$16,$D$19,$G$19)-G24-G58-G92</f>
        <v>1.5777777777777828</v>
      </c>
      <c r="H177" s="40">
        <f>AVERAGE($E$7,$H$7,$E$10,$H$10,$E$13,$H$13,$E$16,$H$16,$E$19,$H$19)-H24-H58-H92</f>
        <v>-9.622222222222149</v>
      </c>
      <c r="I177" s="40">
        <f>AVERAGE($F$7,$I$7,$F$10,$I$10,$F$13,$I$13,$F$16,$I$16,$F$19,$I$19)-I24-I58-I92</f>
        <v>8.04444444444448</v>
      </c>
      <c r="K177" s="40">
        <f t="shared" si="94"/>
        <v>2.489382716049399</v>
      </c>
      <c r="L177" s="40">
        <f t="shared" si="95"/>
        <v>92.58716049382575</v>
      </c>
      <c r="M177" s="40">
        <f t="shared" si="96"/>
        <v>64.71308641975365</v>
      </c>
      <c r="N177" s="40">
        <f t="shared" si="97"/>
        <v>2.489382716049399</v>
      </c>
      <c r="O177" s="40">
        <f t="shared" si="98"/>
        <v>92.58716049382575</v>
      </c>
      <c r="P177" s="40">
        <f t="shared" si="99"/>
        <v>64.71308641975365</v>
      </c>
    </row>
    <row r="178" spans="2:16" ht="13.5">
      <c r="B178" s="38"/>
      <c r="D178" s="40">
        <f>AVERAGE($D$8,$G$8,$D$11,$G$11,$D$14,$G$14,$D$17,$G$17,$D$20,$G$20)-D25-D59-D93</f>
        <v>17.411111111111154</v>
      </c>
      <c r="E178" s="40">
        <f>AVERAGE($E$8,$H$8,$E$11,$H$11,$E$14,$H$14,$E$17,$H$17,$E$20,$H$20)-E25-E59-E93</f>
        <v>17.1111111111112</v>
      </c>
      <c r="F178" s="40">
        <f>AVERAGE($F$8,$I$8,$F$11,$I$11,$F$14,$I$14,$F$17,$I$17,$F$20,$I$20)-F25-F59-F93</f>
        <v>-34.522222222222126</v>
      </c>
      <c r="G178" s="40">
        <f>AVERAGE($D$8,$G$8,$D$11,$G$11,$D$14,$G$14,$D$17,$G$17,$D$20,$G$20)-G25-G59-G93</f>
        <v>17.411111111111154</v>
      </c>
      <c r="H178" s="40">
        <f>AVERAGE($E$8,$H$8,$E$11,$H$11,$E$14,$H$14,$E$17,$H$17,$E$20,$H$20)-H25-H59-H93</f>
        <v>17.1111111111112</v>
      </c>
      <c r="I178" s="40">
        <f>AVERAGE($F$8,$I$8,$F$11,$I$11,$F$14,$I$14,$F$17,$I$17,$F$20,$I$20)-I25-I59-I93</f>
        <v>-34.522222222222126</v>
      </c>
      <c r="K178" s="40">
        <f t="shared" si="94"/>
        <v>303.1467901234583</v>
      </c>
      <c r="L178" s="40">
        <f t="shared" si="95"/>
        <v>292.79012345679314</v>
      </c>
      <c r="M178" s="40">
        <f t="shared" si="96"/>
        <v>1191.7838271604871</v>
      </c>
      <c r="N178" s="40">
        <f t="shared" si="97"/>
        <v>303.1467901234583</v>
      </c>
      <c r="O178" s="40">
        <f t="shared" si="98"/>
        <v>292.79012345679314</v>
      </c>
      <c r="P178" s="40">
        <f t="shared" si="99"/>
        <v>1191.7838271604871</v>
      </c>
    </row>
    <row r="179" spans="2:16" ht="13.5">
      <c r="B179" s="38"/>
      <c r="D179" s="40">
        <f>AVERAGE($D$6,$G$6,$D$9,$G$9,$D$12,$G$12,$D$15,$G$15,$D$18,$G$18)-D26-D60-D94</f>
        <v>-18.988888888888823</v>
      </c>
      <c r="E179" s="40">
        <f>AVERAGE($E$6,$H$6,$E$9,$H$9,$E$12,$H$12,$E$15,$H$15,$E$18,$H$18)-E26-E60-E94</f>
        <v>-7.488888888888823</v>
      </c>
      <c r="F179" s="40">
        <f>AVERAGE($F$6,$I$6,$F$9,$I$9,$F$12,$I$12,$F$15,$I$15,$F$18,$I$18)-F26-F60-F94</f>
        <v>26.477777777777874</v>
      </c>
      <c r="G179" s="40">
        <f>AVERAGE($D$6,$G$6,$D$9,$G$9,$D$12,$G$12,$D$15,$G$15,$D$18,$G$18)-G26-G60-G94</f>
        <v>-18.988888888888823</v>
      </c>
      <c r="H179" s="40">
        <f>AVERAGE($E$6,$H$6,$E$9,$H$9,$E$12,$H$12,$E$15,$H$15,$E$18,$H$18)-H26-H60-H94</f>
        <v>-7.488888888888823</v>
      </c>
      <c r="I179" s="40">
        <f>AVERAGE($F$6,$I$6,$F$9,$I$9,$F$12,$I$12,$F$15,$I$15,$F$18,$I$18)-I26-I60-I94</f>
        <v>26.477777777777874</v>
      </c>
      <c r="K179" s="40">
        <f t="shared" si="94"/>
        <v>360.5779012345654</v>
      </c>
      <c r="L179" s="40">
        <f t="shared" si="95"/>
        <v>56.083456790122476</v>
      </c>
      <c r="M179" s="40">
        <f t="shared" si="96"/>
        <v>701.0727160493879</v>
      </c>
      <c r="N179" s="40">
        <f t="shared" si="97"/>
        <v>360.5779012345654</v>
      </c>
      <c r="O179" s="40">
        <f t="shared" si="98"/>
        <v>56.083456790122476</v>
      </c>
      <c r="P179" s="40">
        <f t="shared" si="99"/>
        <v>701.0727160493879</v>
      </c>
    </row>
    <row r="180" spans="2:16" ht="13.5">
      <c r="B180" s="38"/>
      <c r="D180" s="40">
        <f>AVERAGE($D$7,$G$7,$D$10,$G$10,$D$13,$G$13,$D$16,$G$16,$D$19,$G$19)-D27-D61-D95</f>
        <v>1.5777777777777828</v>
      </c>
      <c r="E180" s="40">
        <f>AVERAGE($E$7,$H$7,$E$10,$H$10,$E$13,$H$13,$E$16,$H$16,$E$19,$H$19)-E27-E61-E95</f>
        <v>-9.622222222222149</v>
      </c>
      <c r="F180" s="40">
        <f>AVERAGE($F$7,$I$7,$F$10,$I$10,$F$13,$I$13,$F$16,$I$16,$F$19,$I$19)-F27-F61-F95</f>
        <v>8.04444444444448</v>
      </c>
      <c r="G180" s="40">
        <f>AVERAGE($D$7,$G$7,$D$10,$G$10,$D$13,$G$13,$D$16,$G$16,$D$19,$G$19)-G27-G61-G95</f>
        <v>1.5777777777777828</v>
      </c>
      <c r="H180" s="40">
        <f>AVERAGE($E$7,$H$7,$E$10,$H$10,$E$13,$H$13,$E$16,$H$16,$E$19,$H$19)-H27-H61-H95</f>
        <v>-9.622222222222149</v>
      </c>
      <c r="I180" s="40">
        <f>AVERAGE($F$7,$I$7,$F$10,$I$10,$F$13,$I$13,$F$16,$I$16,$F$19,$I$19)-I27-I61-I95</f>
        <v>8.04444444444448</v>
      </c>
      <c r="K180" s="40">
        <f t="shared" si="94"/>
        <v>2.489382716049399</v>
      </c>
      <c r="L180" s="40">
        <f t="shared" si="95"/>
        <v>92.58716049382575</v>
      </c>
      <c r="M180" s="40">
        <f t="shared" si="96"/>
        <v>64.71308641975365</v>
      </c>
      <c r="N180" s="40">
        <f t="shared" si="97"/>
        <v>2.489382716049399</v>
      </c>
      <c r="O180" s="40">
        <f t="shared" si="98"/>
        <v>92.58716049382575</v>
      </c>
      <c r="P180" s="40">
        <f t="shared" si="99"/>
        <v>64.71308641975365</v>
      </c>
    </row>
    <row r="181" spans="2:16" ht="13.5">
      <c r="B181" s="38"/>
      <c r="D181" s="40">
        <f>AVERAGE($D$8,$G$8,$D$11,$G$11,$D$14,$G$14,$D$17,$G$17,$D$20,$G$20)-D28-D62-D96</f>
        <v>17.411111111111154</v>
      </c>
      <c r="E181" s="40">
        <f>AVERAGE($E$8,$H$8,$E$11,$H$11,$E$14,$H$14,$E$17,$H$17,$E$20,$H$20)-E28-E62-E96</f>
        <v>17.1111111111112</v>
      </c>
      <c r="F181" s="40">
        <f>AVERAGE($F$8,$I$8,$F$11,$I$11,$F$14,$I$14,$F$17,$I$17,$F$20,$I$20)-F28-F62-F96</f>
        <v>-34.522222222222126</v>
      </c>
      <c r="G181" s="40">
        <f>AVERAGE($D$8,$G$8,$D$11,$G$11,$D$14,$G$14,$D$17,$G$17,$D$20,$G$20)-G28-G62-G96</f>
        <v>17.411111111111154</v>
      </c>
      <c r="H181" s="40">
        <f>AVERAGE($E$8,$H$8,$E$11,$H$11,$E$14,$H$14,$E$17,$H$17,$E$20,$H$20)-H28-H62-H96</f>
        <v>17.1111111111112</v>
      </c>
      <c r="I181" s="40">
        <f>AVERAGE($F$8,$I$8,$F$11,$I$11,$F$14,$I$14,$F$17,$I$17,$F$20,$I$20)-I28-I62-I96</f>
        <v>-34.522222222222126</v>
      </c>
      <c r="K181" s="40">
        <f t="shared" si="94"/>
        <v>303.1467901234583</v>
      </c>
      <c r="L181" s="40">
        <f t="shared" si="95"/>
        <v>292.79012345679314</v>
      </c>
      <c r="M181" s="40">
        <f t="shared" si="96"/>
        <v>1191.7838271604871</v>
      </c>
      <c r="N181" s="40">
        <f t="shared" si="97"/>
        <v>303.1467901234583</v>
      </c>
      <c r="O181" s="40">
        <f t="shared" si="98"/>
        <v>292.79012345679314</v>
      </c>
      <c r="P181" s="40">
        <f t="shared" si="99"/>
        <v>1191.7838271604871</v>
      </c>
    </row>
    <row r="182" spans="2:16" ht="13.5">
      <c r="B182" s="38"/>
      <c r="D182" s="40">
        <f>AVERAGE($D$6,$G$6,$D$9,$G$9,$D$12,$G$12,$D$15,$G$15,$D$18,$G$18)-D29-D63-D97</f>
        <v>-18.988888888888823</v>
      </c>
      <c r="E182" s="40">
        <f>AVERAGE($E$6,$H$6,$E$9,$H$9,$E$12,$H$12,$E$15,$H$15,$E$18,$H$18)-E29-E63-E97</f>
        <v>-7.488888888888823</v>
      </c>
      <c r="F182" s="40">
        <f>AVERAGE($F$6,$I$6,$F$9,$I$9,$F$12,$I$12,$F$15,$I$15,$F$18,$I$18)-F29-F63-F97</f>
        <v>26.477777777777874</v>
      </c>
      <c r="G182" s="40">
        <f>AVERAGE($D$6,$G$6,$D$9,$G$9,$D$12,$G$12,$D$15,$G$15,$D$18,$G$18)-G29-G63-G97</f>
        <v>-18.988888888888823</v>
      </c>
      <c r="H182" s="40">
        <f>AVERAGE($E$6,$H$6,$E$9,$H$9,$E$12,$H$12,$E$15,$H$15,$E$18,$H$18)-H29-H63-H97</f>
        <v>-7.488888888888823</v>
      </c>
      <c r="I182" s="40">
        <f>AVERAGE($F$6,$I$6,$F$9,$I$9,$F$12,$I$12,$F$15,$I$15,$F$18,$I$18)-I29-I63-I97</f>
        <v>26.477777777777874</v>
      </c>
      <c r="K182" s="40">
        <f t="shared" si="94"/>
        <v>360.5779012345654</v>
      </c>
      <c r="L182" s="40">
        <f t="shared" si="95"/>
        <v>56.083456790122476</v>
      </c>
      <c r="M182" s="40">
        <f t="shared" si="96"/>
        <v>701.0727160493879</v>
      </c>
      <c r="N182" s="40">
        <f t="shared" si="97"/>
        <v>360.5779012345654</v>
      </c>
      <c r="O182" s="40">
        <f t="shared" si="98"/>
        <v>56.083456790122476</v>
      </c>
      <c r="P182" s="40">
        <f t="shared" si="99"/>
        <v>701.0727160493879</v>
      </c>
    </row>
    <row r="183" spans="2:16" ht="13.5">
      <c r="B183" s="38"/>
      <c r="D183" s="40">
        <f>AVERAGE($D$7,$G$7,$D$10,$G$10,$D$13,$G$13,$D$16,$G$16,$D$19,$G$19)-D30-D64-D98</f>
        <v>1.5777777777777828</v>
      </c>
      <c r="E183" s="40">
        <f>AVERAGE($E$7,$H$7,$E$10,$H$10,$E$13,$H$13,$E$16,$H$16,$E$19,$H$19)-E30-E64-E98</f>
        <v>-9.622222222222149</v>
      </c>
      <c r="F183" s="40">
        <f>AVERAGE($F$7,$I$7,$F$10,$I$10,$F$13,$I$13,$F$16,$I$16,$F$19,$I$19)-F30-F64-F98</f>
        <v>8.04444444444448</v>
      </c>
      <c r="G183" s="40">
        <f>AVERAGE($D$7,$G$7,$D$10,$G$10,$D$13,$G$13,$D$16,$G$16,$D$19,$G$19)-G30-G64-G98</f>
        <v>1.5777777777777828</v>
      </c>
      <c r="H183" s="40">
        <f>AVERAGE($E$7,$H$7,$E$10,$H$10,$E$13,$H$13,$E$16,$H$16,$E$19,$H$19)-H30-H64-H98</f>
        <v>-9.622222222222149</v>
      </c>
      <c r="I183" s="40">
        <f>AVERAGE($F$7,$I$7,$F$10,$I$10,$F$13,$I$13,$F$16,$I$16,$F$19,$I$19)-I30-I64-I98</f>
        <v>8.04444444444448</v>
      </c>
      <c r="K183" s="40">
        <f t="shared" si="94"/>
        <v>2.489382716049399</v>
      </c>
      <c r="L183" s="40">
        <f t="shared" si="95"/>
        <v>92.58716049382575</v>
      </c>
      <c r="M183" s="40">
        <f t="shared" si="96"/>
        <v>64.71308641975365</v>
      </c>
      <c r="N183" s="40">
        <f t="shared" si="97"/>
        <v>2.489382716049399</v>
      </c>
      <c r="O183" s="40">
        <f t="shared" si="98"/>
        <v>92.58716049382575</v>
      </c>
      <c r="P183" s="40">
        <f t="shared" si="99"/>
        <v>64.71308641975365</v>
      </c>
    </row>
    <row r="184" spans="2:16" ht="13.5">
      <c r="B184" s="38"/>
      <c r="D184" s="40">
        <f>AVERAGE($D$8,$G$8,$D$11,$G$11,$D$14,$G$14,$D$17,$G$17,$D$20,$G$20)-D31-D65-D99</f>
        <v>17.411111111111154</v>
      </c>
      <c r="E184" s="40">
        <f>AVERAGE($E$8,$H$8,$E$11,$H$11,$E$14,$H$14,$E$17,$H$17,$E$20,$H$20)-E31-E65-E99</f>
        <v>17.1111111111112</v>
      </c>
      <c r="F184" s="40">
        <f>AVERAGE($F$8,$I$8,$F$11,$I$11,$F$14,$I$14,$F$17,$I$17,$F$20,$I$20)-F31-F65-F99</f>
        <v>-34.522222222222126</v>
      </c>
      <c r="G184" s="40">
        <f>AVERAGE($D$8,$G$8,$D$11,$G$11,$D$14,$G$14,$D$17,$G$17,$D$20,$G$20)-G31-G65-G99</f>
        <v>17.411111111111154</v>
      </c>
      <c r="H184" s="40">
        <f>AVERAGE($E$8,$H$8,$E$11,$H$11,$E$14,$H$14,$E$17,$H$17,$E$20,$H$20)-H31-H65-H99</f>
        <v>17.1111111111112</v>
      </c>
      <c r="I184" s="40">
        <f>AVERAGE($F$8,$I$8,$F$11,$I$11,$F$14,$I$14,$F$17,$I$17,$F$20,$I$20)-I31-I65-I99</f>
        <v>-34.522222222222126</v>
      </c>
      <c r="K184" s="40">
        <f t="shared" si="94"/>
        <v>303.1467901234583</v>
      </c>
      <c r="L184" s="40">
        <f t="shared" si="95"/>
        <v>292.79012345679314</v>
      </c>
      <c r="M184" s="40">
        <f t="shared" si="96"/>
        <v>1191.7838271604871</v>
      </c>
      <c r="N184" s="40">
        <f t="shared" si="97"/>
        <v>303.1467901234583</v>
      </c>
      <c r="O184" s="40">
        <f t="shared" si="98"/>
        <v>292.79012345679314</v>
      </c>
      <c r="P184" s="40">
        <f t="shared" si="99"/>
        <v>1191.7838271604871</v>
      </c>
    </row>
    <row r="185" spans="2:16" ht="13.5">
      <c r="B185" s="38"/>
      <c r="D185" s="40">
        <f>AVERAGE($D$6,$G$6,$D$9,$G$9,$D$12,$G$12,$D$15,$G$15,$D$18,$G$18)-D32-D66-D100</f>
        <v>-18.988888888888823</v>
      </c>
      <c r="E185" s="40">
        <f>AVERAGE($E$6,$H$6,$E$9,$H$9,$E$12,$H$12,$E$15,$H$15,$E$18,$H$18)-E32-E66-E100</f>
        <v>-7.488888888888823</v>
      </c>
      <c r="F185" s="40">
        <f>AVERAGE($F$6,$I$6,$F$9,$I$9,$F$12,$I$12,$F$15,$I$15,$F$18,$I$18)-F32-F66-F100</f>
        <v>26.477777777777874</v>
      </c>
      <c r="G185" s="40">
        <f>AVERAGE($D$6,$G$6,$D$9,$G$9,$D$12,$G$12,$D$15,$G$15,$D$18,$G$18)-G32-G66-G100</f>
        <v>-18.988888888888823</v>
      </c>
      <c r="H185" s="40">
        <f>AVERAGE($E$6,$H$6,$E$9,$H$9,$E$12,$H$12,$E$15,$H$15,$E$18,$H$18)-H32-H66-H100</f>
        <v>-7.488888888888823</v>
      </c>
      <c r="I185" s="40">
        <f>AVERAGE($F$6,$I$6,$F$9,$I$9,$F$12,$I$12,$F$15,$I$15,$F$18,$I$18)-I32-I66-I100</f>
        <v>26.477777777777874</v>
      </c>
      <c r="K185" s="40">
        <f t="shared" si="94"/>
        <v>360.5779012345654</v>
      </c>
      <c r="L185" s="40">
        <f t="shared" si="95"/>
        <v>56.083456790122476</v>
      </c>
      <c r="M185" s="40">
        <f t="shared" si="96"/>
        <v>701.0727160493879</v>
      </c>
      <c r="N185" s="40">
        <f t="shared" si="97"/>
        <v>360.5779012345654</v>
      </c>
      <c r="O185" s="40">
        <f t="shared" si="98"/>
        <v>56.083456790122476</v>
      </c>
      <c r="P185" s="40">
        <f t="shared" si="99"/>
        <v>701.0727160493879</v>
      </c>
    </row>
    <row r="186" spans="2:16" ht="13.5">
      <c r="B186" s="38"/>
      <c r="D186" s="40">
        <f>AVERAGE($D$7,$G$7,$D$10,$G$10,$D$13,$G$13,$D$16,$G$16,$D$19,$G$19)-D33-D67-D101</f>
        <v>1.5777777777777828</v>
      </c>
      <c r="E186" s="40">
        <f>AVERAGE($E$7,$H$7,$E$10,$H$10,$E$13,$H$13,$E$16,$H$16,$E$19,$H$19)-E33-E67-E101</f>
        <v>-9.622222222222149</v>
      </c>
      <c r="F186" s="40">
        <f>AVERAGE($F$7,$I$7,$F$10,$I$10,$F$13,$I$13,$F$16,$I$16,$F$19,$I$19)-F33-F67-F101</f>
        <v>8.04444444444448</v>
      </c>
      <c r="G186" s="40">
        <f>AVERAGE($D$7,$G$7,$D$10,$G$10,$D$13,$G$13,$D$16,$G$16,$D$19,$G$19)-G33-G67-G101</f>
        <v>1.5777777777777828</v>
      </c>
      <c r="H186" s="40">
        <f>AVERAGE($E$7,$H$7,$E$10,$H$10,$E$13,$H$13,$E$16,$H$16,$E$19,$H$19)-H33-H67-H101</f>
        <v>-9.622222222222149</v>
      </c>
      <c r="I186" s="40">
        <f>AVERAGE($F$7,$I$7,$F$10,$I$10,$F$13,$I$13,$F$16,$I$16,$F$19,$I$19)-I33-I67-I101</f>
        <v>8.04444444444448</v>
      </c>
      <c r="K186" s="40">
        <f t="shared" si="94"/>
        <v>2.489382716049399</v>
      </c>
      <c r="L186" s="40">
        <f t="shared" si="95"/>
        <v>92.58716049382575</v>
      </c>
      <c r="M186" s="40">
        <f t="shared" si="96"/>
        <v>64.71308641975365</v>
      </c>
      <c r="N186" s="40">
        <f t="shared" si="97"/>
        <v>2.489382716049399</v>
      </c>
      <c r="O186" s="40">
        <f t="shared" si="98"/>
        <v>92.58716049382575</v>
      </c>
      <c r="P186" s="40">
        <f t="shared" si="99"/>
        <v>64.71308641975365</v>
      </c>
    </row>
    <row r="187" spans="2:16" ht="13.5">
      <c r="B187" s="38"/>
      <c r="D187" s="40">
        <f>AVERAGE($D$8,$G$8,$D$11,$G$11,$D$14,$G$14,$D$17,$G$17,$D$20,$G$20)-D34-D68-D102</f>
        <v>17.411111111111154</v>
      </c>
      <c r="E187" s="40">
        <f>AVERAGE($E$8,$H$8,$E$11,$H$11,$E$14,$H$14,$E$17,$H$17,$E$20,$H$20)-E34-E68-E102</f>
        <v>17.1111111111112</v>
      </c>
      <c r="F187" s="40">
        <f>AVERAGE($F$8,$I$8,$F$11,$I$11,$F$14,$I$14,$F$17,$I$17,$F$20,$I$20)-F34-F68-F102</f>
        <v>-34.522222222222126</v>
      </c>
      <c r="G187" s="40">
        <f>AVERAGE($D$8,$G$8,$D$11,$G$11,$D$14,$G$14,$D$17,$G$17,$D$20,$G$20)-G34-G68-G102</f>
        <v>17.411111111111154</v>
      </c>
      <c r="H187" s="40">
        <f>AVERAGE($E$8,$H$8,$E$11,$H$11,$E$14,$H$14,$E$17,$H$17,$E$20,$H$20)-H34-H68-H102</f>
        <v>17.1111111111112</v>
      </c>
      <c r="I187" s="40">
        <f>AVERAGE($F$8,$I$8,$F$11,$I$11,$F$14,$I$14,$F$17,$I$17,$F$20,$I$20)-I34-I68-I102</f>
        <v>-34.522222222222126</v>
      </c>
      <c r="K187" s="40">
        <f t="shared" si="94"/>
        <v>303.1467901234583</v>
      </c>
      <c r="L187" s="40">
        <f t="shared" si="95"/>
        <v>292.79012345679314</v>
      </c>
      <c r="M187" s="40">
        <f t="shared" si="96"/>
        <v>1191.7838271604871</v>
      </c>
      <c r="N187" s="40">
        <f t="shared" si="97"/>
        <v>303.1467901234583</v>
      </c>
      <c r="O187" s="40">
        <f t="shared" si="98"/>
        <v>292.79012345679314</v>
      </c>
      <c r="P187" s="40">
        <f t="shared" si="99"/>
        <v>1191.7838271604871</v>
      </c>
    </row>
    <row r="188" spans="2:16" ht="13.5">
      <c r="B188" s="38"/>
      <c r="D188" s="40">
        <f>AVERAGE($D$6,$G$6,$D$9,$G$9,$D$12,$G$12,$D$15,$G$15,$D$18,$G$18)-D35-D69-D103</f>
        <v>-18.988888888888823</v>
      </c>
      <c r="E188" s="40">
        <f>AVERAGE($E$6,$H$6,$E$9,$H$9,$E$12,$H$12,$E$15,$H$15,$E$18,$H$18)-E35-E69-E103</f>
        <v>-7.488888888888823</v>
      </c>
      <c r="F188" s="40">
        <f>AVERAGE($F$6,$I$6,$F$9,$I$9,$F$12,$I$12,$F$15,$I$15,$F$18,$I$18)-F35-F69-F103</f>
        <v>26.477777777777874</v>
      </c>
      <c r="G188" s="40">
        <f>AVERAGE($D$6,$G$6,$D$9,$G$9,$D$12,$G$12,$D$15,$G$15,$D$18,$G$18)-G35-G69-G103</f>
        <v>-18.988888888888823</v>
      </c>
      <c r="H188" s="40">
        <f>AVERAGE($E$6,$H$6,$E$9,$H$9,$E$12,$H$12,$E$15,$H$15,$E$18,$H$18)-H35-H69-H103</f>
        <v>-7.488888888888823</v>
      </c>
      <c r="I188" s="40">
        <f>AVERAGE($F$6,$I$6,$F$9,$I$9,$F$12,$I$12,$F$15,$I$15,$F$18,$I$18)-I35-I69-I103</f>
        <v>26.477777777777874</v>
      </c>
      <c r="K188" s="40">
        <f t="shared" si="94"/>
        <v>360.5779012345654</v>
      </c>
      <c r="L188" s="40">
        <f t="shared" si="95"/>
        <v>56.083456790122476</v>
      </c>
      <c r="M188" s="40">
        <f t="shared" si="96"/>
        <v>701.0727160493879</v>
      </c>
      <c r="N188" s="40">
        <f t="shared" si="97"/>
        <v>360.5779012345654</v>
      </c>
      <c r="O188" s="40">
        <f t="shared" si="98"/>
        <v>56.083456790122476</v>
      </c>
      <c r="P188" s="40">
        <f t="shared" si="99"/>
        <v>701.0727160493879</v>
      </c>
    </row>
    <row r="189" spans="2:16" ht="13.5">
      <c r="B189" s="38"/>
      <c r="D189" s="40">
        <f>AVERAGE($D$7,$G$7,$D$10,$G$10,$D$13,$G$13,$D$16,$G$16,$D$19,$G$19)-D36-D70-D104</f>
        <v>1.5777777777777828</v>
      </c>
      <c r="E189" s="40">
        <f>AVERAGE($E$7,$H$7,$E$10,$H$10,$E$13,$H$13,$E$16,$H$16,$E$19,$H$19)-E36-E70-E104</f>
        <v>-9.622222222222149</v>
      </c>
      <c r="F189" s="40">
        <f>AVERAGE($F$7,$I$7,$F$10,$I$10,$F$13,$I$13,$F$16,$I$16,$F$19,$I$19)-F36-F70-F104</f>
        <v>8.04444444444448</v>
      </c>
      <c r="G189" s="40">
        <f>AVERAGE($D$7,$G$7,$D$10,$G$10,$D$13,$G$13,$D$16,$G$16,$D$19,$G$19)-G36-G70-G104</f>
        <v>1.5777777777777828</v>
      </c>
      <c r="H189" s="40">
        <f>AVERAGE($E$7,$H$7,$E$10,$H$10,$E$13,$H$13,$E$16,$H$16,$E$19,$H$19)-H36-H70-H104</f>
        <v>-9.622222222222149</v>
      </c>
      <c r="I189" s="40">
        <f>AVERAGE($F$7,$I$7,$F$10,$I$10,$F$13,$I$13,$F$16,$I$16,$F$19,$I$19)-I36-I70-I104</f>
        <v>8.04444444444448</v>
      </c>
      <c r="K189" s="40">
        <f t="shared" si="94"/>
        <v>2.489382716049399</v>
      </c>
      <c r="L189" s="40">
        <f t="shared" si="95"/>
        <v>92.58716049382575</v>
      </c>
      <c r="M189" s="40">
        <f t="shared" si="96"/>
        <v>64.71308641975365</v>
      </c>
      <c r="N189" s="40">
        <f t="shared" si="97"/>
        <v>2.489382716049399</v>
      </c>
      <c r="O189" s="40">
        <f t="shared" si="98"/>
        <v>92.58716049382575</v>
      </c>
      <c r="P189" s="40">
        <f t="shared" si="99"/>
        <v>64.71308641975365</v>
      </c>
    </row>
    <row r="190" spans="2:16" ht="13.5">
      <c r="B190" s="38"/>
      <c r="D190" s="40">
        <f>AVERAGE($D$8,$G$8,$D$11,$G$11,$D$14,$G$14,$D$17,$G$17,$D$20,$G$20)-D37-D71-D105</f>
        <v>17.411111111111154</v>
      </c>
      <c r="E190" s="40">
        <f>AVERAGE($E$8,$H$8,$E$11,$H$11,$E$14,$H$14,$E$17,$H$17,$E$20,$H$20)-E37-E71-E105</f>
        <v>17.1111111111112</v>
      </c>
      <c r="F190" s="40">
        <f>AVERAGE($F$8,$I$8,$F$11,$I$11,$F$14,$I$14,$F$17,$I$17,$F$20,$I$20)-F37-F71-F105</f>
        <v>-34.522222222222126</v>
      </c>
      <c r="G190" s="40">
        <f>AVERAGE($D$8,$G$8,$D$11,$G$11,$D$14,$G$14,$D$17,$G$17,$D$20,$G$20)-G37-G71-G105</f>
        <v>17.411111111111154</v>
      </c>
      <c r="H190" s="40">
        <f>AVERAGE($E$8,$H$8,$E$11,$H$11,$E$14,$H$14,$E$17,$H$17,$E$20,$H$20)-H37-H71-H105</f>
        <v>17.1111111111112</v>
      </c>
      <c r="I190" s="40">
        <f>AVERAGE($F$8,$I$8,$F$11,$I$11,$F$14,$I$14,$F$17,$I$17,$F$20,$I$20)-I37-I71-I105</f>
        <v>-34.522222222222126</v>
      </c>
      <c r="K190" s="40">
        <f t="shared" si="94"/>
        <v>303.1467901234583</v>
      </c>
      <c r="L190" s="40">
        <f t="shared" si="95"/>
        <v>292.79012345679314</v>
      </c>
      <c r="M190" s="40">
        <f t="shared" si="96"/>
        <v>1191.7838271604871</v>
      </c>
      <c r="N190" s="40">
        <f t="shared" si="97"/>
        <v>303.1467901234583</v>
      </c>
      <c r="O190" s="40">
        <f t="shared" si="98"/>
        <v>292.79012345679314</v>
      </c>
      <c r="P190" s="40">
        <f t="shared" si="99"/>
        <v>1191.7838271604871</v>
      </c>
    </row>
    <row r="191" spans="2:16" ht="15">
      <c r="B191" s="22"/>
      <c r="D191" s="40"/>
      <c r="E191" s="40"/>
      <c r="F191" s="40"/>
      <c r="G191" s="40"/>
      <c r="H191" s="40"/>
      <c r="I191" s="40"/>
      <c r="K191" s="40"/>
      <c r="L191" s="40"/>
      <c r="M191" s="40"/>
      <c r="N191" s="40"/>
      <c r="O191" s="40"/>
      <c r="P191" s="40"/>
    </row>
    <row r="192" spans="2:26" ht="17.25">
      <c r="B192" s="22"/>
      <c r="D192" s="36" t="s">
        <v>19</v>
      </c>
      <c r="E192" s="36"/>
      <c r="F192" s="36"/>
      <c r="G192" s="36"/>
      <c r="H192" s="36"/>
      <c r="I192" s="36"/>
      <c r="K192" s="36" t="s">
        <v>30</v>
      </c>
      <c r="L192" s="36"/>
      <c r="M192" s="36"/>
      <c r="N192" s="36"/>
      <c r="O192" s="36"/>
      <c r="P192" s="36"/>
      <c r="R192" s="19" t="s">
        <v>53</v>
      </c>
      <c r="T192" s="19" t="s">
        <v>69</v>
      </c>
      <c r="V192" s="19" t="s">
        <v>85</v>
      </c>
      <c r="X192" s="19" t="s">
        <v>101</v>
      </c>
      <c r="Z192" s="19" t="s">
        <v>115</v>
      </c>
    </row>
    <row r="193" spans="2:26" ht="13.5">
      <c r="B193" s="38" t="s">
        <v>128</v>
      </c>
      <c r="D193" s="40">
        <f aca="true" t="shared" si="100" ref="D193:I207">AVERAGE(D$6:D$20)-D23-D74-D91</f>
        <v>-13.54444444444448</v>
      </c>
      <c r="E193" s="40">
        <f t="shared" si="100"/>
        <v>-8.211111111111109</v>
      </c>
      <c r="F193" s="40">
        <f t="shared" si="100"/>
        <v>21.75555555555559</v>
      </c>
      <c r="G193" s="40">
        <f t="shared" si="100"/>
        <v>13.54444444444448</v>
      </c>
      <c r="H193" s="40">
        <f t="shared" si="100"/>
        <v>8.211111111111109</v>
      </c>
      <c r="I193" s="40">
        <f t="shared" si="100"/>
        <v>-21.755555555555475</v>
      </c>
      <c r="K193" s="40">
        <f aca="true" t="shared" si="101" ref="K193:K207">D193^2</f>
        <v>183.45197530864294</v>
      </c>
      <c r="L193" s="40">
        <f aca="true" t="shared" si="102" ref="L193:L207">E193^2</f>
        <v>67.42234567901231</v>
      </c>
      <c r="M193" s="40">
        <f aca="true" t="shared" si="103" ref="M193:M207">F193^2</f>
        <v>473.3041975308656</v>
      </c>
      <c r="N193" s="40">
        <f aca="true" t="shared" si="104" ref="N193:N207">G193^2</f>
        <v>183.45197530864294</v>
      </c>
      <c r="O193" s="40">
        <f aca="true" t="shared" si="105" ref="O193:O207">H193^2</f>
        <v>67.42234567901231</v>
      </c>
      <c r="P193" s="40">
        <f aca="true" t="shared" si="106" ref="P193:P207">I193^2</f>
        <v>473.3041975308607</v>
      </c>
      <c r="R193" s="40">
        <f>SUM(K193:P207)</f>
        <v>21725.355555555554</v>
      </c>
      <c r="T193" s="41">
        <v>2</v>
      </c>
      <c r="V193" s="40">
        <f>R193/T193</f>
        <v>10862.677777777777</v>
      </c>
      <c r="X193" s="40">
        <f>V193/$V$278</f>
        <v>2.293761487316184</v>
      </c>
      <c r="Z193" s="42">
        <f>FDIST(X193,T193,$T$278)</f>
        <v>0.13308438028798325</v>
      </c>
    </row>
    <row r="194" spans="2:16" ht="13.5">
      <c r="B194" s="38"/>
      <c r="D194" s="40">
        <f t="shared" si="100"/>
        <v>-13.54444444444448</v>
      </c>
      <c r="E194" s="40">
        <f t="shared" si="100"/>
        <v>-8.211111111111109</v>
      </c>
      <c r="F194" s="40">
        <f t="shared" si="100"/>
        <v>21.75555555555559</v>
      </c>
      <c r="G194" s="40">
        <f t="shared" si="100"/>
        <v>13.54444444444448</v>
      </c>
      <c r="H194" s="40">
        <f t="shared" si="100"/>
        <v>8.211111111111109</v>
      </c>
      <c r="I194" s="40">
        <f t="shared" si="100"/>
        <v>-21.755555555555475</v>
      </c>
      <c r="K194" s="40">
        <f t="shared" si="101"/>
        <v>183.45197530864294</v>
      </c>
      <c r="L194" s="40">
        <f t="shared" si="102"/>
        <v>67.42234567901231</v>
      </c>
      <c r="M194" s="40">
        <f t="shared" si="103"/>
        <v>473.3041975308656</v>
      </c>
      <c r="N194" s="40">
        <f t="shared" si="104"/>
        <v>183.45197530864294</v>
      </c>
      <c r="O194" s="40">
        <f t="shared" si="105"/>
        <v>67.42234567901231</v>
      </c>
      <c r="P194" s="40">
        <f t="shared" si="106"/>
        <v>473.3041975308607</v>
      </c>
    </row>
    <row r="195" spans="2:16" ht="13.5">
      <c r="B195" s="38"/>
      <c r="D195" s="40">
        <f t="shared" si="100"/>
        <v>-13.54444444444448</v>
      </c>
      <c r="E195" s="40">
        <f t="shared" si="100"/>
        <v>-8.211111111111109</v>
      </c>
      <c r="F195" s="40">
        <f t="shared" si="100"/>
        <v>21.75555555555559</v>
      </c>
      <c r="G195" s="40">
        <f t="shared" si="100"/>
        <v>13.54444444444448</v>
      </c>
      <c r="H195" s="40">
        <f t="shared" si="100"/>
        <v>8.211111111111109</v>
      </c>
      <c r="I195" s="40">
        <f t="shared" si="100"/>
        <v>-21.755555555555475</v>
      </c>
      <c r="K195" s="40">
        <f t="shared" si="101"/>
        <v>183.45197530864294</v>
      </c>
      <c r="L195" s="40">
        <f t="shared" si="102"/>
        <v>67.42234567901231</v>
      </c>
      <c r="M195" s="40">
        <f t="shared" si="103"/>
        <v>473.3041975308656</v>
      </c>
      <c r="N195" s="40">
        <f t="shared" si="104"/>
        <v>183.45197530864294</v>
      </c>
      <c r="O195" s="40">
        <f t="shared" si="105"/>
        <v>67.42234567901231</v>
      </c>
      <c r="P195" s="40">
        <f t="shared" si="106"/>
        <v>473.3041975308607</v>
      </c>
    </row>
    <row r="196" spans="2:16" ht="13.5">
      <c r="B196" s="38"/>
      <c r="D196" s="40">
        <f t="shared" si="100"/>
        <v>-13.54444444444448</v>
      </c>
      <c r="E196" s="40">
        <f t="shared" si="100"/>
        <v>-8.211111111111109</v>
      </c>
      <c r="F196" s="40">
        <f t="shared" si="100"/>
        <v>21.75555555555559</v>
      </c>
      <c r="G196" s="40">
        <f t="shared" si="100"/>
        <v>13.54444444444448</v>
      </c>
      <c r="H196" s="40">
        <f t="shared" si="100"/>
        <v>8.211111111111109</v>
      </c>
      <c r="I196" s="40">
        <f t="shared" si="100"/>
        <v>-21.755555555555475</v>
      </c>
      <c r="K196" s="40">
        <f t="shared" si="101"/>
        <v>183.45197530864294</v>
      </c>
      <c r="L196" s="40">
        <f t="shared" si="102"/>
        <v>67.42234567901231</v>
      </c>
      <c r="M196" s="40">
        <f t="shared" si="103"/>
        <v>473.3041975308656</v>
      </c>
      <c r="N196" s="40">
        <f t="shared" si="104"/>
        <v>183.45197530864294</v>
      </c>
      <c r="O196" s="40">
        <f t="shared" si="105"/>
        <v>67.42234567901231</v>
      </c>
      <c r="P196" s="40">
        <f t="shared" si="106"/>
        <v>473.3041975308607</v>
      </c>
    </row>
    <row r="197" spans="2:16" ht="13.5">
      <c r="B197" s="38"/>
      <c r="D197" s="40">
        <f t="shared" si="100"/>
        <v>-13.54444444444448</v>
      </c>
      <c r="E197" s="40">
        <f t="shared" si="100"/>
        <v>-8.211111111111109</v>
      </c>
      <c r="F197" s="40">
        <f t="shared" si="100"/>
        <v>21.75555555555559</v>
      </c>
      <c r="G197" s="40">
        <f t="shared" si="100"/>
        <v>13.54444444444448</v>
      </c>
      <c r="H197" s="40">
        <f t="shared" si="100"/>
        <v>8.211111111111109</v>
      </c>
      <c r="I197" s="40">
        <f t="shared" si="100"/>
        <v>-21.755555555555475</v>
      </c>
      <c r="K197" s="40">
        <f t="shared" si="101"/>
        <v>183.45197530864294</v>
      </c>
      <c r="L197" s="40">
        <f t="shared" si="102"/>
        <v>67.42234567901231</v>
      </c>
      <c r="M197" s="40">
        <f t="shared" si="103"/>
        <v>473.3041975308656</v>
      </c>
      <c r="N197" s="40">
        <f t="shared" si="104"/>
        <v>183.45197530864294</v>
      </c>
      <c r="O197" s="40">
        <f t="shared" si="105"/>
        <v>67.42234567901231</v>
      </c>
      <c r="P197" s="40">
        <f t="shared" si="106"/>
        <v>473.3041975308607</v>
      </c>
    </row>
    <row r="198" spans="2:16" ht="13.5">
      <c r="B198" s="38"/>
      <c r="D198" s="40">
        <f t="shared" si="100"/>
        <v>-13.54444444444448</v>
      </c>
      <c r="E198" s="40">
        <f t="shared" si="100"/>
        <v>-8.211111111111109</v>
      </c>
      <c r="F198" s="40">
        <f t="shared" si="100"/>
        <v>21.75555555555559</v>
      </c>
      <c r="G198" s="40">
        <f t="shared" si="100"/>
        <v>13.54444444444448</v>
      </c>
      <c r="H198" s="40">
        <f t="shared" si="100"/>
        <v>8.211111111111109</v>
      </c>
      <c r="I198" s="40">
        <f t="shared" si="100"/>
        <v>-21.755555555555475</v>
      </c>
      <c r="K198" s="40">
        <f t="shared" si="101"/>
        <v>183.45197530864294</v>
      </c>
      <c r="L198" s="40">
        <f t="shared" si="102"/>
        <v>67.42234567901231</v>
      </c>
      <c r="M198" s="40">
        <f t="shared" si="103"/>
        <v>473.3041975308656</v>
      </c>
      <c r="N198" s="40">
        <f t="shared" si="104"/>
        <v>183.45197530864294</v>
      </c>
      <c r="O198" s="40">
        <f t="shared" si="105"/>
        <v>67.42234567901231</v>
      </c>
      <c r="P198" s="40">
        <f t="shared" si="106"/>
        <v>473.3041975308607</v>
      </c>
    </row>
    <row r="199" spans="2:16" ht="13.5">
      <c r="B199" s="38"/>
      <c r="D199" s="40">
        <f t="shared" si="100"/>
        <v>-13.54444444444448</v>
      </c>
      <c r="E199" s="40">
        <f t="shared" si="100"/>
        <v>-8.211111111111109</v>
      </c>
      <c r="F199" s="40">
        <f t="shared" si="100"/>
        <v>21.75555555555559</v>
      </c>
      <c r="G199" s="40">
        <f t="shared" si="100"/>
        <v>13.54444444444448</v>
      </c>
      <c r="H199" s="40">
        <f t="shared" si="100"/>
        <v>8.211111111111109</v>
      </c>
      <c r="I199" s="40">
        <f t="shared" si="100"/>
        <v>-21.755555555555475</v>
      </c>
      <c r="K199" s="40">
        <f t="shared" si="101"/>
        <v>183.45197530864294</v>
      </c>
      <c r="L199" s="40">
        <f t="shared" si="102"/>
        <v>67.42234567901231</v>
      </c>
      <c r="M199" s="40">
        <f t="shared" si="103"/>
        <v>473.3041975308656</v>
      </c>
      <c r="N199" s="40">
        <f t="shared" si="104"/>
        <v>183.45197530864294</v>
      </c>
      <c r="O199" s="40">
        <f t="shared" si="105"/>
        <v>67.42234567901231</v>
      </c>
      <c r="P199" s="40">
        <f t="shared" si="106"/>
        <v>473.3041975308607</v>
      </c>
    </row>
    <row r="200" spans="2:16" ht="13.5">
      <c r="B200" s="38"/>
      <c r="D200" s="40">
        <f t="shared" si="100"/>
        <v>-13.54444444444448</v>
      </c>
      <c r="E200" s="40">
        <f t="shared" si="100"/>
        <v>-8.211111111111109</v>
      </c>
      <c r="F200" s="40">
        <f t="shared" si="100"/>
        <v>21.75555555555559</v>
      </c>
      <c r="G200" s="40">
        <f t="shared" si="100"/>
        <v>13.54444444444448</v>
      </c>
      <c r="H200" s="40">
        <f t="shared" si="100"/>
        <v>8.211111111111109</v>
      </c>
      <c r="I200" s="40">
        <f t="shared" si="100"/>
        <v>-21.755555555555475</v>
      </c>
      <c r="K200" s="40">
        <f t="shared" si="101"/>
        <v>183.45197530864294</v>
      </c>
      <c r="L200" s="40">
        <f t="shared" si="102"/>
        <v>67.42234567901231</v>
      </c>
      <c r="M200" s="40">
        <f t="shared" si="103"/>
        <v>473.3041975308656</v>
      </c>
      <c r="N200" s="40">
        <f t="shared" si="104"/>
        <v>183.45197530864294</v>
      </c>
      <c r="O200" s="40">
        <f t="shared" si="105"/>
        <v>67.42234567901231</v>
      </c>
      <c r="P200" s="40">
        <f t="shared" si="106"/>
        <v>473.3041975308607</v>
      </c>
    </row>
    <row r="201" spans="2:16" ht="13.5">
      <c r="B201" s="38"/>
      <c r="D201" s="40">
        <f t="shared" si="100"/>
        <v>-13.54444444444448</v>
      </c>
      <c r="E201" s="40">
        <f t="shared" si="100"/>
        <v>-8.211111111111109</v>
      </c>
      <c r="F201" s="40">
        <f t="shared" si="100"/>
        <v>21.75555555555559</v>
      </c>
      <c r="G201" s="40">
        <f t="shared" si="100"/>
        <v>13.54444444444448</v>
      </c>
      <c r="H201" s="40">
        <f t="shared" si="100"/>
        <v>8.211111111111109</v>
      </c>
      <c r="I201" s="40">
        <f t="shared" si="100"/>
        <v>-21.755555555555475</v>
      </c>
      <c r="K201" s="40">
        <f t="shared" si="101"/>
        <v>183.45197530864294</v>
      </c>
      <c r="L201" s="40">
        <f t="shared" si="102"/>
        <v>67.42234567901231</v>
      </c>
      <c r="M201" s="40">
        <f t="shared" si="103"/>
        <v>473.3041975308656</v>
      </c>
      <c r="N201" s="40">
        <f t="shared" si="104"/>
        <v>183.45197530864294</v>
      </c>
      <c r="O201" s="40">
        <f t="shared" si="105"/>
        <v>67.42234567901231</v>
      </c>
      <c r="P201" s="40">
        <f t="shared" si="106"/>
        <v>473.3041975308607</v>
      </c>
    </row>
    <row r="202" spans="2:16" ht="13.5">
      <c r="B202" s="38"/>
      <c r="D202" s="40">
        <f t="shared" si="100"/>
        <v>-13.54444444444448</v>
      </c>
      <c r="E202" s="40">
        <f t="shared" si="100"/>
        <v>-8.211111111111109</v>
      </c>
      <c r="F202" s="40">
        <f t="shared" si="100"/>
        <v>21.75555555555559</v>
      </c>
      <c r="G202" s="40">
        <f t="shared" si="100"/>
        <v>13.54444444444448</v>
      </c>
      <c r="H202" s="40">
        <f t="shared" si="100"/>
        <v>8.211111111111109</v>
      </c>
      <c r="I202" s="40">
        <f t="shared" si="100"/>
        <v>-21.755555555555475</v>
      </c>
      <c r="K202" s="40">
        <f t="shared" si="101"/>
        <v>183.45197530864294</v>
      </c>
      <c r="L202" s="40">
        <f t="shared" si="102"/>
        <v>67.42234567901231</v>
      </c>
      <c r="M202" s="40">
        <f t="shared" si="103"/>
        <v>473.3041975308656</v>
      </c>
      <c r="N202" s="40">
        <f t="shared" si="104"/>
        <v>183.45197530864294</v>
      </c>
      <c r="O202" s="40">
        <f t="shared" si="105"/>
        <v>67.42234567901231</v>
      </c>
      <c r="P202" s="40">
        <f t="shared" si="106"/>
        <v>473.3041975308607</v>
      </c>
    </row>
    <row r="203" spans="2:16" ht="13.5">
      <c r="B203" s="38"/>
      <c r="D203" s="40">
        <f t="shared" si="100"/>
        <v>-13.54444444444448</v>
      </c>
      <c r="E203" s="40">
        <f t="shared" si="100"/>
        <v>-8.211111111111109</v>
      </c>
      <c r="F203" s="40">
        <f t="shared" si="100"/>
        <v>21.75555555555559</v>
      </c>
      <c r="G203" s="40">
        <f t="shared" si="100"/>
        <v>13.54444444444448</v>
      </c>
      <c r="H203" s="40">
        <f t="shared" si="100"/>
        <v>8.211111111111109</v>
      </c>
      <c r="I203" s="40">
        <f t="shared" si="100"/>
        <v>-21.755555555555475</v>
      </c>
      <c r="K203" s="40">
        <f t="shared" si="101"/>
        <v>183.45197530864294</v>
      </c>
      <c r="L203" s="40">
        <f t="shared" si="102"/>
        <v>67.42234567901231</v>
      </c>
      <c r="M203" s="40">
        <f t="shared" si="103"/>
        <v>473.3041975308656</v>
      </c>
      <c r="N203" s="40">
        <f t="shared" si="104"/>
        <v>183.45197530864294</v>
      </c>
      <c r="O203" s="40">
        <f t="shared" si="105"/>
        <v>67.42234567901231</v>
      </c>
      <c r="P203" s="40">
        <f t="shared" si="106"/>
        <v>473.3041975308607</v>
      </c>
    </row>
    <row r="204" spans="2:16" ht="13.5">
      <c r="B204" s="38"/>
      <c r="D204" s="40">
        <f t="shared" si="100"/>
        <v>-13.54444444444448</v>
      </c>
      <c r="E204" s="40">
        <f t="shared" si="100"/>
        <v>-8.211111111111109</v>
      </c>
      <c r="F204" s="40">
        <f t="shared" si="100"/>
        <v>21.75555555555559</v>
      </c>
      <c r="G204" s="40">
        <f t="shared" si="100"/>
        <v>13.54444444444448</v>
      </c>
      <c r="H204" s="40">
        <f t="shared" si="100"/>
        <v>8.211111111111109</v>
      </c>
      <c r="I204" s="40">
        <f t="shared" si="100"/>
        <v>-21.755555555555475</v>
      </c>
      <c r="K204" s="40">
        <f t="shared" si="101"/>
        <v>183.45197530864294</v>
      </c>
      <c r="L204" s="40">
        <f t="shared" si="102"/>
        <v>67.42234567901231</v>
      </c>
      <c r="M204" s="40">
        <f t="shared" si="103"/>
        <v>473.3041975308656</v>
      </c>
      <c r="N204" s="40">
        <f t="shared" si="104"/>
        <v>183.45197530864294</v>
      </c>
      <c r="O204" s="40">
        <f t="shared" si="105"/>
        <v>67.42234567901231</v>
      </c>
      <c r="P204" s="40">
        <f t="shared" si="106"/>
        <v>473.3041975308607</v>
      </c>
    </row>
    <row r="205" spans="2:16" ht="13.5">
      <c r="B205" s="38"/>
      <c r="D205" s="40">
        <f t="shared" si="100"/>
        <v>-13.54444444444448</v>
      </c>
      <c r="E205" s="40">
        <f t="shared" si="100"/>
        <v>-8.211111111111109</v>
      </c>
      <c r="F205" s="40">
        <f t="shared" si="100"/>
        <v>21.75555555555559</v>
      </c>
      <c r="G205" s="40">
        <f t="shared" si="100"/>
        <v>13.54444444444448</v>
      </c>
      <c r="H205" s="40">
        <f t="shared" si="100"/>
        <v>8.211111111111109</v>
      </c>
      <c r="I205" s="40">
        <f t="shared" si="100"/>
        <v>-21.755555555555475</v>
      </c>
      <c r="K205" s="40">
        <f t="shared" si="101"/>
        <v>183.45197530864294</v>
      </c>
      <c r="L205" s="40">
        <f t="shared" si="102"/>
        <v>67.42234567901231</v>
      </c>
      <c r="M205" s="40">
        <f t="shared" si="103"/>
        <v>473.3041975308656</v>
      </c>
      <c r="N205" s="40">
        <f t="shared" si="104"/>
        <v>183.45197530864294</v>
      </c>
      <c r="O205" s="40">
        <f t="shared" si="105"/>
        <v>67.42234567901231</v>
      </c>
      <c r="P205" s="40">
        <f t="shared" si="106"/>
        <v>473.3041975308607</v>
      </c>
    </row>
    <row r="206" spans="2:16" ht="13.5">
      <c r="B206" s="38"/>
      <c r="D206" s="40">
        <f t="shared" si="100"/>
        <v>-13.54444444444448</v>
      </c>
      <c r="E206" s="40">
        <f t="shared" si="100"/>
        <v>-8.211111111111109</v>
      </c>
      <c r="F206" s="40">
        <f t="shared" si="100"/>
        <v>21.75555555555559</v>
      </c>
      <c r="G206" s="40">
        <f t="shared" si="100"/>
        <v>13.54444444444448</v>
      </c>
      <c r="H206" s="40">
        <f t="shared" si="100"/>
        <v>8.211111111111109</v>
      </c>
      <c r="I206" s="40">
        <f t="shared" si="100"/>
        <v>-21.755555555555475</v>
      </c>
      <c r="K206" s="40">
        <f t="shared" si="101"/>
        <v>183.45197530864294</v>
      </c>
      <c r="L206" s="40">
        <f t="shared" si="102"/>
        <v>67.42234567901231</v>
      </c>
      <c r="M206" s="40">
        <f t="shared" si="103"/>
        <v>473.3041975308656</v>
      </c>
      <c r="N206" s="40">
        <f t="shared" si="104"/>
        <v>183.45197530864294</v>
      </c>
      <c r="O206" s="40">
        <f t="shared" si="105"/>
        <v>67.42234567901231</v>
      </c>
      <c r="P206" s="40">
        <f t="shared" si="106"/>
        <v>473.3041975308607</v>
      </c>
    </row>
    <row r="207" spans="2:16" ht="13.5">
      <c r="B207" s="38"/>
      <c r="D207" s="40">
        <f t="shared" si="100"/>
        <v>-13.54444444444448</v>
      </c>
      <c r="E207" s="40">
        <f t="shared" si="100"/>
        <v>-8.211111111111109</v>
      </c>
      <c r="F207" s="40">
        <f t="shared" si="100"/>
        <v>21.75555555555559</v>
      </c>
      <c r="G207" s="40">
        <f t="shared" si="100"/>
        <v>13.54444444444448</v>
      </c>
      <c r="H207" s="40">
        <f t="shared" si="100"/>
        <v>8.211111111111109</v>
      </c>
      <c r="I207" s="40">
        <f t="shared" si="100"/>
        <v>-21.755555555555475</v>
      </c>
      <c r="K207" s="40">
        <f t="shared" si="101"/>
        <v>183.45197530864294</v>
      </c>
      <c r="L207" s="40">
        <f t="shared" si="102"/>
        <v>67.42234567901231</v>
      </c>
      <c r="M207" s="40">
        <f t="shared" si="103"/>
        <v>473.3041975308656</v>
      </c>
      <c r="N207" s="40">
        <f t="shared" si="104"/>
        <v>183.45197530864294</v>
      </c>
      <c r="O207" s="40">
        <f t="shared" si="105"/>
        <v>67.42234567901231</v>
      </c>
      <c r="P207" s="40">
        <f t="shared" si="106"/>
        <v>473.3041975308607</v>
      </c>
    </row>
    <row r="208" spans="2:11" ht="15">
      <c r="B208" s="22"/>
      <c r="D208" s="40"/>
      <c r="K208" s="40"/>
    </row>
    <row r="209" spans="2:26" ht="17.25">
      <c r="B209" s="22"/>
      <c r="D209" s="36" t="s">
        <v>16</v>
      </c>
      <c r="E209" s="36"/>
      <c r="F209" s="36"/>
      <c r="G209" s="36"/>
      <c r="H209" s="36"/>
      <c r="I209" s="36"/>
      <c r="K209" s="36" t="s">
        <v>31</v>
      </c>
      <c r="L209" s="36"/>
      <c r="M209" s="36"/>
      <c r="N209" s="36"/>
      <c r="O209" s="36"/>
      <c r="P209" s="36"/>
      <c r="R209" s="19" t="s">
        <v>54</v>
      </c>
      <c r="T209" s="19" t="s">
        <v>70</v>
      </c>
      <c r="V209" s="19" t="s">
        <v>86</v>
      </c>
      <c r="X209" s="19" t="s">
        <v>102</v>
      </c>
      <c r="Z209" s="19" t="s">
        <v>116</v>
      </c>
    </row>
    <row r="210" spans="2:26" ht="13.5">
      <c r="B210" s="38" t="s">
        <v>128</v>
      </c>
      <c r="D210" s="40">
        <f aca="true" t="shared" si="107" ref="D210:F224">AVERAGE($D6:$F6)-D23-D40-D57-D74-D108-D125-D159</f>
        <v>18.811111111111018</v>
      </c>
      <c r="E210" s="40">
        <f t="shared" si="107"/>
        <v>18.811111111111018</v>
      </c>
      <c r="F210" s="40">
        <f t="shared" si="107"/>
        <v>18.811111111111018</v>
      </c>
      <c r="G210" s="40">
        <f aca="true" t="shared" si="108" ref="G210:I224">AVERAGE($G6:$I6)-G23-G40-G57-G74-G108-G125-G159</f>
        <v>-18.81111111111113</v>
      </c>
      <c r="H210" s="40">
        <f t="shared" si="108"/>
        <v>-18.81111111111113</v>
      </c>
      <c r="I210" s="40">
        <f t="shared" si="108"/>
        <v>-18.81111111111113</v>
      </c>
      <c r="K210" s="40">
        <f aca="true" t="shared" si="109" ref="K210:K224">D210^2</f>
        <v>353.8579012345644</v>
      </c>
      <c r="L210" s="40">
        <f aca="true" t="shared" si="110" ref="L210:L224">E210^2</f>
        <v>353.8579012345644</v>
      </c>
      <c r="M210" s="40">
        <f aca="true" t="shared" si="111" ref="M210:M224">F210^2</f>
        <v>353.8579012345644</v>
      </c>
      <c r="N210" s="40">
        <f aca="true" t="shared" si="112" ref="N210:N224">G210^2</f>
        <v>353.85790123456866</v>
      </c>
      <c r="O210" s="40">
        <f aca="true" t="shared" si="113" ref="O210:O224">H210^2</f>
        <v>353.85790123456866</v>
      </c>
      <c r="P210" s="40">
        <f aca="true" t="shared" si="114" ref="P210:P224">I210^2</f>
        <v>353.85790123456866</v>
      </c>
      <c r="R210" s="40">
        <f>SUM(K210:P224)</f>
        <v>76929.35555555561</v>
      </c>
      <c r="T210" s="41">
        <v>8</v>
      </c>
      <c r="V210" s="40">
        <f>R210/T210</f>
        <v>9616.169444444451</v>
      </c>
      <c r="X210" s="40">
        <f>V210/$V$278</f>
        <v>2.0305489657712816</v>
      </c>
      <c r="Z210" s="42">
        <f>FDIST(X210,T210,$T$278)</f>
        <v>0.10846988563580735</v>
      </c>
    </row>
    <row r="211" spans="2:16" ht="13.5">
      <c r="B211" s="38"/>
      <c r="D211" s="40">
        <f t="shared" si="107"/>
        <v>-54.28888888888889</v>
      </c>
      <c r="E211" s="40">
        <f t="shared" si="107"/>
        <v>-54.28888888888889</v>
      </c>
      <c r="F211" s="40">
        <f t="shared" si="107"/>
        <v>-54.28888888888889</v>
      </c>
      <c r="G211" s="40">
        <f t="shared" si="108"/>
        <v>54.288888888889005</v>
      </c>
      <c r="H211" s="40">
        <f t="shared" si="108"/>
        <v>54.288888888889005</v>
      </c>
      <c r="I211" s="40">
        <f t="shared" si="108"/>
        <v>54.288888888889005</v>
      </c>
      <c r="K211" s="40">
        <f t="shared" si="109"/>
        <v>2947.2834567901236</v>
      </c>
      <c r="L211" s="40">
        <f t="shared" si="110"/>
        <v>2947.2834567901236</v>
      </c>
      <c r="M211" s="40">
        <f t="shared" si="111"/>
        <v>2947.2834567901236</v>
      </c>
      <c r="N211" s="40">
        <f t="shared" si="112"/>
        <v>2947.283456790136</v>
      </c>
      <c r="O211" s="40">
        <f t="shared" si="113"/>
        <v>2947.283456790136</v>
      </c>
      <c r="P211" s="40">
        <f t="shared" si="114"/>
        <v>2947.283456790136</v>
      </c>
    </row>
    <row r="212" spans="2:16" ht="13.5">
      <c r="B212" s="38"/>
      <c r="D212" s="40">
        <f t="shared" si="107"/>
        <v>35.477777777777646</v>
      </c>
      <c r="E212" s="40">
        <f t="shared" si="107"/>
        <v>35.477777777777646</v>
      </c>
      <c r="F212" s="40">
        <f t="shared" si="107"/>
        <v>35.477777777777646</v>
      </c>
      <c r="G212" s="40">
        <f t="shared" si="108"/>
        <v>-35.47777777777776</v>
      </c>
      <c r="H212" s="40">
        <f t="shared" si="108"/>
        <v>-35.47777777777776</v>
      </c>
      <c r="I212" s="40">
        <f t="shared" si="108"/>
        <v>-35.47777777777776</v>
      </c>
      <c r="K212" s="40">
        <f t="shared" si="109"/>
        <v>1258.6727160493733</v>
      </c>
      <c r="L212" s="40">
        <f t="shared" si="110"/>
        <v>1258.6727160493733</v>
      </c>
      <c r="M212" s="40">
        <f t="shared" si="111"/>
        <v>1258.6727160493733</v>
      </c>
      <c r="N212" s="40">
        <f t="shared" si="112"/>
        <v>1258.6727160493815</v>
      </c>
      <c r="O212" s="40">
        <f t="shared" si="113"/>
        <v>1258.6727160493815</v>
      </c>
      <c r="P212" s="40">
        <f t="shared" si="114"/>
        <v>1258.6727160493815</v>
      </c>
    </row>
    <row r="213" spans="2:16" ht="13.5">
      <c r="B213" s="38"/>
      <c r="D213" s="40">
        <f t="shared" si="107"/>
        <v>-18.74444444444441</v>
      </c>
      <c r="E213" s="40">
        <f t="shared" si="107"/>
        <v>-18.74444444444441</v>
      </c>
      <c r="F213" s="40">
        <f t="shared" si="107"/>
        <v>-18.74444444444441</v>
      </c>
      <c r="G213" s="40">
        <f t="shared" si="108"/>
        <v>18.744444444444525</v>
      </c>
      <c r="H213" s="40">
        <f t="shared" si="108"/>
        <v>18.744444444444525</v>
      </c>
      <c r="I213" s="40">
        <f t="shared" si="108"/>
        <v>18.744444444444525</v>
      </c>
      <c r="K213" s="40">
        <f t="shared" si="109"/>
        <v>351.35419753086296</v>
      </c>
      <c r="L213" s="40">
        <f t="shared" si="110"/>
        <v>351.35419753086296</v>
      </c>
      <c r="M213" s="40">
        <f t="shared" si="111"/>
        <v>351.35419753086296</v>
      </c>
      <c r="N213" s="40">
        <f t="shared" si="112"/>
        <v>351.3541975308672</v>
      </c>
      <c r="O213" s="40">
        <f t="shared" si="113"/>
        <v>351.3541975308672</v>
      </c>
      <c r="P213" s="40">
        <f t="shared" si="114"/>
        <v>351.3541975308672</v>
      </c>
    </row>
    <row r="214" spans="2:16" ht="13.5">
      <c r="B214" s="38"/>
      <c r="D214" s="40">
        <f t="shared" si="107"/>
        <v>8.488888888888937</v>
      </c>
      <c r="E214" s="40">
        <f t="shared" si="107"/>
        <v>8.488888888888937</v>
      </c>
      <c r="F214" s="40">
        <f t="shared" si="107"/>
        <v>8.488888888888937</v>
      </c>
      <c r="G214" s="40">
        <f t="shared" si="108"/>
        <v>-8.488888888888823</v>
      </c>
      <c r="H214" s="40">
        <f t="shared" si="108"/>
        <v>-8.488888888888823</v>
      </c>
      <c r="I214" s="40">
        <f t="shared" si="108"/>
        <v>-8.488888888888823</v>
      </c>
      <c r="K214" s="40">
        <f t="shared" si="109"/>
        <v>72.06123456790205</v>
      </c>
      <c r="L214" s="40">
        <f t="shared" si="110"/>
        <v>72.06123456790205</v>
      </c>
      <c r="M214" s="40">
        <f t="shared" si="111"/>
        <v>72.06123456790205</v>
      </c>
      <c r="N214" s="40">
        <f t="shared" si="112"/>
        <v>72.06123456790012</v>
      </c>
      <c r="O214" s="40">
        <f t="shared" si="113"/>
        <v>72.06123456790012</v>
      </c>
      <c r="P214" s="40">
        <f t="shared" si="114"/>
        <v>72.06123456790012</v>
      </c>
    </row>
    <row r="215" spans="2:16" ht="13.5">
      <c r="B215" s="38"/>
      <c r="D215" s="40">
        <f t="shared" si="107"/>
        <v>10.255555555555588</v>
      </c>
      <c r="E215" s="40">
        <f t="shared" si="107"/>
        <v>10.255555555555588</v>
      </c>
      <c r="F215" s="40">
        <f t="shared" si="107"/>
        <v>10.255555555555588</v>
      </c>
      <c r="G215" s="40">
        <f t="shared" si="108"/>
        <v>-10.255555555555475</v>
      </c>
      <c r="H215" s="40">
        <f t="shared" si="108"/>
        <v>-10.255555555555475</v>
      </c>
      <c r="I215" s="40">
        <f t="shared" si="108"/>
        <v>-10.255555555555475</v>
      </c>
      <c r="K215" s="40">
        <f t="shared" si="109"/>
        <v>105.17641975308709</v>
      </c>
      <c r="L215" s="40">
        <f t="shared" si="110"/>
        <v>105.17641975308709</v>
      </c>
      <c r="M215" s="40">
        <f t="shared" si="111"/>
        <v>105.17641975308709</v>
      </c>
      <c r="N215" s="40">
        <f t="shared" si="112"/>
        <v>105.17641975308476</v>
      </c>
      <c r="O215" s="40">
        <f t="shared" si="113"/>
        <v>105.17641975308476</v>
      </c>
      <c r="P215" s="40">
        <f t="shared" si="114"/>
        <v>105.17641975308476</v>
      </c>
    </row>
    <row r="216" spans="2:16" ht="13.5">
      <c r="B216" s="38"/>
      <c r="D216" s="40">
        <f t="shared" si="107"/>
        <v>2.533333333333303</v>
      </c>
      <c r="E216" s="40">
        <f t="shared" si="107"/>
        <v>2.533333333333303</v>
      </c>
      <c r="F216" s="40">
        <f t="shared" si="107"/>
        <v>2.533333333333303</v>
      </c>
      <c r="G216" s="40">
        <f t="shared" si="108"/>
        <v>-2.533333333333303</v>
      </c>
      <c r="H216" s="40">
        <f t="shared" si="108"/>
        <v>-2.533333333333303</v>
      </c>
      <c r="I216" s="40">
        <f t="shared" si="108"/>
        <v>-2.533333333333303</v>
      </c>
      <c r="K216" s="40">
        <f t="shared" si="109"/>
        <v>6.417777777777625</v>
      </c>
      <c r="L216" s="40">
        <f t="shared" si="110"/>
        <v>6.417777777777625</v>
      </c>
      <c r="M216" s="40">
        <f t="shared" si="111"/>
        <v>6.417777777777625</v>
      </c>
      <c r="N216" s="40">
        <f t="shared" si="112"/>
        <v>6.417777777777625</v>
      </c>
      <c r="O216" s="40">
        <f t="shared" si="113"/>
        <v>6.417777777777625</v>
      </c>
      <c r="P216" s="40">
        <f t="shared" si="114"/>
        <v>6.417777777777625</v>
      </c>
    </row>
    <row r="217" spans="2:16" ht="13.5">
      <c r="B217" s="38"/>
      <c r="D217" s="40">
        <f t="shared" si="107"/>
        <v>8.766666666666652</v>
      </c>
      <c r="E217" s="40">
        <f t="shared" si="107"/>
        <v>8.766666666666652</v>
      </c>
      <c r="F217" s="40">
        <f t="shared" si="107"/>
        <v>8.766666666666652</v>
      </c>
      <c r="G217" s="40">
        <f t="shared" si="108"/>
        <v>-8.766666666666652</v>
      </c>
      <c r="H217" s="40">
        <f t="shared" si="108"/>
        <v>-8.766666666666652</v>
      </c>
      <c r="I217" s="40">
        <f t="shared" si="108"/>
        <v>-8.766666666666652</v>
      </c>
      <c r="K217" s="40">
        <f t="shared" si="109"/>
        <v>76.85444444444418</v>
      </c>
      <c r="L217" s="40">
        <f t="shared" si="110"/>
        <v>76.85444444444418</v>
      </c>
      <c r="M217" s="40">
        <f t="shared" si="111"/>
        <v>76.85444444444418</v>
      </c>
      <c r="N217" s="40">
        <f t="shared" si="112"/>
        <v>76.85444444444418</v>
      </c>
      <c r="O217" s="40">
        <f t="shared" si="113"/>
        <v>76.85444444444418</v>
      </c>
      <c r="P217" s="40">
        <f t="shared" si="114"/>
        <v>76.85444444444418</v>
      </c>
    </row>
    <row r="218" spans="2:16" ht="13.5">
      <c r="B218" s="38"/>
      <c r="D218" s="40">
        <f t="shared" si="107"/>
        <v>-11.299999999999955</v>
      </c>
      <c r="E218" s="40">
        <f t="shared" si="107"/>
        <v>-11.299999999999955</v>
      </c>
      <c r="F218" s="40">
        <f t="shared" si="107"/>
        <v>-11.299999999999955</v>
      </c>
      <c r="G218" s="40">
        <f t="shared" si="108"/>
        <v>11.300000000000068</v>
      </c>
      <c r="H218" s="40">
        <f t="shared" si="108"/>
        <v>11.300000000000068</v>
      </c>
      <c r="I218" s="40">
        <f t="shared" si="108"/>
        <v>11.300000000000068</v>
      </c>
      <c r="K218" s="40">
        <f t="shared" si="109"/>
        <v>127.68999999999897</v>
      </c>
      <c r="L218" s="40">
        <f t="shared" si="110"/>
        <v>127.68999999999897</v>
      </c>
      <c r="M218" s="40">
        <f t="shared" si="111"/>
        <v>127.68999999999897</v>
      </c>
      <c r="N218" s="40">
        <f t="shared" si="112"/>
        <v>127.69000000000155</v>
      </c>
      <c r="O218" s="40">
        <f t="shared" si="113"/>
        <v>127.69000000000155</v>
      </c>
      <c r="P218" s="40">
        <f t="shared" si="114"/>
        <v>127.69000000000155</v>
      </c>
    </row>
    <row r="219" spans="2:16" ht="13.5">
      <c r="B219" s="38"/>
      <c r="D219" s="40">
        <f t="shared" si="107"/>
        <v>34.69999999999993</v>
      </c>
      <c r="E219" s="40">
        <f t="shared" si="107"/>
        <v>34.69999999999993</v>
      </c>
      <c r="F219" s="40">
        <f t="shared" si="107"/>
        <v>34.69999999999993</v>
      </c>
      <c r="G219" s="40">
        <f t="shared" si="108"/>
        <v>-34.69999999999993</v>
      </c>
      <c r="H219" s="40">
        <f t="shared" si="108"/>
        <v>-34.69999999999993</v>
      </c>
      <c r="I219" s="40">
        <f t="shared" si="108"/>
        <v>-34.69999999999993</v>
      </c>
      <c r="K219" s="40">
        <f t="shared" si="109"/>
        <v>1204.0899999999954</v>
      </c>
      <c r="L219" s="40">
        <f t="shared" si="110"/>
        <v>1204.0899999999954</v>
      </c>
      <c r="M219" s="40">
        <f t="shared" si="111"/>
        <v>1204.0899999999954</v>
      </c>
      <c r="N219" s="40">
        <f t="shared" si="112"/>
        <v>1204.0899999999954</v>
      </c>
      <c r="O219" s="40">
        <f t="shared" si="113"/>
        <v>1204.0899999999954</v>
      </c>
      <c r="P219" s="40">
        <f t="shared" si="114"/>
        <v>1204.0899999999954</v>
      </c>
    </row>
    <row r="220" spans="2:16" ht="13.5">
      <c r="B220" s="38"/>
      <c r="D220" s="40">
        <f t="shared" si="107"/>
        <v>24.766666666666765</v>
      </c>
      <c r="E220" s="40">
        <f t="shared" si="107"/>
        <v>24.766666666666765</v>
      </c>
      <c r="F220" s="40">
        <f t="shared" si="107"/>
        <v>24.766666666666765</v>
      </c>
      <c r="G220" s="40">
        <f t="shared" si="108"/>
        <v>-24.766666666666538</v>
      </c>
      <c r="H220" s="40">
        <f t="shared" si="108"/>
        <v>-24.766666666666538</v>
      </c>
      <c r="I220" s="40">
        <f t="shared" si="108"/>
        <v>-24.766666666666538</v>
      </c>
      <c r="K220" s="40">
        <f t="shared" si="109"/>
        <v>613.3877777777826</v>
      </c>
      <c r="L220" s="40">
        <f t="shared" si="110"/>
        <v>613.3877777777826</v>
      </c>
      <c r="M220" s="40">
        <f t="shared" si="111"/>
        <v>613.3877777777826</v>
      </c>
      <c r="N220" s="40">
        <f t="shared" si="112"/>
        <v>613.3877777777714</v>
      </c>
      <c r="O220" s="40">
        <f t="shared" si="113"/>
        <v>613.3877777777714</v>
      </c>
      <c r="P220" s="40">
        <f t="shared" si="114"/>
        <v>613.3877777777714</v>
      </c>
    </row>
    <row r="221" spans="2:16" ht="13.5">
      <c r="B221" s="38"/>
      <c r="D221" s="40">
        <f t="shared" si="107"/>
        <v>-59.466666666666754</v>
      </c>
      <c r="E221" s="40">
        <f t="shared" si="107"/>
        <v>-59.466666666666754</v>
      </c>
      <c r="F221" s="40">
        <f t="shared" si="107"/>
        <v>-59.466666666666754</v>
      </c>
      <c r="G221" s="40">
        <f t="shared" si="108"/>
        <v>59.4666666666667</v>
      </c>
      <c r="H221" s="40">
        <f t="shared" si="108"/>
        <v>59.4666666666667</v>
      </c>
      <c r="I221" s="40">
        <f t="shared" si="108"/>
        <v>59.4666666666667</v>
      </c>
      <c r="K221" s="40">
        <f t="shared" si="109"/>
        <v>3536.284444444455</v>
      </c>
      <c r="L221" s="40">
        <f t="shared" si="110"/>
        <v>3536.284444444455</v>
      </c>
      <c r="M221" s="40">
        <f t="shared" si="111"/>
        <v>3536.284444444455</v>
      </c>
      <c r="N221" s="40">
        <f t="shared" si="112"/>
        <v>3536.284444444448</v>
      </c>
      <c r="O221" s="40">
        <f t="shared" si="113"/>
        <v>3536.284444444448</v>
      </c>
      <c r="P221" s="40">
        <f t="shared" si="114"/>
        <v>3536.284444444448</v>
      </c>
    </row>
    <row r="222" spans="2:16" ht="13.5">
      <c r="B222" s="38"/>
      <c r="D222" s="40">
        <f t="shared" si="107"/>
        <v>-37.299999999999955</v>
      </c>
      <c r="E222" s="40">
        <f t="shared" si="107"/>
        <v>-37.299999999999955</v>
      </c>
      <c r="F222" s="40">
        <f t="shared" si="107"/>
        <v>-37.299999999999955</v>
      </c>
      <c r="G222" s="40">
        <f t="shared" si="108"/>
        <v>37.30000000000007</v>
      </c>
      <c r="H222" s="40">
        <f t="shared" si="108"/>
        <v>37.30000000000007</v>
      </c>
      <c r="I222" s="40">
        <f t="shared" si="108"/>
        <v>37.30000000000007</v>
      </c>
      <c r="K222" s="40">
        <f t="shared" si="109"/>
        <v>1391.2899999999966</v>
      </c>
      <c r="L222" s="40">
        <f t="shared" si="110"/>
        <v>1391.2899999999966</v>
      </c>
      <c r="M222" s="40">
        <f t="shared" si="111"/>
        <v>1391.2899999999966</v>
      </c>
      <c r="N222" s="40">
        <f t="shared" si="112"/>
        <v>1391.2900000000052</v>
      </c>
      <c r="O222" s="40">
        <f t="shared" si="113"/>
        <v>1391.2900000000052</v>
      </c>
      <c r="P222" s="40">
        <f t="shared" si="114"/>
        <v>1391.2900000000052</v>
      </c>
    </row>
    <row r="223" spans="2:16" ht="13.5">
      <c r="B223" s="38"/>
      <c r="D223" s="40">
        <f t="shared" si="107"/>
        <v>12.266666666666765</v>
      </c>
      <c r="E223" s="40">
        <f t="shared" si="107"/>
        <v>12.266666666666765</v>
      </c>
      <c r="F223" s="40">
        <f t="shared" si="107"/>
        <v>12.266666666666765</v>
      </c>
      <c r="G223" s="40">
        <f t="shared" si="108"/>
        <v>-12.266666666666538</v>
      </c>
      <c r="H223" s="40">
        <f t="shared" si="108"/>
        <v>-12.266666666666538</v>
      </c>
      <c r="I223" s="40">
        <f t="shared" si="108"/>
        <v>-12.266666666666538</v>
      </c>
      <c r="K223" s="40">
        <f t="shared" si="109"/>
        <v>150.47111111111352</v>
      </c>
      <c r="L223" s="40">
        <f t="shared" si="110"/>
        <v>150.47111111111352</v>
      </c>
      <c r="M223" s="40">
        <f t="shared" si="111"/>
        <v>150.47111111111352</v>
      </c>
      <c r="N223" s="40">
        <f t="shared" si="112"/>
        <v>150.47111111110794</v>
      </c>
      <c r="O223" s="40">
        <f t="shared" si="113"/>
        <v>150.47111111110794</v>
      </c>
      <c r="P223" s="40">
        <f t="shared" si="114"/>
        <v>150.47111111110794</v>
      </c>
    </row>
    <row r="224" spans="2:16" ht="13.5">
      <c r="B224" s="38"/>
      <c r="D224" s="40">
        <f t="shared" si="107"/>
        <v>25.03333333333336</v>
      </c>
      <c r="E224" s="40">
        <f t="shared" si="107"/>
        <v>25.03333333333336</v>
      </c>
      <c r="F224" s="40">
        <f t="shared" si="107"/>
        <v>25.03333333333336</v>
      </c>
      <c r="G224" s="40">
        <f t="shared" si="108"/>
        <v>-25.033333333333246</v>
      </c>
      <c r="H224" s="40">
        <f t="shared" si="108"/>
        <v>-25.033333333333246</v>
      </c>
      <c r="I224" s="40">
        <f t="shared" si="108"/>
        <v>-25.033333333333246</v>
      </c>
      <c r="K224" s="40">
        <f t="shared" si="109"/>
        <v>626.6677777777791</v>
      </c>
      <c r="L224" s="40">
        <f t="shared" si="110"/>
        <v>626.6677777777791</v>
      </c>
      <c r="M224" s="40">
        <f t="shared" si="111"/>
        <v>626.6677777777791</v>
      </c>
      <c r="N224" s="40">
        <f t="shared" si="112"/>
        <v>626.6677777777734</v>
      </c>
      <c r="O224" s="40">
        <f t="shared" si="113"/>
        <v>626.6677777777734</v>
      </c>
      <c r="P224" s="40">
        <f t="shared" si="114"/>
        <v>626.6677777777734</v>
      </c>
    </row>
    <row r="225" spans="2:16" ht="15">
      <c r="B225" s="22"/>
      <c r="D225" s="40"/>
      <c r="E225" s="40"/>
      <c r="F225" s="40"/>
      <c r="G225" s="40"/>
      <c r="H225" s="40"/>
      <c r="I225" s="40"/>
      <c r="K225" s="40"/>
      <c r="L225" s="40"/>
      <c r="M225" s="40"/>
      <c r="N225" s="40"/>
      <c r="O225" s="40"/>
      <c r="P225" s="40"/>
    </row>
    <row r="226" spans="2:26" ht="17.25">
      <c r="B226" s="22"/>
      <c r="D226" s="36" t="s">
        <v>20</v>
      </c>
      <c r="E226" s="36"/>
      <c r="F226" s="36"/>
      <c r="G226" s="36"/>
      <c r="H226" s="36"/>
      <c r="I226" s="36"/>
      <c r="K226" s="36" t="s">
        <v>32</v>
      </c>
      <c r="L226" s="36"/>
      <c r="M226" s="36"/>
      <c r="N226" s="36"/>
      <c r="O226" s="36"/>
      <c r="P226" s="36"/>
      <c r="R226" s="19" t="s">
        <v>55</v>
      </c>
      <c r="T226" s="19" t="s">
        <v>71</v>
      </c>
      <c r="V226" s="19" t="s">
        <v>87</v>
      </c>
      <c r="X226" s="19" t="s">
        <v>103</v>
      </c>
      <c r="Z226" s="19" t="s">
        <v>117</v>
      </c>
    </row>
    <row r="227" spans="2:26" ht="13.5">
      <c r="B227" s="38" t="s">
        <v>128</v>
      </c>
      <c r="D227" s="40">
        <f aca="true" t="shared" si="115" ref="D227:D241">AVERAGE(D6,G6)-D23-D40-D57-D91-D108-D142-D176</f>
        <v>-29.122222222222376</v>
      </c>
      <c r="E227" s="40">
        <f aca="true" t="shared" si="116" ref="E227:E241">AVERAGE(E6,H6)-E23-E40-E57-E91-E108-E142-E176</f>
        <v>44.544444444444366</v>
      </c>
      <c r="F227" s="40">
        <f aca="true" t="shared" si="117" ref="F227:F241">AVERAGE(F6,I6)-F23-F40-F57-F91-F108-F142-F176</f>
        <v>-15.42222222222233</v>
      </c>
      <c r="G227" s="40">
        <f aca="true" t="shared" si="118" ref="G227:G241">AVERAGE(D6,G6)-G23-G40-G57-G91-G108-G142-G176</f>
        <v>-29.122222222222376</v>
      </c>
      <c r="H227" s="40">
        <f aca="true" t="shared" si="119" ref="H227:H241">AVERAGE(E6,H6)-H23-H40-H57-H91-H108-H142-H176</f>
        <v>44.544444444444366</v>
      </c>
      <c r="I227" s="40">
        <f aca="true" t="shared" si="120" ref="I227:I241">AVERAGE(F6,I6)-I23-I40-I57-I91-I108-I142-I176</f>
        <v>-15.42222222222233</v>
      </c>
      <c r="K227" s="40">
        <f aca="true" t="shared" si="121" ref="K227:K241">D227^2</f>
        <v>848.1038271605028</v>
      </c>
      <c r="L227" s="40">
        <f aca="true" t="shared" si="122" ref="L227:L241">E227^2</f>
        <v>1984.2075308641906</v>
      </c>
      <c r="M227" s="40">
        <f aca="true" t="shared" si="123" ref="M227:M241">F227^2</f>
        <v>237.8449382716083</v>
      </c>
      <c r="N227" s="40">
        <f aca="true" t="shared" si="124" ref="N227:N241">G227^2</f>
        <v>848.1038271605028</v>
      </c>
      <c r="O227" s="40">
        <f aca="true" t="shared" si="125" ref="O227:O241">H227^2</f>
        <v>1984.2075308641906</v>
      </c>
      <c r="P227" s="40">
        <f aca="true" t="shared" si="126" ref="P227:P241">I227^2</f>
        <v>237.8449382716083</v>
      </c>
      <c r="R227" s="40">
        <f>SUM(K227:P241)</f>
        <v>181517.88888888888</v>
      </c>
      <c r="T227" s="41">
        <v>16</v>
      </c>
      <c r="V227" s="40">
        <f>R227/T227</f>
        <v>11344.868055555555</v>
      </c>
      <c r="X227" s="40">
        <f>V227/$V$278</f>
        <v>2.3955807174684036</v>
      </c>
      <c r="Z227" s="42">
        <f>FDIST(X227,T227,$T$278)</f>
        <v>0.04509806568544977</v>
      </c>
    </row>
    <row r="228" spans="2:16" ht="13.5">
      <c r="B228" s="38"/>
      <c r="D228" s="40">
        <f t="shared" si="115"/>
        <v>33.14444444444439</v>
      </c>
      <c r="E228" s="40">
        <f t="shared" si="116"/>
        <v>15.511111111111063</v>
      </c>
      <c r="F228" s="40">
        <f t="shared" si="117"/>
        <v>-48.655555555555566</v>
      </c>
      <c r="G228" s="40">
        <f t="shared" si="118"/>
        <v>33.14444444444439</v>
      </c>
      <c r="H228" s="40">
        <f t="shared" si="119"/>
        <v>15.511111111111063</v>
      </c>
      <c r="I228" s="40">
        <f t="shared" si="120"/>
        <v>-48.655555555555566</v>
      </c>
      <c r="K228" s="40">
        <f t="shared" si="121"/>
        <v>1098.5541975308606</v>
      </c>
      <c r="L228" s="40">
        <f t="shared" si="122"/>
        <v>240.5945679012331</v>
      </c>
      <c r="M228" s="40">
        <f t="shared" si="123"/>
        <v>2367.363086419754</v>
      </c>
      <c r="N228" s="40">
        <f t="shared" si="124"/>
        <v>1098.5541975308606</v>
      </c>
      <c r="O228" s="40">
        <f t="shared" si="125"/>
        <v>240.5945679012331</v>
      </c>
      <c r="P228" s="40">
        <f t="shared" si="126"/>
        <v>2367.363086419754</v>
      </c>
    </row>
    <row r="229" spans="2:16" ht="13.5">
      <c r="B229" s="38"/>
      <c r="D229" s="40">
        <f t="shared" si="115"/>
        <v>-4.022222222222354</v>
      </c>
      <c r="E229" s="40">
        <f t="shared" si="116"/>
        <v>-60.05555555555566</v>
      </c>
      <c r="F229" s="40">
        <f t="shared" si="117"/>
        <v>64.07777777777767</v>
      </c>
      <c r="G229" s="40">
        <f t="shared" si="118"/>
        <v>-4.022222222222354</v>
      </c>
      <c r="H229" s="40">
        <f t="shared" si="119"/>
        <v>-60.05555555555566</v>
      </c>
      <c r="I229" s="40">
        <f t="shared" si="120"/>
        <v>64.07777777777767</v>
      </c>
      <c r="K229" s="40">
        <f t="shared" si="121"/>
        <v>16.17827160493933</v>
      </c>
      <c r="L229" s="40">
        <f t="shared" si="122"/>
        <v>3606.6697530864317</v>
      </c>
      <c r="M229" s="40">
        <f t="shared" si="123"/>
        <v>4105.961604938258</v>
      </c>
      <c r="N229" s="40">
        <f t="shared" si="124"/>
        <v>16.17827160493933</v>
      </c>
      <c r="O229" s="40">
        <f t="shared" si="125"/>
        <v>3606.6697530864317</v>
      </c>
      <c r="P229" s="40">
        <f t="shared" si="126"/>
        <v>4105.961604938258</v>
      </c>
    </row>
    <row r="230" spans="2:16" ht="13.5">
      <c r="B230" s="38"/>
      <c r="D230" s="40">
        <f t="shared" si="115"/>
        <v>-39.34444444444455</v>
      </c>
      <c r="E230" s="40">
        <f t="shared" si="116"/>
        <v>30.655555555555452</v>
      </c>
      <c r="F230" s="40">
        <f t="shared" si="117"/>
        <v>8.688888888888755</v>
      </c>
      <c r="G230" s="40">
        <f t="shared" si="118"/>
        <v>-39.34444444444455</v>
      </c>
      <c r="H230" s="40">
        <f t="shared" si="119"/>
        <v>30.655555555555452</v>
      </c>
      <c r="I230" s="40">
        <f t="shared" si="120"/>
        <v>8.688888888888755</v>
      </c>
      <c r="K230" s="40">
        <f t="shared" si="121"/>
        <v>1547.9853086419835</v>
      </c>
      <c r="L230" s="40">
        <f t="shared" si="122"/>
        <v>939.7630864197467</v>
      </c>
      <c r="M230" s="40">
        <f t="shared" si="123"/>
        <v>75.49679012345446</v>
      </c>
      <c r="N230" s="40">
        <f t="shared" si="124"/>
        <v>1547.9853086419835</v>
      </c>
      <c r="O230" s="40">
        <f t="shared" si="125"/>
        <v>939.7630864197467</v>
      </c>
      <c r="P230" s="40">
        <f t="shared" si="126"/>
        <v>75.49679012345446</v>
      </c>
    </row>
    <row r="231" spans="2:16" ht="13.5">
      <c r="B231" s="38"/>
      <c r="D231" s="40">
        <f t="shared" si="115"/>
        <v>28.088888888888846</v>
      </c>
      <c r="E231" s="40">
        <f t="shared" si="116"/>
        <v>-13.211111111111222</v>
      </c>
      <c r="F231" s="40">
        <f t="shared" si="117"/>
        <v>-14.877777777777851</v>
      </c>
      <c r="G231" s="40">
        <f t="shared" si="118"/>
        <v>28.088888888888846</v>
      </c>
      <c r="H231" s="40">
        <f t="shared" si="119"/>
        <v>-13.211111111111222</v>
      </c>
      <c r="I231" s="40">
        <f t="shared" si="120"/>
        <v>-14.877777777777851</v>
      </c>
      <c r="K231" s="40">
        <f t="shared" si="121"/>
        <v>788.9856790123432</v>
      </c>
      <c r="L231" s="40">
        <f t="shared" si="122"/>
        <v>174.5334567901264</v>
      </c>
      <c r="M231" s="40">
        <f t="shared" si="123"/>
        <v>221.34827160494046</v>
      </c>
      <c r="N231" s="40">
        <f t="shared" si="124"/>
        <v>788.9856790123432</v>
      </c>
      <c r="O231" s="40">
        <f t="shared" si="125"/>
        <v>174.5334567901264</v>
      </c>
      <c r="P231" s="40">
        <f t="shared" si="126"/>
        <v>221.34827160494046</v>
      </c>
    </row>
    <row r="232" spans="2:16" ht="13.5">
      <c r="B232" s="38"/>
      <c r="D232" s="40">
        <f t="shared" si="115"/>
        <v>11.255555555555475</v>
      </c>
      <c r="E232" s="40">
        <f t="shared" si="116"/>
        <v>-17.44444444444457</v>
      </c>
      <c r="F232" s="40">
        <f t="shared" si="117"/>
        <v>6.188888888888755</v>
      </c>
      <c r="G232" s="40">
        <f t="shared" si="118"/>
        <v>11.255555555555475</v>
      </c>
      <c r="H232" s="40">
        <f t="shared" si="119"/>
        <v>-17.44444444444457</v>
      </c>
      <c r="I232" s="40">
        <f t="shared" si="120"/>
        <v>6.188888888888755</v>
      </c>
      <c r="K232" s="40">
        <f t="shared" si="121"/>
        <v>126.68753086419571</v>
      </c>
      <c r="L232" s="40">
        <f t="shared" si="122"/>
        <v>304.30864197531304</v>
      </c>
      <c r="M232" s="40">
        <f t="shared" si="123"/>
        <v>38.302345679010685</v>
      </c>
      <c r="N232" s="40">
        <f t="shared" si="124"/>
        <v>126.68753086419571</v>
      </c>
      <c r="O232" s="40">
        <f t="shared" si="125"/>
        <v>304.30864197531304</v>
      </c>
      <c r="P232" s="40">
        <f t="shared" si="126"/>
        <v>38.302345679010685</v>
      </c>
    </row>
    <row r="233" spans="2:16" ht="13.5">
      <c r="B233" s="38"/>
      <c r="D233" s="40">
        <f t="shared" si="115"/>
        <v>41.09999999999991</v>
      </c>
      <c r="E233" s="40">
        <f t="shared" si="116"/>
        <v>-41.06666666666683</v>
      </c>
      <c r="F233" s="40">
        <f t="shared" si="117"/>
        <v>-0.03333333333353039</v>
      </c>
      <c r="G233" s="40">
        <f t="shared" si="118"/>
        <v>41.09999999999991</v>
      </c>
      <c r="H233" s="40">
        <f t="shared" si="119"/>
        <v>-41.06666666666683</v>
      </c>
      <c r="I233" s="40">
        <f t="shared" si="120"/>
        <v>-0.03333333333353039</v>
      </c>
      <c r="K233" s="40">
        <f t="shared" si="121"/>
        <v>1689.2099999999925</v>
      </c>
      <c r="L233" s="40">
        <f t="shared" si="122"/>
        <v>1686.4711111111249</v>
      </c>
      <c r="M233" s="40">
        <f t="shared" si="123"/>
        <v>0.0011111111111242482</v>
      </c>
      <c r="N233" s="40">
        <f t="shared" si="124"/>
        <v>1689.2099999999925</v>
      </c>
      <c r="O233" s="40">
        <f t="shared" si="125"/>
        <v>1686.4711111111249</v>
      </c>
      <c r="P233" s="40">
        <f t="shared" si="126"/>
        <v>0.0011111111111242482</v>
      </c>
    </row>
    <row r="234" spans="2:16" ht="13.5">
      <c r="B234" s="38"/>
      <c r="D234" s="40">
        <f t="shared" si="115"/>
        <v>12.533333333333303</v>
      </c>
      <c r="E234" s="40">
        <f t="shared" si="116"/>
        <v>35.56666666666649</v>
      </c>
      <c r="F234" s="40">
        <f t="shared" si="117"/>
        <v>-48.100000000000136</v>
      </c>
      <c r="G234" s="40">
        <f t="shared" si="118"/>
        <v>12.533333333333303</v>
      </c>
      <c r="H234" s="40">
        <f t="shared" si="119"/>
        <v>35.56666666666649</v>
      </c>
      <c r="I234" s="40">
        <f t="shared" si="120"/>
        <v>-48.100000000000136</v>
      </c>
      <c r="K234" s="40">
        <f t="shared" si="121"/>
        <v>157.08444444444368</v>
      </c>
      <c r="L234" s="40">
        <f t="shared" si="122"/>
        <v>1264.9877777777654</v>
      </c>
      <c r="M234" s="40">
        <f t="shared" si="123"/>
        <v>2313.6100000000133</v>
      </c>
      <c r="N234" s="40">
        <f t="shared" si="124"/>
        <v>157.08444444444368</v>
      </c>
      <c r="O234" s="40">
        <f t="shared" si="125"/>
        <v>1264.9877777777654</v>
      </c>
      <c r="P234" s="40">
        <f t="shared" si="126"/>
        <v>2313.6100000000133</v>
      </c>
    </row>
    <row r="235" spans="2:16" ht="13.5">
      <c r="B235" s="38"/>
      <c r="D235" s="40">
        <f t="shared" si="115"/>
        <v>-53.633333333333326</v>
      </c>
      <c r="E235" s="40">
        <f t="shared" si="116"/>
        <v>5.499999999999886</v>
      </c>
      <c r="F235" s="40">
        <f t="shared" si="117"/>
        <v>48.13333333333321</v>
      </c>
      <c r="G235" s="40">
        <f t="shared" si="118"/>
        <v>-53.633333333333326</v>
      </c>
      <c r="H235" s="40">
        <f t="shared" si="119"/>
        <v>5.499999999999886</v>
      </c>
      <c r="I235" s="40">
        <f t="shared" si="120"/>
        <v>48.13333333333321</v>
      </c>
      <c r="K235" s="40">
        <f t="shared" si="121"/>
        <v>2876.5344444444436</v>
      </c>
      <c r="L235" s="40">
        <f t="shared" si="122"/>
        <v>30.24999999999875</v>
      </c>
      <c r="M235" s="40">
        <f t="shared" si="123"/>
        <v>2316.817777777766</v>
      </c>
      <c r="N235" s="40">
        <f t="shared" si="124"/>
        <v>2876.5344444444436</v>
      </c>
      <c r="O235" s="40">
        <f t="shared" si="125"/>
        <v>30.24999999999875</v>
      </c>
      <c r="P235" s="40">
        <f t="shared" si="126"/>
        <v>2316.817777777766</v>
      </c>
    </row>
    <row r="236" spans="2:16" ht="13.5">
      <c r="B236" s="38"/>
      <c r="D236" s="40">
        <f t="shared" si="115"/>
        <v>70.82222222222208</v>
      </c>
      <c r="E236" s="40">
        <f t="shared" si="116"/>
        <v>-84.51111111111118</v>
      </c>
      <c r="F236" s="40">
        <f t="shared" si="117"/>
        <v>13.688888888888755</v>
      </c>
      <c r="G236" s="40">
        <f t="shared" si="118"/>
        <v>70.82222222222208</v>
      </c>
      <c r="H236" s="40">
        <f t="shared" si="119"/>
        <v>-84.51111111111118</v>
      </c>
      <c r="I236" s="40">
        <f t="shared" si="120"/>
        <v>13.688888888888755</v>
      </c>
      <c r="K236" s="40">
        <f t="shared" si="121"/>
        <v>5015.787160493807</v>
      </c>
      <c r="L236" s="40">
        <f t="shared" si="122"/>
        <v>7142.127901234579</v>
      </c>
      <c r="M236" s="40">
        <f t="shared" si="123"/>
        <v>187.38567901234202</v>
      </c>
      <c r="N236" s="40">
        <f t="shared" si="124"/>
        <v>5015.787160493807</v>
      </c>
      <c r="O236" s="40">
        <f t="shared" si="125"/>
        <v>7142.127901234579</v>
      </c>
      <c r="P236" s="40">
        <f t="shared" si="126"/>
        <v>187.38567901234202</v>
      </c>
    </row>
    <row r="237" spans="2:16" ht="13.5">
      <c r="B237" s="38"/>
      <c r="D237" s="40">
        <f t="shared" si="115"/>
        <v>-83.41111111111115</v>
      </c>
      <c r="E237" s="40">
        <f t="shared" si="116"/>
        <v>-16.04444444444448</v>
      </c>
      <c r="F237" s="40">
        <f t="shared" si="117"/>
        <v>99.45555555555552</v>
      </c>
      <c r="G237" s="40">
        <f t="shared" si="118"/>
        <v>-83.41111111111115</v>
      </c>
      <c r="H237" s="40">
        <f t="shared" si="119"/>
        <v>-16.04444444444448</v>
      </c>
      <c r="I237" s="40">
        <f t="shared" si="120"/>
        <v>99.45555555555552</v>
      </c>
      <c r="K237" s="40">
        <f t="shared" si="121"/>
        <v>6957.413456790131</v>
      </c>
      <c r="L237" s="40">
        <f t="shared" si="122"/>
        <v>257.42419753086534</v>
      </c>
      <c r="M237" s="40">
        <f t="shared" si="123"/>
        <v>9891.407530864191</v>
      </c>
      <c r="N237" s="40">
        <f t="shared" si="124"/>
        <v>6957.413456790131</v>
      </c>
      <c r="O237" s="40">
        <f t="shared" si="125"/>
        <v>257.42419753086534</v>
      </c>
      <c r="P237" s="40">
        <f t="shared" si="126"/>
        <v>9891.407530864191</v>
      </c>
    </row>
    <row r="238" spans="2:16" ht="13.5">
      <c r="B238" s="38"/>
      <c r="D238" s="40">
        <f t="shared" si="115"/>
        <v>12.588888888888732</v>
      </c>
      <c r="E238" s="40">
        <f t="shared" si="116"/>
        <v>100.55555555555543</v>
      </c>
      <c r="F238" s="40">
        <f t="shared" si="117"/>
        <v>-113.14444444444462</v>
      </c>
      <c r="G238" s="40">
        <f t="shared" si="118"/>
        <v>12.588888888888732</v>
      </c>
      <c r="H238" s="40">
        <f t="shared" si="119"/>
        <v>100.55555555555543</v>
      </c>
      <c r="I238" s="40">
        <f t="shared" si="120"/>
        <v>-113.14444444444462</v>
      </c>
      <c r="K238" s="40">
        <f t="shared" si="121"/>
        <v>158.48012345678617</v>
      </c>
      <c r="L238" s="40">
        <f t="shared" si="122"/>
        <v>10111.419753086395</v>
      </c>
      <c r="M238" s="40">
        <f t="shared" si="123"/>
        <v>12801.665308642014</v>
      </c>
      <c r="N238" s="40">
        <f t="shared" si="124"/>
        <v>158.48012345678617</v>
      </c>
      <c r="O238" s="40">
        <f t="shared" si="125"/>
        <v>10111.419753086395</v>
      </c>
      <c r="P238" s="40">
        <f t="shared" si="126"/>
        <v>12801.665308642014</v>
      </c>
    </row>
    <row r="239" spans="2:16" ht="13.5">
      <c r="B239" s="38"/>
      <c r="D239" s="40">
        <f t="shared" si="115"/>
        <v>-43.45555555555552</v>
      </c>
      <c r="E239" s="40">
        <f t="shared" si="116"/>
        <v>50.37777777777774</v>
      </c>
      <c r="F239" s="40">
        <f t="shared" si="117"/>
        <v>-6.922222222222217</v>
      </c>
      <c r="G239" s="40">
        <f t="shared" si="118"/>
        <v>-43.45555555555552</v>
      </c>
      <c r="H239" s="40">
        <f t="shared" si="119"/>
        <v>50.37777777777774</v>
      </c>
      <c r="I239" s="40">
        <f t="shared" si="120"/>
        <v>-6.922222222222217</v>
      </c>
      <c r="K239" s="40">
        <f t="shared" si="121"/>
        <v>1888.3853086419722</v>
      </c>
      <c r="L239" s="40">
        <f t="shared" si="122"/>
        <v>2537.9204938271564</v>
      </c>
      <c r="M239" s="40">
        <f t="shared" si="123"/>
        <v>47.91716049382709</v>
      </c>
      <c r="N239" s="40">
        <f t="shared" si="124"/>
        <v>1888.3853086419722</v>
      </c>
      <c r="O239" s="40">
        <f t="shared" si="125"/>
        <v>2537.9204938271564</v>
      </c>
      <c r="P239" s="40">
        <f t="shared" si="126"/>
        <v>47.91716049382709</v>
      </c>
    </row>
    <row r="240" spans="2:16" ht="13.5">
      <c r="B240" s="38"/>
      <c r="D240" s="40">
        <f t="shared" si="115"/>
        <v>9.644444444444503</v>
      </c>
      <c r="E240" s="40">
        <f t="shared" si="116"/>
        <v>-21.822222222222308</v>
      </c>
      <c r="F240" s="40">
        <f t="shared" si="117"/>
        <v>12.177777777777806</v>
      </c>
      <c r="G240" s="40">
        <f t="shared" si="118"/>
        <v>9.644444444444503</v>
      </c>
      <c r="H240" s="40">
        <f t="shared" si="119"/>
        <v>-21.822222222222308</v>
      </c>
      <c r="I240" s="40">
        <f t="shared" si="120"/>
        <v>12.177777777777806</v>
      </c>
      <c r="K240" s="40">
        <f t="shared" si="121"/>
        <v>93.01530864197643</v>
      </c>
      <c r="L240" s="40">
        <f t="shared" si="122"/>
        <v>476.20938271605314</v>
      </c>
      <c r="M240" s="40">
        <f t="shared" si="123"/>
        <v>148.29827160493895</v>
      </c>
      <c r="N240" s="40">
        <f t="shared" si="124"/>
        <v>93.01530864197643</v>
      </c>
      <c r="O240" s="40">
        <f t="shared" si="125"/>
        <v>476.20938271605314</v>
      </c>
      <c r="P240" s="40">
        <f t="shared" si="126"/>
        <v>148.29827160493895</v>
      </c>
    </row>
    <row r="241" spans="2:16" ht="13.5">
      <c r="B241" s="38"/>
      <c r="D241" s="40">
        <f t="shared" si="115"/>
        <v>33.81111111111113</v>
      </c>
      <c r="E241" s="40">
        <f t="shared" si="116"/>
        <v>-28.555555555555657</v>
      </c>
      <c r="F241" s="40">
        <f t="shared" si="117"/>
        <v>-5.255555555555588</v>
      </c>
      <c r="G241" s="40">
        <f t="shared" si="118"/>
        <v>33.81111111111113</v>
      </c>
      <c r="H241" s="40">
        <f t="shared" si="119"/>
        <v>-28.555555555555657</v>
      </c>
      <c r="I241" s="40">
        <f t="shared" si="120"/>
        <v>-5.255555555555588</v>
      </c>
      <c r="K241" s="40">
        <f t="shared" si="121"/>
        <v>1143.1912345679027</v>
      </c>
      <c r="L241" s="40">
        <f t="shared" si="122"/>
        <v>815.4197530864255</v>
      </c>
      <c r="M241" s="40">
        <f t="shared" si="123"/>
        <v>27.62086419753121</v>
      </c>
      <c r="N241" s="40">
        <f t="shared" si="124"/>
        <v>1143.1912345679027</v>
      </c>
      <c r="O241" s="40">
        <f t="shared" si="125"/>
        <v>815.4197530864255</v>
      </c>
      <c r="P241" s="40">
        <f t="shared" si="126"/>
        <v>27.62086419753121</v>
      </c>
    </row>
    <row r="242" spans="2:16" ht="15">
      <c r="B242" s="22"/>
      <c r="D242" s="40"/>
      <c r="E242" s="40"/>
      <c r="F242" s="40"/>
      <c r="G242" s="40"/>
      <c r="H242" s="40"/>
      <c r="I242" s="40"/>
      <c r="K242" s="40"/>
      <c r="L242" s="40"/>
      <c r="M242" s="40"/>
      <c r="N242" s="40"/>
      <c r="O242" s="40"/>
      <c r="P242" s="40"/>
    </row>
    <row r="243" spans="2:26" ht="17.25">
      <c r="B243" s="22"/>
      <c r="D243" s="36" t="s">
        <v>21</v>
      </c>
      <c r="E243" s="36"/>
      <c r="F243" s="36"/>
      <c r="G243" s="36"/>
      <c r="H243" s="36"/>
      <c r="I243" s="36"/>
      <c r="K243" s="36" t="s">
        <v>33</v>
      </c>
      <c r="L243" s="36"/>
      <c r="M243" s="36"/>
      <c r="N243" s="36"/>
      <c r="O243" s="36"/>
      <c r="P243" s="36"/>
      <c r="R243" s="19" t="s">
        <v>56</v>
      </c>
      <c r="T243" s="19" t="s">
        <v>72</v>
      </c>
      <c r="V243" s="19" t="s">
        <v>88</v>
      </c>
      <c r="X243" s="19" t="s">
        <v>104</v>
      </c>
      <c r="Z243" s="19" t="s">
        <v>118</v>
      </c>
    </row>
    <row r="244" spans="2:26" ht="13.5">
      <c r="B244" s="38" t="s">
        <v>128</v>
      </c>
      <c r="D244" s="40">
        <f aca="true" t="shared" si="127" ref="D244:I246">AVERAGE(D$6:D$8)-D23-D40-D74-D91-D125-D142-D193</f>
        <v>-40.28888888888889</v>
      </c>
      <c r="E244" s="40">
        <f t="shared" si="127"/>
        <v>28.54444444444448</v>
      </c>
      <c r="F244" s="40">
        <f t="shared" si="127"/>
        <v>11.744444444444412</v>
      </c>
      <c r="G244" s="40">
        <f t="shared" si="127"/>
        <v>40.28888888888889</v>
      </c>
      <c r="H244" s="40">
        <f t="shared" si="127"/>
        <v>-28.544444444444366</v>
      </c>
      <c r="I244" s="40">
        <f t="shared" si="127"/>
        <v>-11.744444444444412</v>
      </c>
      <c r="K244" s="40">
        <f aca="true" t="shared" si="128" ref="K244:K258">D244^2</f>
        <v>1623.1945679012347</v>
      </c>
      <c r="L244" s="40">
        <f aca="true" t="shared" si="129" ref="L244:L258">E244^2</f>
        <v>814.7853086419773</v>
      </c>
      <c r="M244" s="40">
        <f aca="true" t="shared" si="130" ref="M244:M258">F244^2</f>
        <v>137.9319753086412</v>
      </c>
      <c r="N244" s="40">
        <f aca="true" t="shared" si="131" ref="N244:N258">G244^2</f>
        <v>1623.1945679012347</v>
      </c>
      <c r="O244" s="40">
        <f aca="true" t="shared" si="132" ref="O244:O258">H244^2</f>
        <v>814.7853086419708</v>
      </c>
      <c r="P244" s="40">
        <f aca="true" t="shared" si="133" ref="P244:P258">I244^2</f>
        <v>137.9319753086412</v>
      </c>
      <c r="R244" s="40">
        <f>SUM(K244:P258)</f>
        <v>47443.42222222221</v>
      </c>
      <c r="T244" s="41">
        <v>8</v>
      </c>
      <c r="V244" s="40">
        <f>R244/T244</f>
        <v>5930.427777777776</v>
      </c>
      <c r="X244" s="40">
        <f>V244/$V$278</f>
        <v>1.2522682821177802</v>
      </c>
      <c r="Z244" s="42">
        <f>FDIST(X244,T244,$T$278)</f>
        <v>0.3327246695339963</v>
      </c>
    </row>
    <row r="245" spans="2:16" ht="13.5">
      <c r="B245" s="38"/>
      <c r="D245" s="40">
        <f t="shared" si="127"/>
        <v>-40.28888888888889</v>
      </c>
      <c r="E245" s="40">
        <f t="shared" si="127"/>
        <v>28.54444444444448</v>
      </c>
      <c r="F245" s="40">
        <f t="shared" si="127"/>
        <v>11.744444444444412</v>
      </c>
      <c r="G245" s="40">
        <f t="shared" si="127"/>
        <v>40.28888888888889</v>
      </c>
      <c r="H245" s="40">
        <f t="shared" si="127"/>
        <v>-28.544444444444366</v>
      </c>
      <c r="I245" s="40">
        <f t="shared" si="127"/>
        <v>-11.744444444444412</v>
      </c>
      <c r="K245" s="40">
        <f t="shared" si="128"/>
        <v>1623.1945679012347</v>
      </c>
      <c r="L245" s="40">
        <f t="shared" si="129"/>
        <v>814.7853086419773</v>
      </c>
      <c r="M245" s="40">
        <f t="shared" si="130"/>
        <v>137.9319753086412</v>
      </c>
      <c r="N245" s="40">
        <f t="shared" si="131"/>
        <v>1623.1945679012347</v>
      </c>
      <c r="O245" s="40">
        <f t="shared" si="132"/>
        <v>814.7853086419708</v>
      </c>
      <c r="P245" s="40">
        <f t="shared" si="133"/>
        <v>137.9319753086412</v>
      </c>
    </row>
    <row r="246" spans="2:16" ht="13.5">
      <c r="B246" s="38"/>
      <c r="D246" s="40">
        <f t="shared" si="127"/>
        <v>-40.28888888888889</v>
      </c>
      <c r="E246" s="40">
        <f t="shared" si="127"/>
        <v>28.54444444444448</v>
      </c>
      <c r="F246" s="40">
        <f t="shared" si="127"/>
        <v>11.744444444444412</v>
      </c>
      <c r="G246" s="40">
        <f t="shared" si="127"/>
        <v>40.28888888888889</v>
      </c>
      <c r="H246" s="40">
        <f t="shared" si="127"/>
        <v>-28.544444444444366</v>
      </c>
      <c r="I246" s="40">
        <f t="shared" si="127"/>
        <v>-11.744444444444412</v>
      </c>
      <c r="K246" s="40">
        <f t="shared" si="128"/>
        <v>1623.1945679012347</v>
      </c>
      <c r="L246" s="40">
        <f t="shared" si="129"/>
        <v>814.7853086419773</v>
      </c>
      <c r="M246" s="40">
        <f t="shared" si="130"/>
        <v>137.9319753086412</v>
      </c>
      <c r="N246" s="40">
        <f t="shared" si="131"/>
        <v>1623.1945679012347</v>
      </c>
      <c r="O246" s="40">
        <f t="shared" si="132"/>
        <v>814.7853086419708</v>
      </c>
      <c r="P246" s="40">
        <f t="shared" si="133"/>
        <v>137.9319753086412</v>
      </c>
    </row>
    <row r="247" spans="2:16" ht="13.5">
      <c r="B247" s="38"/>
      <c r="D247" s="40">
        <f aca="true" t="shared" si="134" ref="D247:I249">AVERAGE(D$9:D$11)-D26-D43-D77-D94-D128-D145-D196</f>
        <v>11.155555555555566</v>
      </c>
      <c r="E247" s="40">
        <f t="shared" si="134"/>
        <v>11.488888888888823</v>
      </c>
      <c r="F247" s="40">
        <f t="shared" si="134"/>
        <v>-22.644444444444503</v>
      </c>
      <c r="G247" s="40">
        <f t="shared" si="134"/>
        <v>-11.15555555555568</v>
      </c>
      <c r="H247" s="40">
        <f t="shared" si="134"/>
        <v>-11.488888888888937</v>
      </c>
      <c r="I247" s="40">
        <f t="shared" si="134"/>
        <v>22.644444444444275</v>
      </c>
      <c r="K247" s="40">
        <f t="shared" si="128"/>
        <v>124.44641975308664</v>
      </c>
      <c r="L247" s="40">
        <f t="shared" si="129"/>
        <v>131.99456790123307</v>
      </c>
      <c r="M247" s="40">
        <f t="shared" si="130"/>
        <v>512.7708641975335</v>
      </c>
      <c r="N247" s="40">
        <f t="shared" si="131"/>
        <v>124.44641975308919</v>
      </c>
      <c r="O247" s="40">
        <f t="shared" si="132"/>
        <v>131.99456790123568</v>
      </c>
      <c r="P247" s="40">
        <f t="shared" si="133"/>
        <v>512.7708641975232</v>
      </c>
    </row>
    <row r="248" spans="2:16" ht="13.5">
      <c r="B248" s="38"/>
      <c r="D248" s="40">
        <f t="shared" si="134"/>
        <v>11.155555555555566</v>
      </c>
      <c r="E248" s="40">
        <f t="shared" si="134"/>
        <v>11.488888888888823</v>
      </c>
      <c r="F248" s="40">
        <f t="shared" si="134"/>
        <v>-22.644444444444503</v>
      </c>
      <c r="G248" s="40">
        <f t="shared" si="134"/>
        <v>-11.15555555555568</v>
      </c>
      <c r="H248" s="40">
        <f t="shared" si="134"/>
        <v>-11.488888888888937</v>
      </c>
      <c r="I248" s="40">
        <f t="shared" si="134"/>
        <v>22.644444444444275</v>
      </c>
      <c r="K248" s="40">
        <f t="shared" si="128"/>
        <v>124.44641975308664</v>
      </c>
      <c r="L248" s="40">
        <f t="shared" si="129"/>
        <v>131.99456790123307</v>
      </c>
      <c r="M248" s="40">
        <f t="shared" si="130"/>
        <v>512.7708641975335</v>
      </c>
      <c r="N248" s="40">
        <f t="shared" si="131"/>
        <v>124.44641975308919</v>
      </c>
      <c r="O248" s="40">
        <f t="shared" si="132"/>
        <v>131.99456790123568</v>
      </c>
      <c r="P248" s="40">
        <f t="shared" si="133"/>
        <v>512.7708641975232</v>
      </c>
    </row>
    <row r="249" spans="2:16" ht="13.5">
      <c r="B249" s="38"/>
      <c r="D249" s="40">
        <f t="shared" si="134"/>
        <v>11.155555555555566</v>
      </c>
      <c r="E249" s="40">
        <f t="shared" si="134"/>
        <v>11.488888888888823</v>
      </c>
      <c r="F249" s="40">
        <f t="shared" si="134"/>
        <v>-22.644444444444503</v>
      </c>
      <c r="G249" s="40">
        <f t="shared" si="134"/>
        <v>-11.15555555555568</v>
      </c>
      <c r="H249" s="40">
        <f t="shared" si="134"/>
        <v>-11.488888888888937</v>
      </c>
      <c r="I249" s="40">
        <f t="shared" si="134"/>
        <v>22.644444444444275</v>
      </c>
      <c r="K249" s="40">
        <f t="shared" si="128"/>
        <v>124.44641975308664</v>
      </c>
      <c r="L249" s="40">
        <f t="shared" si="129"/>
        <v>131.99456790123307</v>
      </c>
      <c r="M249" s="40">
        <f t="shared" si="130"/>
        <v>512.7708641975335</v>
      </c>
      <c r="N249" s="40">
        <f t="shared" si="131"/>
        <v>124.44641975308919</v>
      </c>
      <c r="O249" s="40">
        <f t="shared" si="132"/>
        <v>131.99456790123568</v>
      </c>
      <c r="P249" s="40">
        <f t="shared" si="133"/>
        <v>512.7708641975232</v>
      </c>
    </row>
    <row r="250" spans="2:16" ht="13.5">
      <c r="B250" s="38"/>
      <c r="D250" s="40">
        <f aca="true" t="shared" si="135" ref="D250:I252">AVERAGE(D$12:D$14)-D29-D46-D80-D97-D131-D148-D199</f>
        <v>28.266666666666765</v>
      </c>
      <c r="E250" s="40">
        <f t="shared" si="135"/>
        <v>-24.40000000000009</v>
      </c>
      <c r="F250" s="40">
        <f t="shared" si="135"/>
        <v>-3.866666666666788</v>
      </c>
      <c r="G250" s="40">
        <f t="shared" si="135"/>
        <v>-28.26666666666665</v>
      </c>
      <c r="H250" s="40">
        <f t="shared" si="135"/>
        <v>24.399999999999977</v>
      </c>
      <c r="I250" s="40">
        <f t="shared" si="135"/>
        <v>3.8666666666665606</v>
      </c>
      <c r="K250" s="40">
        <f t="shared" si="128"/>
        <v>799.00444444445</v>
      </c>
      <c r="L250" s="40">
        <f t="shared" si="129"/>
        <v>595.3600000000044</v>
      </c>
      <c r="M250" s="40">
        <f t="shared" si="130"/>
        <v>14.951111111112048</v>
      </c>
      <c r="N250" s="40">
        <f t="shared" si="131"/>
        <v>799.0044444444436</v>
      </c>
      <c r="O250" s="40">
        <f t="shared" si="132"/>
        <v>595.3599999999989</v>
      </c>
      <c r="P250" s="40">
        <f t="shared" si="133"/>
        <v>14.95111111111029</v>
      </c>
    </row>
    <row r="251" spans="2:16" ht="13.5">
      <c r="B251" s="38"/>
      <c r="D251" s="40">
        <f t="shared" si="135"/>
        <v>28.266666666666765</v>
      </c>
      <c r="E251" s="40">
        <f t="shared" si="135"/>
        <v>-24.40000000000009</v>
      </c>
      <c r="F251" s="40">
        <f t="shared" si="135"/>
        <v>-3.866666666666788</v>
      </c>
      <c r="G251" s="40">
        <f t="shared" si="135"/>
        <v>-28.26666666666665</v>
      </c>
      <c r="H251" s="40">
        <f t="shared" si="135"/>
        <v>24.399999999999977</v>
      </c>
      <c r="I251" s="40">
        <f t="shared" si="135"/>
        <v>3.8666666666665606</v>
      </c>
      <c r="K251" s="40">
        <f t="shared" si="128"/>
        <v>799.00444444445</v>
      </c>
      <c r="L251" s="40">
        <f t="shared" si="129"/>
        <v>595.3600000000044</v>
      </c>
      <c r="M251" s="40">
        <f t="shared" si="130"/>
        <v>14.951111111112048</v>
      </c>
      <c r="N251" s="40">
        <f t="shared" si="131"/>
        <v>799.0044444444436</v>
      </c>
      <c r="O251" s="40">
        <f t="shared" si="132"/>
        <v>595.3599999999989</v>
      </c>
      <c r="P251" s="40">
        <f t="shared" si="133"/>
        <v>14.95111111111029</v>
      </c>
    </row>
    <row r="252" spans="2:16" ht="13.5">
      <c r="B252" s="38"/>
      <c r="D252" s="40">
        <f t="shared" si="135"/>
        <v>28.266666666666765</v>
      </c>
      <c r="E252" s="40">
        <f t="shared" si="135"/>
        <v>-24.40000000000009</v>
      </c>
      <c r="F252" s="40">
        <f t="shared" si="135"/>
        <v>-3.866666666666788</v>
      </c>
      <c r="G252" s="40">
        <f t="shared" si="135"/>
        <v>-28.26666666666665</v>
      </c>
      <c r="H252" s="40">
        <f t="shared" si="135"/>
        <v>24.399999999999977</v>
      </c>
      <c r="I252" s="40">
        <f t="shared" si="135"/>
        <v>3.8666666666665606</v>
      </c>
      <c r="K252" s="40">
        <f t="shared" si="128"/>
        <v>799.00444444445</v>
      </c>
      <c r="L252" s="40">
        <f t="shared" si="129"/>
        <v>595.3600000000044</v>
      </c>
      <c r="M252" s="40">
        <f t="shared" si="130"/>
        <v>14.951111111112048</v>
      </c>
      <c r="N252" s="40">
        <f t="shared" si="131"/>
        <v>799.0044444444436</v>
      </c>
      <c r="O252" s="40">
        <f t="shared" si="132"/>
        <v>595.3599999999989</v>
      </c>
      <c r="P252" s="40">
        <f t="shared" si="133"/>
        <v>14.95111111111029</v>
      </c>
    </row>
    <row r="253" spans="2:16" ht="13.5">
      <c r="B253" s="38"/>
      <c r="D253" s="40">
        <f aca="true" t="shared" si="136" ref="D253:I255">AVERAGE(D$15:D$17)-D32-D49-D83-D100-D134-D151-D202</f>
        <v>-28.399999999999977</v>
      </c>
      <c r="E253" s="40">
        <f t="shared" si="136"/>
        <v>16.933333333333394</v>
      </c>
      <c r="F253" s="40">
        <f t="shared" si="136"/>
        <v>11.466666666666583</v>
      </c>
      <c r="G253" s="40">
        <f t="shared" si="136"/>
        <v>28.399999999999977</v>
      </c>
      <c r="H253" s="40">
        <f t="shared" si="136"/>
        <v>-16.93333333333328</v>
      </c>
      <c r="I253" s="40">
        <f t="shared" si="136"/>
        <v>-11.466666666666697</v>
      </c>
      <c r="K253" s="40">
        <f t="shared" si="128"/>
        <v>806.5599999999987</v>
      </c>
      <c r="L253" s="40">
        <f t="shared" si="129"/>
        <v>286.73777777777985</v>
      </c>
      <c r="M253" s="40">
        <f t="shared" si="130"/>
        <v>131.48444444444254</v>
      </c>
      <c r="N253" s="40">
        <f t="shared" si="131"/>
        <v>806.5599999999987</v>
      </c>
      <c r="O253" s="40">
        <f t="shared" si="132"/>
        <v>286.737777777776</v>
      </c>
      <c r="P253" s="40">
        <f t="shared" si="133"/>
        <v>131.48444444444513</v>
      </c>
    </row>
    <row r="254" spans="2:16" ht="13.5">
      <c r="B254" s="38"/>
      <c r="D254" s="40">
        <f t="shared" si="136"/>
        <v>-28.399999999999977</v>
      </c>
      <c r="E254" s="40">
        <f t="shared" si="136"/>
        <v>16.933333333333394</v>
      </c>
      <c r="F254" s="40">
        <f t="shared" si="136"/>
        <v>11.466666666666583</v>
      </c>
      <c r="G254" s="40">
        <f t="shared" si="136"/>
        <v>28.399999999999977</v>
      </c>
      <c r="H254" s="40">
        <f t="shared" si="136"/>
        <v>-16.93333333333328</v>
      </c>
      <c r="I254" s="40">
        <f t="shared" si="136"/>
        <v>-11.466666666666697</v>
      </c>
      <c r="K254" s="40">
        <f t="shared" si="128"/>
        <v>806.5599999999987</v>
      </c>
      <c r="L254" s="40">
        <f t="shared" si="129"/>
        <v>286.73777777777985</v>
      </c>
      <c r="M254" s="40">
        <f t="shared" si="130"/>
        <v>131.48444444444254</v>
      </c>
      <c r="N254" s="40">
        <f t="shared" si="131"/>
        <v>806.5599999999987</v>
      </c>
      <c r="O254" s="40">
        <f t="shared" si="132"/>
        <v>286.737777777776</v>
      </c>
      <c r="P254" s="40">
        <f t="shared" si="133"/>
        <v>131.48444444444513</v>
      </c>
    </row>
    <row r="255" spans="2:16" ht="13.5">
      <c r="B255" s="38"/>
      <c r="D255" s="40">
        <f t="shared" si="136"/>
        <v>-28.399999999999977</v>
      </c>
      <c r="E255" s="40">
        <f t="shared" si="136"/>
        <v>16.933333333333394</v>
      </c>
      <c r="F255" s="40">
        <f t="shared" si="136"/>
        <v>11.466666666666583</v>
      </c>
      <c r="G255" s="40">
        <f t="shared" si="136"/>
        <v>28.399999999999977</v>
      </c>
      <c r="H255" s="40">
        <f t="shared" si="136"/>
        <v>-16.93333333333328</v>
      </c>
      <c r="I255" s="40">
        <f t="shared" si="136"/>
        <v>-11.466666666666697</v>
      </c>
      <c r="K255" s="40">
        <f t="shared" si="128"/>
        <v>806.5599999999987</v>
      </c>
      <c r="L255" s="40">
        <f t="shared" si="129"/>
        <v>286.73777777777985</v>
      </c>
      <c r="M255" s="40">
        <f t="shared" si="130"/>
        <v>131.48444444444254</v>
      </c>
      <c r="N255" s="40">
        <f t="shared" si="131"/>
        <v>806.5599999999987</v>
      </c>
      <c r="O255" s="40">
        <f t="shared" si="132"/>
        <v>286.737777777776</v>
      </c>
      <c r="P255" s="40">
        <f t="shared" si="133"/>
        <v>131.48444444444513</v>
      </c>
    </row>
    <row r="256" spans="2:16" ht="13.5">
      <c r="B256" s="38"/>
      <c r="D256" s="40">
        <f aca="true" t="shared" si="137" ref="D256:I258">AVERAGE(D$18:D$20)-D35-D52-D86-D103-D137-D154-D205</f>
        <v>29.266666666666765</v>
      </c>
      <c r="E256" s="40">
        <f t="shared" si="137"/>
        <v>-32.566666666666606</v>
      </c>
      <c r="F256" s="40">
        <f t="shared" si="137"/>
        <v>3.300000000000068</v>
      </c>
      <c r="G256" s="40">
        <f t="shared" si="137"/>
        <v>-29.26666666666665</v>
      </c>
      <c r="H256" s="40">
        <f t="shared" si="137"/>
        <v>32.56666666666672</v>
      </c>
      <c r="I256" s="40">
        <f t="shared" si="137"/>
        <v>-3.2999999999999545</v>
      </c>
      <c r="K256" s="40">
        <f t="shared" si="128"/>
        <v>856.5377777777835</v>
      </c>
      <c r="L256" s="40">
        <f t="shared" si="129"/>
        <v>1060.587777777774</v>
      </c>
      <c r="M256" s="40">
        <f t="shared" si="130"/>
        <v>10.89000000000045</v>
      </c>
      <c r="N256" s="40">
        <f t="shared" si="131"/>
        <v>856.5377777777769</v>
      </c>
      <c r="O256" s="40">
        <f t="shared" si="132"/>
        <v>1060.5877777777812</v>
      </c>
      <c r="P256" s="40">
        <f t="shared" si="133"/>
        <v>10.8899999999997</v>
      </c>
    </row>
    <row r="257" spans="2:16" ht="13.5">
      <c r="B257" s="38"/>
      <c r="D257" s="40">
        <f t="shared" si="137"/>
        <v>29.266666666666765</v>
      </c>
      <c r="E257" s="40">
        <f t="shared" si="137"/>
        <v>-32.566666666666606</v>
      </c>
      <c r="F257" s="40">
        <f t="shared" si="137"/>
        <v>3.300000000000068</v>
      </c>
      <c r="G257" s="40">
        <f t="shared" si="137"/>
        <v>-29.26666666666665</v>
      </c>
      <c r="H257" s="40">
        <f t="shared" si="137"/>
        <v>32.56666666666672</v>
      </c>
      <c r="I257" s="40">
        <f t="shared" si="137"/>
        <v>-3.2999999999999545</v>
      </c>
      <c r="K257" s="40">
        <f t="shared" si="128"/>
        <v>856.5377777777835</v>
      </c>
      <c r="L257" s="40">
        <f t="shared" si="129"/>
        <v>1060.587777777774</v>
      </c>
      <c r="M257" s="40">
        <f t="shared" si="130"/>
        <v>10.89000000000045</v>
      </c>
      <c r="N257" s="40">
        <f t="shared" si="131"/>
        <v>856.5377777777769</v>
      </c>
      <c r="O257" s="40">
        <f t="shared" si="132"/>
        <v>1060.5877777777812</v>
      </c>
      <c r="P257" s="40">
        <f t="shared" si="133"/>
        <v>10.8899999999997</v>
      </c>
    </row>
    <row r="258" spans="2:16" ht="13.5">
      <c r="B258" s="38"/>
      <c r="D258" s="40">
        <f t="shared" si="137"/>
        <v>29.266666666666765</v>
      </c>
      <c r="E258" s="40">
        <f t="shared" si="137"/>
        <v>-32.566666666666606</v>
      </c>
      <c r="F258" s="40">
        <f t="shared" si="137"/>
        <v>3.300000000000068</v>
      </c>
      <c r="G258" s="40">
        <f t="shared" si="137"/>
        <v>-29.26666666666665</v>
      </c>
      <c r="H258" s="40">
        <f t="shared" si="137"/>
        <v>32.56666666666672</v>
      </c>
      <c r="I258" s="40">
        <f t="shared" si="137"/>
        <v>-3.2999999999999545</v>
      </c>
      <c r="K258" s="40">
        <f t="shared" si="128"/>
        <v>856.5377777777835</v>
      </c>
      <c r="L258" s="40">
        <f t="shared" si="129"/>
        <v>1060.587777777774</v>
      </c>
      <c r="M258" s="40">
        <f t="shared" si="130"/>
        <v>10.89000000000045</v>
      </c>
      <c r="N258" s="40">
        <f t="shared" si="131"/>
        <v>856.5377777777769</v>
      </c>
      <c r="O258" s="40">
        <f t="shared" si="132"/>
        <v>1060.5877777777812</v>
      </c>
      <c r="P258" s="40">
        <f t="shared" si="133"/>
        <v>10.8899999999997</v>
      </c>
    </row>
    <row r="259" ht="15">
      <c r="B259" s="22"/>
    </row>
    <row r="260" spans="2:26" ht="17.25">
      <c r="B260" s="22"/>
      <c r="D260" s="36" t="s">
        <v>36</v>
      </c>
      <c r="E260" s="36"/>
      <c r="F260" s="36"/>
      <c r="G260" s="36"/>
      <c r="H260" s="36"/>
      <c r="I260" s="36"/>
      <c r="K260" s="36" t="s">
        <v>34</v>
      </c>
      <c r="L260" s="36"/>
      <c r="M260" s="36"/>
      <c r="N260" s="36"/>
      <c r="O260" s="36"/>
      <c r="P260" s="36"/>
      <c r="R260" s="19" t="s">
        <v>57</v>
      </c>
      <c r="T260" s="19" t="s">
        <v>73</v>
      </c>
      <c r="V260" s="19" t="s">
        <v>89</v>
      </c>
      <c r="X260" s="19" t="s">
        <v>105</v>
      </c>
      <c r="Z260" s="19" t="s">
        <v>119</v>
      </c>
    </row>
    <row r="261" spans="2:26" ht="13.5">
      <c r="B261" s="38" t="s">
        <v>128</v>
      </c>
      <c r="D261" s="40">
        <f aca="true" t="shared" si="138" ref="D261:I263">AVERAGE(D6,D9,D12,D15,D18)-D23-D57-D74-D91-D159-D176-D193</f>
        <v>4.411111111111154</v>
      </c>
      <c r="E261" s="40">
        <f t="shared" si="138"/>
        <v>-12.822222222222194</v>
      </c>
      <c r="F261" s="40">
        <f t="shared" si="138"/>
        <v>8.41111111111104</v>
      </c>
      <c r="G261" s="40">
        <f t="shared" si="138"/>
        <v>-4.411111111111154</v>
      </c>
      <c r="H261" s="40">
        <f t="shared" si="138"/>
        <v>12.822222222222308</v>
      </c>
      <c r="I261" s="40">
        <f t="shared" si="138"/>
        <v>-8.411111111111154</v>
      </c>
      <c r="K261" s="40">
        <f aca="true" t="shared" si="139" ref="K261:K275">D261^2</f>
        <v>19.45790123456828</v>
      </c>
      <c r="L261" s="40">
        <f aca="true" t="shared" si="140" ref="L261:L275">E261^2</f>
        <v>164.40938271604867</v>
      </c>
      <c r="M261" s="40">
        <f aca="true" t="shared" si="141" ref="M261:M275">F261^2</f>
        <v>70.7467901234556</v>
      </c>
      <c r="N261" s="40">
        <f aca="true" t="shared" si="142" ref="N261:N275">G261^2</f>
        <v>19.45790123456828</v>
      </c>
      <c r="O261" s="40">
        <f aca="true" t="shared" si="143" ref="O261:O275">H261^2</f>
        <v>164.4093827160516</v>
      </c>
      <c r="P261" s="40">
        <f aca="true" t="shared" si="144" ref="P261:P275">I261^2</f>
        <v>70.74679012345752</v>
      </c>
      <c r="R261" s="40">
        <f>SUM(K261:P275)</f>
        <v>16571.24444444445</v>
      </c>
      <c r="T261" s="41">
        <v>4</v>
      </c>
      <c r="V261" s="40">
        <f>R261/T261</f>
        <v>4142.811111111113</v>
      </c>
      <c r="X261" s="40">
        <f>V261/$V$278</f>
        <v>0.8747954022287339</v>
      </c>
      <c r="Z261" s="42">
        <f>FDIST(X261,T261,$T$278)</f>
        <v>0.5005398565403759</v>
      </c>
    </row>
    <row r="262" spans="2:16" ht="13.5">
      <c r="B262" s="38"/>
      <c r="D262" s="40">
        <f t="shared" si="138"/>
        <v>7.977777777777874</v>
      </c>
      <c r="E262" s="40">
        <f t="shared" si="138"/>
        <v>16.844444444444434</v>
      </c>
      <c r="F262" s="40">
        <f t="shared" si="138"/>
        <v>-24.822222222222194</v>
      </c>
      <c r="G262" s="40">
        <f t="shared" si="138"/>
        <v>-7.97777777777776</v>
      </c>
      <c r="H262" s="40">
        <f t="shared" si="138"/>
        <v>-16.844444444444434</v>
      </c>
      <c r="I262" s="40">
        <f t="shared" si="138"/>
        <v>24.822222222222194</v>
      </c>
      <c r="K262" s="40">
        <f t="shared" si="139"/>
        <v>63.64493827160647</v>
      </c>
      <c r="L262" s="40">
        <f t="shared" si="140"/>
        <v>283.735308641975</v>
      </c>
      <c r="M262" s="40">
        <f t="shared" si="141"/>
        <v>616.1427160493813</v>
      </c>
      <c r="N262" s="40">
        <f t="shared" si="142"/>
        <v>63.64493827160466</v>
      </c>
      <c r="O262" s="40">
        <f t="shared" si="143"/>
        <v>283.735308641975</v>
      </c>
      <c r="P262" s="40">
        <f t="shared" si="144"/>
        <v>616.1427160493813</v>
      </c>
    </row>
    <row r="263" spans="2:16" ht="13.5">
      <c r="B263" s="38"/>
      <c r="D263" s="40">
        <f t="shared" si="138"/>
        <v>-12.388888888888914</v>
      </c>
      <c r="E263" s="40">
        <f t="shared" si="138"/>
        <v>-4.02222222222224</v>
      </c>
      <c r="F263" s="40">
        <f t="shared" si="138"/>
        <v>16.41111111111104</v>
      </c>
      <c r="G263" s="40">
        <f t="shared" si="138"/>
        <v>12.388888888888914</v>
      </c>
      <c r="H263" s="40">
        <f t="shared" si="138"/>
        <v>4.02222222222224</v>
      </c>
      <c r="I263" s="40">
        <f t="shared" si="138"/>
        <v>-16.411111111111154</v>
      </c>
      <c r="K263" s="40">
        <f t="shared" si="139"/>
        <v>153.48456790123518</v>
      </c>
      <c r="L263" s="40">
        <f t="shared" si="140"/>
        <v>16.178271604938413</v>
      </c>
      <c r="M263" s="40">
        <f t="shared" si="141"/>
        <v>269.32456790123223</v>
      </c>
      <c r="N263" s="40">
        <f t="shared" si="142"/>
        <v>153.48456790123518</v>
      </c>
      <c r="O263" s="40">
        <f t="shared" si="143"/>
        <v>16.178271604938413</v>
      </c>
      <c r="P263" s="40">
        <f t="shared" si="144"/>
        <v>269.324567901236</v>
      </c>
    </row>
    <row r="264" spans="2:16" ht="13.5">
      <c r="B264" s="38"/>
      <c r="D264" s="40">
        <f aca="true" t="shared" si="145" ref="D264:I266">AVERAGE(D9,D12,D15,D18,D6)-D26-D60-D77-D94-D162-D179-D196</f>
        <v>4.411111111111154</v>
      </c>
      <c r="E264" s="40">
        <f t="shared" si="145"/>
        <v>-12.822222222222194</v>
      </c>
      <c r="F264" s="40">
        <f t="shared" si="145"/>
        <v>8.41111111111104</v>
      </c>
      <c r="G264" s="40">
        <f t="shared" si="145"/>
        <v>-4.411111111111154</v>
      </c>
      <c r="H264" s="40">
        <f t="shared" si="145"/>
        <v>12.822222222222308</v>
      </c>
      <c r="I264" s="40">
        <f t="shared" si="145"/>
        <v>-8.411111111111154</v>
      </c>
      <c r="K264" s="40">
        <f t="shared" si="139"/>
        <v>19.45790123456828</v>
      </c>
      <c r="L264" s="40">
        <f t="shared" si="140"/>
        <v>164.40938271604867</v>
      </c>
      <c r="M264" s="40">
        <f t="shared" si="141"/>
        <v>70.7467901234556</v>
      </c>
      <c r="N264" s="40">
        <f t="shared" si="142"/>
        <v>19.45790123456828</v>
      </c>
      <c r="O264" s="40">
        <f t="shared" si="143"/>
        <v>164.4093827160516</v>
      </c>
      <c r="P264" s="40">
        <f t="shared" si="144"/>
        <v>70.74679012345752</v>
      </c>
    </row>
    <row r="265" spans="2:16" ht="13.5">
      <c r="B265" s="38"/>
      <c r="D265" s="40">
        <f t="shared" si="145"/>
        <v>7.977777777777874</v>
      </c>
      <c r="E265" s="40">
        <f t="shared" si="145"/>
        <v>16.844444444444434</v>
      </c>
      <c r="F265" s="40">
        <f t="shared" si="145"/>
        <v>-24.822222222222194</v>
      </c>
      <c r="G265" s="40">
        <f t="shared" si="145"/>
        <v>-7.97777777777776</v>
      </c>
      <c r="H265" s="40">
        <f t="shared" si="145"/>
        <v>-16.844444444444434</v>
      </c>
      <c r="I265" s="40">
        <f t="shared" si="145"/>
        <v>24.822222222222194</v>
      </c>
      <c r="K265" s="40">
        <f t="shared" si="139"/>
        <v>63.64493827160647</v>
      </c>
      <c r="L265" s="40">
        <f t="shared" si="140"/>
        <v>283.735308641975</v>
      </c>
      <c r="M265" s="40">
        <f t="shared" si="141"/>
        <v>616.1427160493813</v>
      </c>
      <c r="N265" s="40">
        <f t="shared" si="142"/>
        <v>63.64493827160466</v>
      </c>
      <c r="O265" s="40">
        <f t="shared" si="143"/>
        <v>283.735308641975</v>
      </c>
      <c r="P265" s="40">
        <f t="shared" si="144"/>
        <v>616.1427160493813</v>
      </c>
    </row>
    <row r="266" spans="2:16" ht="13.5">
      <c r="B266" s="38"/>
      <c r="D266" s="40">
        <f t="shared" si="145"/>
        <v>-12.388888888888914</v>
      </c>
      <c r="E266" s="40">
        <f t="shared" si="145"/>
        <v>-4.02222222222224</v>
      </c>
      <c r="F266" s="40">
        <f t="shared" si="145"/>
        <v>16.41111111111104</v>
      </c>
      <c r="G266" s="40">
        <f t="shared" si="145"/>
        <v>12.388888888888914</v>
      </c>
      <c r="H266" s="40">
        <f t="shared" si="145"/>
        <v>4.02222222222224</v>
      </c>
      <c r="I266" s="40">
        <f t="shared" si="145"/>
        <v>-16.411111111111154</v>
      </c>
      <c r="K266" s="40">
        <f t="shared" si="139"/>
        <v>153.48456790123518</v>
      </c>
      <c r="L266" s="40">
        <f t="shared" si="140"/>
        <v>16.178271604938413</v>
      </c>
      <c r="M266" s="40">
        <f t="shared" si="141"/>
        <v>269.32456790123223</v>
      </c>
      <c r="N266" s="40">
        <f t="shared" si="142"/>
        <v>153.48456790123518</v>
      </c>
      <c r="O266" s="40">
        <f t="shared" si="143"/>
        <v>16.178271604938413</v>
      </c>
      <c r="P266" s="40">
        <f t="shared" si="144"/>
        <v>269.324567901236</v>
      </c>
    </row>
    <row r="267" spans="2:16" ht="13.5">
      <c r="B267" s="38"/>
      <c r="D267" s="40">
        <f aca="true" t="shared" si="146" ref="D267:I269">AVERAGE(D12,D15,D18,D6,D9)-D29-D63-D80-D97-D165-D182-D199</f>
        <v>4.411111111111154</v>
      </c>
      <c r="E267" s="40">
        <f t="shared" si="146"/>
        <v>-12.822222222222194</v>
      </c>
      <c r="F267" s="40">
        <f t="shared" si="146"/>
        <v>8.41111111111104</v>
      </c>
      <c r="G267" s="40">
        <f t="shared" si="146"/>
        <v>-4.411111111111154</v>
      </c>
      <c r="H267" s="40">
        <f t="shared" si="146"/>
        <v>12.822222222222308</v>
      </c>
      <c r="I267" s="40">
        <f t="shared" si="146"/>
        <v>-8.411111111111154</v>
      </c>
      <c r="K267" s="40">
        <f t="shared" si="139"/>
        <v>19.45790123456828</v>
      </c>
      <c r="L267" s="40">
        <f t="shared" si="140"/>
        <v>164.40938271604867</v>
      </c>
      <c r="M267" s="40">
        <f t="shared" si="141"/>
        <v>70.7467901234556</v>
      </c>
      <c r="N267" s="40">
        <f t="shared" si="142"/>
        <v>19.45790123456828</v>
      </c>
      <c r="O267" s="40">
        <f t="shared" si="143"/>
        <v>164.4093827160516</v>
      </c>
      <c r="P267" s="40">
        <f t="shared" si="144"/>
        <v>70.74679012345752</v>
      </c>
    </row>
    <row r="268" spans="2:16" ht="13.5">
      <c r="B268" s="38"/>
      <c r="D268" s="40">
        <f t="shared" si="146"/>
        <v>7.977777777777874</v>
      </c>
      <c r="E268" s="40">
        <f t="shared" si="146"/>
        <v>16.844444444444434</v>
      </c>
      <c r="F268" s="40">
        <f t="shared" si="146"/>
        <v>-24.822222222222194</v>
      </c>
      <c r="G268" s="40">
        <f t="shared" si="146"/>
        <v>-7.97777777777776</v>
      </c>
      <c r="H268" s="40">
        <f t="shared" si="146"/>
        <v>-16.844444444444434</v>
      </c>
      <c r="I268" s="40">
        <f t="shared" si="146"/>
        <v>24.822222222222194</v>
      </c>
      <c r="K268" s="40">
        <f t="shared" si="139"/>
        <v>63.64493827160647</v>
      </c>
      <c r="L268" s="40">
        <f t="shared" si="140"/>
        <v>283.735308641975</v>
      </c>
      <c r="M268" s="40">
        <f t="shared" si="141"/>
        <v>616.1427160493813</v>
      </c>
      <c r="N268" s="40">
        <f t="shared" si="142"/>
        <v>63.64493827160466</v>
      </c>
      <c r="O268" s="40">
        <f t="shared" si="143"/>
        <v>283.735308641975</v>
      </c>
      <c r="P268" s="40">
        <f t="shared" si="144"/>
        <v>616.1427160493813</v>
      </c>
    </row>
    <row r="269" spans="2:16" ht="13.5">
      <c r="B269" s="38"/>
      <c r="D269" s="40">
        <f t="shared" si="146"/>
        <v>-12.388888888888914</v>
      </c>
      <c r="E269" s="40">
        <f t="shared" si="146"/>
        <v>-4.02222222222224</v>
      </c>
      <c r="F269" s="40">
        <f t="shared" si="146"/>
        <v>16.41111111111104</v>
      </c>
      <c r="G269" s="40">
        <f t="shared" si="146"/>
        <v>12.388888888888914</v>
      </c>
      <c r="H269" s="40">
        <f t="shared" si="146"/>
        <v>4.02222222222224</v>
      </c>
      <c r="I269" s="40">
        <f t="shared" si="146"/>
        <v>-16.411111111111154</v>
      </c>
      <c r="K269" s="40">
        <f t="shared" si="139"/>
        <v>153.48456790123518</v>
      </c>
      <c r="L269" s="40">
        <f t="shared" si="140"/>
        <v>16.178271604938413</v>
      </c>
      <c r="M269" s="40">
        <f t="shared" si="141"/>
        <v>269.32456790123223</v>
      </c>
      <c r="N269" s="40">
        <f t="shared" si="142"/>
        <v>153.48456790123518</v>
      </c>
      <c r="O269" s="40">
        <f t="shared" si="143"/>
        <v>16.178271604938413</v>
      </c>
      <c r="P269" s="40">
        <f t="shared" si="144"/>
        <v>269.324567901236</v>
      </c>
    </row>
    <row r="270" spans="2:16" ht="13.5">
      <c r="B270" s="38"/>
      <c r="D270" s="40">
        <f aca="true" t="shared" si="147" ref="D270:I272">AVERAGE(D15,D18,D6,D9,D12)-D32-D66-D83-D100-D168-D185-D202</f>
        <v>4.411111111111154</v>
      </c>
      <c r="E270" s="40">
        <f t="shared" si="147"/>
        <v>-12.822222222222194</v>
      </c>
      <c r="F270" s="40">
        <f t="shared" si="147"/>
        <v>8.41111111111104</v>
      </c>
      <c r="G270" s="40">
        <f t="shared" si="147"/>
        <v>-4.411111111111154</v>
      </c>
      <c r="H270" s="40">
        <f t="shared" si="147"/>
        <v>12.822222222222308</v>
      </c>
      <c r="I270" s="40">
        <f t="shared" si="147"/>
        <v>-8.411111111111154</v>
      </c>
      <c r="K270" s="40">
        <f t="shared" si="139"/>
        <v>19.45790123456828</v>
      </c>
      <c r="L270" s="40">
        <f t="shared" si="140"/>
        <v>164.40938271604867</v>
      </c>
      <c r="M270" s="40">
        <f t="shared" si="141"/>
        <v>70.7467901234556</v>
      </c>
      <c r="N270" s="40">
        <f t="shared" si="142"/>
        <v>19.45790123456828</v>
      </c>
      <c r="O270" s="40">
        <f t="shared" si="143"/>
        <v>164.4093827160516</v>
      </c>
      <c r="P270" s="40">
        <f t="shared" si="144"/>
        <v>70.74679012345752</v>
      </c>
    </row>
    <row r="271" spans="2:16" ht="13.5">
      <c r="B271" s="38"/>
      <c r="D271" s="40">
        <f t="shared" si="147"/>
        <v>7.977777777777874</v>
      </c>
      <c r="E271" s="40">
        <f t="shared" si="147"/>
        <v>16.844444444444434</v>
      </c>
      <c r="F271" s="40">
        <f t="shared" si="147"/>
        <v>-24.822222222222194</v>
      </c>
      <c r="G271" s="40">
        <f t="shared" si="147"/>
        <v>-7.97777777777776</v>
      </c>
      <c r="H271" s="40">
        <f t="shared" si="147"/>
        <v>-16.844444444444434</v>
      </c>
      <c r="I271" s="40">
        <f t="shared" si="147"/>
        <v>24.822222222222194</v>
      </c>
      <c r="K271" s="40">
        <f t="shared" si="139"/>
        <v>63.64493827160647</v>
      </c>
      <c r="L271" s="40">
        <f t="shared" si="140"/>
        <v>283.735308641975</v>
      </c>
      <c r="M271" s="40">
        <f t="shared" si="141"/>
        <v>616.1427160493813</v>
      </c>
      <c r="N271" s="40">
        <f t="shared" si="142"/>
        <v>63.64493827160466</v>
      </c>
      <c r="O271" s="40">
        <f t="shared" si="143"/>
        <v>283.735308641975</v>
      </c>
      <c r="P271" s="40">
        <f t="shared" si="144"/>
        <v>616.1427160493813</v>
      </c>
    </row>
    <row r="272" spans="2:16" ht="13.5">
      <c r="B272" s="38"/>
      <c r="D272" s="40">
        <f t="shared" si="147"/>
        <v>-12.388888888888914</v>
      </c>
      <c r="E272" s="40">
        <f t="shared" si="147"/>
        <v>-4.02222222222224</v>
      </c>
      <c r="F272" s="40">
        <f t="shared" si="147"/>
        <v>16.41111111111104</v>
      </c>
      <c r="G272" s="40">
        <f t="shared" si="147"/>
        <v>12.388888888888914</v>
      </c>
      <c r="H272" s="40">
        <f t="shared" si="147"/>
        <v>4.02222222222224</v>
      </c>
      <c r="I272" s="40">
        <f t="shared" si="147"/>
        <v>-16.411111111111154</v>
      </c>
      <c r="K272" s="40">
        <f t="shared" si="139"/>
        <v>153.48456790123518</v>
      </c>
      <c r="L272" s="40">
        <f t="shared" si="140"/>
        <v>16.178271604938413</v>
      </c>
      <c r="M272" s="40">
        <f t="shared" si="141"/>
        <v>269.32456790123223</v>
      </c>
      <c r="N272" s="40">
        <f t="shared" si="142"/>
        <v>153.48456790123518</v>
      </c>
      <c r="O272" s="40">
        <f t="shared" si="143"/>
        <v>16.178271604938413</v>
      </c>
      <c r="P272" s="40">
        <f t="shared" si="144"/>
        <v>269.324567901236</v>
      </c>
    </row>
    <row r="273" spans="2:16" ht="13.5">
      <c r="B273" s="38"/>
      <c r="D273" s="40">
        <f aca="true" t="shared" si="148" ref="D273:I275">AVERAGE(D18,D6,D9,D12,D15)-D35-D69-D86-D103-D171-D188-D205</f>
        <v>4.411111111111154</v>
      </c>
      <c r="E273" s="40">
        <f t="shared" si="148"/>
        <v>-12.822222222222194</v>
      </c>
      <c r="F273" s="40">
        <f t="shared" si="148"/>
        <v>8.41111111111104</v>
      </c>
      <c r="G273" s="40">
        <f t="shared" si="148"/>
        <v>-4.411111111111154</v>
      </c>
      <c r="H273" s="40">
        <f t="shared" si="148"/>
        <v>12.822222222222308</v>
      </c>
      <c r="I273" s="40">
        <f t="shared" si="148"/>
        <v>-8.411111111111154</v>
      </c>
      <c r="K273" s="40">
        <f t="shared" si="139"/>
        <v>19.45790123456828</v>
      </c>
      <c r="L273" s="40">
        <f t="shared" si="140"/>
        <v>164.40938271604867</v>
      </c>
      <c r="M273" s="40">
        <f t="shared" si="141"/>
        <v>70.7467901234556</v>
      </c>
      <c r="N273" s="40">
        <f t="shared" si="142"/>
        <v>19.45790123456828</v>
      </c>
      <c r="O273" s="40">
        <f t="shared" si="143"/>
        <v>164.4093827160516</v>
      </c>
      <c r="P273" s="40">
        <f t="shared" si="144"/>
        <v>70.74679012345752</v>
      </c>
    </row>
    <row r="274" spans="2:16" ht="13.5">
      <c r="B274" s="38"/>
      <c r="D274" s="40">
        <f t="shared" si="148"/>
        <v>7.977777777777874</v>
      </c>
      <c r="E274" s="40">
        <f t="shared" si="148"/>
        <v>16.844444444444434</v>
      </c>
      <c r="F274" s="40">
        <f t="shared" si="148"/>
        <v>-24.822222222222194</v>
      </c>
      <c r="G274" s="40">
        <f t="shared" si="148"/>
        <v>-7.97777777777776</v>
      </c>
      <c r="H274" s="40">
        <f t="shared" si="148"/>
        <v>-16.844444444444434</v>
      </c>
      <c r="I274" s="40">
        <f t="shared" si="148"/>
        <v>24.822222222222194</v>
      </c>
      <c r="K274" s="40">
        <f t="shared" si="139"/>
        <v>63.64493827160647</v>
      </c>
      <c r="L274" s="40">
        <f t="shared" si="140"/>
        <v>283.735308641975</v>
      </c>
      <c r="M274" s="40">
        <f t="shared" si="141"/>
        <v>616.1427160493813</v>
      </c>
      <c r="N274" s="40">
        <f t="shared" si="142"/>
        <v>63.64493827160466</v>
      </c>
      <c r="O274" s="40">
        <f t="shared" si="143"/>
        <v>283.735308641975</v>
      </c>
      <c r="P274" s="40">
        <f t="shared" si="144"/>
        <v>616.1427160493813</v>
      </c>
    </row>
    <row r="275" spans="2:16" ht="13.5">
      <c r="B275" s="38"/>
      <c r="D275" s="40">
        <f t="shared" si="148"/>
        <v>-12.388888888888914</v>
      </c>
      <c r="E275" s="40">
        <f t="shared" si="148"/>
        <v>-4.02222222222224</v>
      </c>
      <c r="F275" s="40">
        <f t="shared" si="148"/>
        <v>16.41111111111104</v>
      </c>
      <c r="G275" s="40">
        <f t="shared" si="148"/>
        <v>12.388888888888914</v>
      </c>
      <c r="H275" s="40">
        <f t="shared" si="148"/>
        <v>4.02222222222224</v>
      </c>
      <c r="I275" s="40">
        <f t="shared" si="148"/>
        <v>-16.411111111111154</v>
      </c>
      <c r="K275" s="40">
        <f t="shared" si="139"/>
        <v>153.48456790123518</v>
      </c>
      <c r="L275" s="40">
        <f t="shared" si="140"/>
        <v>16.178271604938413</v>
      </c>
      <c r="M275" s="40">
        <f t="shared" si="141"/>
        <v>269.32456790123223</v>
      </c>
      <c r="N275" s="40">
        <f t="shared" si="142"/>
        <v>153.48456790123518</v>
      </c>
      <c r="O275" s="40">
        <f t="shared" si="143"/>
        <v>16.178271604938413</v>
      </c>
      <c r="P275" s="40">
        <f t="shared" si="144"/>
        <v>269.324567901236</v>
      </c>
    </row>
    <row r="276" spans="2:16" ht="15">
      <c r="B276" s="22"/>
      <c r="D276" s="40"/>
      <c r="E276" s="40"/>
      <c r="F276" s="40"/>
      <c r="G276" s="40"/>
      <c r="H276" s="40"/>
      <c r="I276" s="40"/>
      <c r="K276" s="40"/>
      <c r="L276" s="40"/>
      <c r="M276" s="40"/>
      <c r="N276" s="40"/>
      <c r="O276" s="40"/>
      <c r="P276" s="40"/>
    </row>
    <row r="277" spans="2:22" ht="17.25">
      <c r="B277" s="22"/>
      <c r="D277" s="36" t="s">
        <v>22</v>
      </c>
      <c r="E277" s="36"/>
      <c r="F277" s="36"/>
      <c r="G277" s="36"/>
      <c r="H277" s="36"/>
      <c r="I277" s="36"/>
      <c r="K277" s="36" t="s">
        <v>35</v>
      </c>
      <c r="L277" s="36"/>
      <c r="M277" s="36"/>
      <c r="N277" s="36"/>
      <c r="O277" s="36"/>
      <c r="P277" s="36"/>
      <c r="R277" s="19" t="s">
        <v>58</v>
      </c>
      <c r="T277" s="19" t="s">
        <v>74</v>
      </c>
      <c r="V277" s="19" t="s">
        <v>90</v>
      </c>
    </row>
    <row r="278" spans="2:22" ht="13.5">
      <c r="B278" s="38" t="s">
        <v>128</v>
      </c>
      <c r="D278" s="40">
        <f aca="true" t="shared" si="149" ref="D278:I292">D6-D261-D244-D227-D210-D193-D176-D159-D142-D125-D108-D91-D74-D57-D40-D23</f>
        <v>25.25555555555559</v>
      </c>
      <c r="E278" s="40">
        <f t="shared" si="149"/>
        <v>15.322222222222194</v>
      </c>
      <c r="F278" s="40">
        <f t="shared" si="149"/>
        <v>-40.57777777777767</v>
      </c>
      <c r="G278" s="40">
        <f t="shared" si="149"/>
        <v>-25.255555555555475</v>
      </c>
      <c r="H278" s="40">
        <f t="shared" si="149"/>
        <v>-15.322222222222308</v>
      </c>
      <c r="I278" s="40">
        <f t="shared" si="149"/>
        <v>40.57777777777778</v>
      </c>
      <c r="K278" s="40">
        <f aca="true" t="shared" si="150" ref="K278:K292">D278^2</f>
        <v>637.8430864197547</v>
      </c>
      <c r="L278" s="40">
        <f aca="true" t="shared" si="151" ref="L278:L292">E278^2</f>
        <v>234.77049382715964</v>
      </c>
      <c r="M278" s="40">
        <f aca="true" t="shared" si="152" ref="M278:M292">F278^2</f>
        <v>1646.5560493827072</v>
      </c>
      <c r="N278" s="40">
        <f aca="true" t="shared" si="153" ref="N278:N292">G278^2</f>
        <v>637.843086419749</v>
      </c>
      <c r="O278" s="40">
        <f aca="true" t="shared" si="154" ref="O278:O292">H278^2</f>
        <v>234.77049382716314</v>
      </c>
      <c r="P278" s="40">
        <f aca="true" t="shared" si="155" ref="P278:P292">I278^2</f>
        <v>1646.5560493827165</v>
      </c>
      <c r="R278" s="40">
        <f>SUM(K278:P292)</f>
        <v>75771.97777777779</v>
      </c>
      <c r="T278" s="41">
        <v>16</v>
      </c>
      <c r="V278" s="40">
        <f>R278/T278</f>
        <v>4735.748611111112</v>
      </c>
    </row>
    <row r="279" spans="2:16" ht="13.5">
      <c r="B279" s="38"/>
      <c r="D279" s="40">
        <f t="shared" si="149"/>
        <v>-8.144444444444503</v>
      </c>
      <c r="E279" s="40">
        <f t="shared" si="149"/>
        <v>6.822222222222194</v>
      </c>
      <c r="F279" s="40">
        <f t="shared" si="149"/>
        <v>1.3222222222221944</v>
      </c>
      <c r="G279" s="40">
        <f t="shared" si="149"/>
        <v>8.144444444444389</v>
      </c>
      <c r="H279" s="40">
        <f t="shared" si="149"/>
        <v>-6.822222222222308</v>
      </c>
      <c r="I279" s="40">
        <f t="shared" si="149"/>
        <v>-1.3222222222223081</v>
      </c>
      <c r="K279" s="40">
        <f t="shared" si="150"/>
        <v>66.33197530864292</v>
      </c>
      <c r="L279" s="40">
        <f t="shared" si="151"/>
        <v>46.542716049382335</v>
      </c>
      <c r="M279" s="40">
        <f t="shared" si="152"/>
        <v>1.748271604938198</v>
      </c>
      <c r="N279" s="40">
        <f t="shared" si="153"/>
        <v>66.33197530864108</v>
      </c>
      <c r="O279" s="40">
        <f t="shared" si="154"/>
        <v>46.54271604938389</v>
      </c>
      <c r="P279" s="40">
        <f t="shared" si="155"/>
        <v>1.7482716049384988</v>
      </c>
    </row>
    <row r="280" spans="2:16" ht="13.5">
      <c r="B280" s="38"/>
      <c r="D280" s="40">
        <f t="shared" si="149"/>
        <v>-17.111111111110972</v>
      </c>
      <c r="E280" s="40">
        <f t="shared" si="149"/>
        <v>-22.14444444444439</v>
      </c>
      <c r="F280" s="40">
        <f t="shared" si="149"/>
        <v>39.2555555555557</v>
      </c>
      <c r="G280" s="40">
        <f t="shared" si="149"/>
        <v>17.111111111111086</v>
      </c>
      <c r="H280" s="40">
        <f t="shared" si="149"/>
        <v>22.14444444444439</v>
      </c>
      <c r="I280" s="40">
        <f t="shared" si="149"/>
        <v>-39.25555555555559</v>
      </c>
      <c r="K280" s="40">
        <f t="shared" si="150"/>
        <v>292.79012345678535</v>
      </c>
      <c r="L280" s="40">
        <f t="shared" si="151"/>
        <v>490.37641975308395</v>
      </c>
      <c r="M280" s="40">
        <f t="shared" si="152"/>
        <v>1540.9986419753202</v>
      </c>
      <c r="N280" s="40">
        <f t="shared" si="153"/>
        <v>292.7901234567893</v>
      </c>
      <c r="O280" s="40">
        <f t="shared" si="154"/>
        <v>490.37641975308395</v>
      </c>
      <c r="P280" s="40">
        <f t="shared" si="155"/>
        <v>1540.9986419753113</v>
      </c>
    </row>
    <row r="281" spans="2:16" ht="13.5">
      <c r="B281" s="38"/>
      <c r="D281" s="40">
        <f t="shared" si="149"/>
        <v>-20.85555555555561</v>
      </c>
      <c r="E281" s="40">
        <f t="shared" si="149"/>
        <v>10.211111111111109</v>
      </c>
      <c r="F281" s="40">
        <f t="shared" si="149"/>
        <v>10.644444444444503</v>
      </c>
      <c r="G281" s="40">
        <f t="shared" si="149"/>
        <v>20.85555555555561</v>
      </c>
      <c r="H281" s="40">
        <f t="shared" si="149"/>
        <v>-10.211111111111222</v>
      </c>
      <c r="I281" s="40">
        <f t="shared" si="149"/>
        <v>-10.644444444444389</v>
      </c>
      <c r="K281" s="40">
        <f t="shared" si="150"/>
        <v>434.9541975308665</v>
      </c>
      <c r="L281" s="40">
        <f t="shared" si="151"/>
        <v>104.26679012345674</v>
      </c>
      <c r="M281" s="40">
        <f t="shared" si="152"/>
        <v>113.30419753086544</v>
      </c>
      <c r="N281" s="40">
        <f t="shared" si="153"/>
        <v>434.9541975308665</v>
      </c>
      <c r="O281" s="40">
        <f t="shared" si="154"/>
        <v>104.26679012345906</v>
      </c>
      <c r="P281" s="40">
        <f t="shared" si="155"/>
        <v>113.30419753086302</v>
      </c>
    </row>
    <row r="282" spans="2:16" ht="13.5">
      <c r="B282" s="38"/>
      <c r="D282" s="40">
        <f t="shared" si="149"/>
        <v>-44.08888888888896</v>
      </c>
      <c r="E282" s="40">
        <f t="shared" si="149"/>
        <v>16.87777777777785</v>
      </c>
      <c r="F282" s="40">
        <f t="shared" si="149"/>
        <v>27.21111111111111</v>
      </c>
      <c r="G282" s="40">
        <f t="shared" si="149"/>
        <v>44.08888888888896</v>
      </c>
      <c r="H282" s="40">
        <f t="shared" si="149"/>
        <v>-16.877777777777737</v>
      </c>
      <c r="I282" s="40">
        <f t="shared" si="149"/>
        <v>-27.211111111110995</v>
      </c>
      <c r="K282" s="40">
        <f t="shared" si="150"/>
        <v>1943.8301234567964</v>
      </c>
      <c r="L282" s="40">
        <f t="shared" si="151"/>
        <v>284.85938271605187</v>
      </c>
      <c r="M282" s="40">
        <f t="shared" si="152"/>
        <v>740.4445679012344</v>
      </c>
      <c r="N282" s="40">
        <f t="shared" si="153"/>
        <v>1943.8301234567964</v>
      </c>
      <c r="O282" s="40">
        <f t="shared" si="154"/>
        <v>284.859382716048</v>
      </c>
      <c r="P282" s="40">
        <f t="shared" si="155"/>
        <v>740.4445679012282</v>
      </c>
    </row>
    <row r="283" spans="2:16" ht="13.5">
      <c r="B283" s="38"/>
      <c r="D283" s="40">
        <f t="shared" si="149"/>
        <v>64.94444444444446</v>
      </c>
      <c r="E283" s="40">
        <f t="shared" si="149"/>
        <v>-27.088888888888846</v>
      </c>
      <c r="F283" s="40">
        <f t="shared" si="149"/>
        <v>-37.8555555555555</v>
      </c>
      <c r="G283" s="40">
        <f t="shared" si="149"/>
        <v>-64.94444444444446</v>
      </c>
      <c r="H283" s="40">
        <f t="shared" si="149"/>
        <v>27.088888888888846</v>
      </c>
      <c r="I283" s="40">
        <f t="shared" si="149"/>
        <v>37.85555555555561</v>
      </c>
      <c r="K283" s="40">
        <f t="shared" si="150"/>
        <v>4217.7808641975325</v>
      </c>
      <c r="L283" s="40">
        <f t="shared" si="151"/>
        <v>733.8079012345655</v>
      </c>
      <c r="M283" s="40">
        <f t="shared" si="152"/>
        <v>1433.0430864197488</v>
      </c>
      <c r="N283" s="40">
        <f t="shared" si="153"/>
        <v>4217.7808641975325</v>
      </c>
      <c r="O283" s="40">
        <f t="shared" si="154"/>
        <v>733.8079012345655</v>
      </c>
      <c r="P283" s="40">
        <f t="shared" si="155"/>
        <v>1433.0430864197574</v>
      </c>
    </row>
    <row r="284" spans="2:16" ht="13.5">
      <c r="B284" s="38"/>
      <c r="D284" s="40">
        <f t="shared" si="149"/>
        <v>-39.63333333333344</v>
      </c>
      <c r="E284" s="40">
        <f t="shared" si="149"/>
        <v>14.933333333333394</v>
      </c>
      <c r="F284" s="40">
        <f t="shared" si="149"/>
        <v>24.70000000000016</v>
      </c>
      <c r="G284" s="40">
        <f t="shared" si="149"/>
        <v>39.633333333333326</v>
      </c>
      <c r="H284" s="40">
        <f t="shared" si="149"/>
        <v>-14.933333333333394</v>
      </c>
      <c r="I284" s="40">
        <f t="shared" si="149"/>
        <v>-24.699999999999932</v>
      </c>
      <c r="K284" s="40">
        <f t="shared" si="150"/>
        <v>1570.8011111111196</v>
      </c>
      <c r="L284" s="40">
        <f t="shared" si="151"/>
        <v>223.00444444444625</v>
      </c>
      <c r="M284" s="40">
        <f t="shared" si="152"/>
        <v>610.0900000000079</v>
      </c>
      <c r="N284" s="40">
        <f t="shared" si="153"/>
        <v>1570.8011111111105</v>
      </c>
      <c r="O284" s="40">
        <f t="shared" si="154"/>
        <v>223.00444444444625</v>
      </c>
      <c r="P284" s="40">
        <f t="shared" si="155"/>
        <v>610.0899999999966</v>
      </c>
    </row>
    <row r="285" spans="2:16" ht="13.5">
      <c r="B285" s="38"/>
      <c r="D285" s="40">
        <f t="shared" si="149"/>
        <v>19.133333333333212</v>
      </c>
      <c r="E285" s="40">
        <f t="shared" si="149"/>
        <v>11.100000000000136</v>
      </c>
      <c r="F285" s="40">
        <f t="shared" si="149"/>
        <v>-30.233333333333235</v>
      </c>
      <c r="G285" s="40">
        <f t="shared" si="149"/>
        <v>-19.133333333333326</v>
      </c>
      <c r="H285" s="40">
        <f t="shared" si="149"/>
        <v>-11.099999999999909</v>
      </c>
      <c r="I285" s="40">
        <f t="shared" si="149"/>
        <v>30.233333333333462</v>
      </c>
      <c r="K285" s="40">
        <f t="shared" si="150"/>
        <v>366.0844444444398</v>
      </c>
      <c r="L285" s="40">
        <f t="shared" si="151"/>
        <v>123.21000000000303</v>
      </c>
      <c r="M285" s="40">
        <f t="shared" si="152"/>
        <v>914.0544444444384</v>
      </c>
      <c r="N285" s="40">
        <f t="shared" si="153"/>
        <v>366.08444444444416</v>
      </c>
      <c r="O285" s="40">
        <f t="shared" si="154"/>
        <v>123.20999999999798</v>
      </c>
      <c r="P285" s="40">
        <f t="shared" si="155"/>
        <v>914.0544444444522</v>
      </c>
    </row>
    <row r="286" spans="2:16" ht="13.5">
      <c r="B286" s="38"/>
      <c r="D286" s="40">
        <f t="shared" si="149"/>
        <v>20.499999999999886</v>
      </c>
      <c r="E286" s="40">
        <f t="shared" si="149"/>
        <v>-26.033333333333303</v>
      </c>
      <c r="F286" s="40">
        <f t="shared" si="149"/>
        <v>5.533333333333417</v>
      </c>
      <c r="G286" s="40">
        <f t="shared" si="149"/>
        <v>-20.500000000000114</v>
      </c>
      <c r="H286" s="40">
        <f t="shared" si="149"/>
        <v>26.033333333333303</v>
      </c>
      <c r="I286" s="40">
        <f t="shared" si="149"/>
        <v>-5.533333333333303</v>
      </c>
      <c r="K286" s="40">
        <f t="shared" si="150"/>
        <v>420.24999999999534</v>
      </c>
      <c r="L286" s="40">
        <f t="shared" si="151"/>
        <v>677.7344444444428</v>
      </c>
      <c r="M286" s="40">
        <f t="shared" si="152"/>
        <v>30.617777777778702</v>
      </c>
      <c r="N286" s="40">
        <f t="shared" si="153"/>
        <v>420.25000000000466</v>
      </c>
      <c r="O286" s="40">
        <f t="shared" si="154"/>
        <v>677.7344444444428</v>
      </c>
      <c r="P286" s="40">
        <f t="shared" si="155"/>
        <v>30.61777777777744</v>
      </c>
    </row>
    <row r="287" spans="2:16" ht="13.5">
      <c r="B287" s="38"/>
      <c r="D287" s="40">
        <f t="shared" si="149"/>
        <v>-7.133333333333326</v>
      </c>
      <c r="E287" s="40">
        <f t="shared" si="149"/>
        <v>-14.06666666666672</v>
      </c>
      <c r="F287" s="40">
        <f t="shared" si="149"/>
        <v>21.20000000000016</v>
      </c>
      <c r="G287" s="40">
        <f t="shared" si="149"/>
        <v>7.133333333333326</v>
      </c>
      <c r="H287" s="40">
        <f t="shared" si="149"/>
        <v>14.066666666666492</v>
      </c>
      <c r="I287" s="40">
        <f t="shared" si="149"/>
        <v>-21.200000000000045</v>
      </c>
      <c r="K287" s="40">
        <f t="shared" si="150"/>
        <v>50.884444444444334</v>
      </c>
      <c r="L287" s="40">
        <f t="shared" si="151"/>
        <v>197.8711111111126</v>
      </c>
      <c r="M287" s="40">
        <f t="shared" si="152"/>
        <v>449.44000000000676</v>
      </c>
      <c r="N287" s="40">
        <f t="shared" si="153"/>
        <v>50.884444444444334</v>
      </c>
      <c r="O287" s="40">
        <f t="shared" si="154"/>
        <v>197.87111111110622</v>
      </c>
      <c r="P287" s="40">
        <f t="shared" si="155"/>
        <v>449.44000000000193</v>
      </c>
    </row>
    <row r="288" spans="2:16" ht="13.5">
      <c r="B288" s="38"/>
      <c r="D288" s="40">
        <f t="shared" si="149"/>
        <v>5.299999999999841</v>
      </c>
      <c r="E288" s="40">
        <f t="shared" si="149"/>
        <v>13.266666666666538</v>
      </c>
      <c r="F288" s="40">
        <f t="shared" si="149"/>
        <v>-18.56666666666672</v>
      </c>
      <c r="G288" s="40">
        <f t="shared" si="149"/>
        <v>-5.300000000000068</v>
      </c>
      <c r="H288" s="40">
        <f t="shared" si="149"/>
        <v>-13.266666666666765</v>
      </c>
      <c r="I288" s="40">
        <f t="shared" si="149"/>
        <v>18.566666666666606</v>
      </c>
      <c r="K288" s="40">
        <f t="shared" si="150"/>
        <v>28.089999999998312</v>
      </c>
      <c r="L288" s="40">
        <f t="shared" si="151"/>
        <v>176.00444444444102</v>
      </c>
      <c r="M288" s="40">
        <f t="shared" si="152"/>
        <v>344.7211111111131</v>
      </c>
      <c r="N288" s="40">
        <f t="shared" si="153"/>
        <v>28.090000000000725</v>
      </c>
      <c r="O288" s="40">
        <f t="shared" si="154"/>
        <v>176.00444444444705</v>
      </c>
      <c r="P288" s="40">
        <f t="shared" si="155"/>
        <v>344.7211111111089</v>
      </c>
    </row>
    <row r="289" spans="2:16" ht="13.5">
      <c r="B289" s="38"/>
      <c r="D289" s="40">
        <f t="shared" si="149"/>
        <v>1.833333333333485</v>
      </c>
      <c r="E289" s="40">
        <f t="shared" si="149"/>
        <v>0.8000000000000682</v>
      </c>
      <c r="F289" s="40">
        <f t="shared" si="149"/>
        <v>-2.6333333333330984</v>
      </c>
      <c r="G289" s="40">
        <f t="shared" si="149"/>
        <v>-1.8333333333333712</v>
      </c>
      <c r="H289" s="40">
        <f t="shared" si="149"/>
        <v>-0.8000000000000682</v>
      </c>
      <c r="I289" s="40">
        <f t="shared" si="149"/>
        <v>2.6333333333333258</v>
      </c>
      <c r="K289" s="40">
        <f t="shared" si="150"/>
        <v>3.3611111111116667</v>
      </c>
      <c r="L289" s="40">
        <f t="shared" si="151"/>
        <v>0.6400000000001091</v>
      </c>
      <c r="M289" s="40">
        <f t="shared" si="152"/>
        <v>6.934444444443207</v>
      </c>
      <c r="N289" s="40">
        <f t="shared" si="153"/>
        <v>3.36111111111125</v>
      </c>
      <c r="O289" s="40">
        <f t="shared" si="154"/>
        <v>0.6400000000001091</v>
      </c>
      <c r="P289" s="40">
        <f t="shared" si="155"/>
        <v>6.934444444444405</v>
      </c>
    </row>
    <row r="290" spans="2:16" ht="13.5">
      <c r="B290" s="38"/>
      <c r="D290" s="40">
        <f t="shared" si="149"/>
        <v>42.36666666666656</v>
      </c>
      <c r="E290" s="40">
        <f t="shared" si="149"/>
        <v>-26.40000000000009</v>
      </c>
      <c r="F290" s="40">
        <f t="shared" si="149"/>
        <v>-15.966666666666697</v>
      </c>
      <c r="G290" s="40">
        <f t="shared" si="149"/>
        <v>-42.366666666666674</v>
      </c>
      <c r="H290" s="40">
        <f t="shared" si="149"/>
        <v>26.399999999999864</v>
      </c>
      <c r="I290" s="40">
        <f t="shared" si="149"/>
        <v>15.966666666666583</v>
      </c>
      <c r="K290" s="40">
        <f t="shared" si="150"/>
        <v>1794.9344444444355</v>
      </c>
      <c r="L290" s="40">
        <f t="shared" si="151"/>
        <v>696.9600000000048</v>
      </c>
      <c r="M290" s="40">
        <f t="shared" si="152"/>
        <v>254.9344444444454</v>
      </c>
      <c r="N290" s="40">
        <f t="shared" si="153"/>
        <v>1794.934444444445</v>
      </c>
      <c r="O290" s="40">
        <f t="shared" si="154"/>
        <v>696.9599999999928</v>
      </c>
      <c r="P290" s="40">
        <f t="shared" si="155"/>
        <v>254.9344444444418</v>
      </c>
    </row>
    <row r="291" spans="2:16" ht="13.5">
      <c r="B291" s="38"/>
      <c r="D291" s="40">
        <f t="shared" si="149"/>
        <v>27.79999999999984</v>
      </c>
      <c r="E291" s="40">
        <f t="shared" si="149"/>
        <v>-48.06666666666672</v>
      </c>
      <c r="F291" s="40">
        <f t="shared" si="149"/>
        <v>20.266666666666538</v>
      </c>
      <c r="G291" s="40">
        <f t="shared" si="149"/>
        <v>-27.800000000000068</v>
      </c>
      <c r="H291" s="40">
        <f t="shared" si="149"/>
        <v>48.066666666666606</v>
      </c>
      <c r="I291" s="40">
        <f t="shared" si="149"/>
        <v>-20.266666666666765</v>
      </c>
      <c r="K291" s="40">
        <f t="shared" si="150"/>
        <v>772.8399999999912</v>
      </c>
      <c r="L291" s="40">
        <f t="shared" si="151"/>
        <v>2310.4044444444494</v>
      </c>
      <c r="M291" s="40">
        <f t="shared" si="152"/>
        <v>410.7377777777726</v>
      </c>
      <c r="N291" s="40">
        <f t="shared" si="153"/>
        <v>772.8400000000038</v>
      </c>
      <c r="O291" s="40">
        <f t="shared" si="154"/>
        <v>2310.4044444444385</v>
      </c>
      <c r="P291" s="40">
        <f t="shared" si="155"/>
        <v>410.7377777777818</v>
      </c>
    </row>
    <row r="292" spans="2:16" ht="13.5">
      <c r="B292" s="38"/>
      <c r="D292" s="40">
        <f t="shared" si="149"/>
        <v>-70.16666666666674</v>
      </c>
      <c r="E292" s="40">
        <f t="shared" si="149"/>
        <v>74.46666666666658</v>
      </c>
      <c r="F292" s="40">
        <f t="shared" si="149"/>
        <v>-4.2999999999999545</v>
      </c>
      <c r="G292" s="40">
        <f t="shared" si="149"/>
        <v>70.16666666666663</v>
      </c>
      <c r="H292" s="40">
        <f t="shared" si="149"/>
        <v>-74.4666666666667</v>
      </c>
      <c r="I292" s="40">
        <f t="shared" si="149"/>
        <v>4.2999999999999545</v>
      </c>
      <c r="K292" s="40">
        <f t="shared" si="150"/>
        <v>4923.361111111121</v>
      </c>
      <c r="L292" s="40">
        <f t="shared" si="151"/>
        <v>5545.284444444432</v>
      </c>
      <c r="M292" s="40">
        <f t="shared" si="152"/>
        <v>18.489999999999608</v>
      </c>
      <c r="N292" s="40">
        <f t="shared" si="153"/>
        <v>4923.361111111106</v>
      </c>
      <c r="O292" s="40">
        <f t="shared" si="154"/>
        <v>5545.284444444449</v>
      </c>
      <c r="P292" s="40">
        <f t="shared" si="155"/>
        <v>18.489999999999608</v>
      </c>
    </row>
    <row r="293" spans="4:9" ht="13.5">
      <c r="D293" s="40"/>
      <c r="E293" s="40"/>
      <c r="F293" s="40"/>
      <c r="G293" s="40"/>
      <c r="H293" s="40"/>
      <c r="I293" s="40"/>
    </row>
    <row r="294" spans="4:9" ht="13.5">
      <c r="D294" s="40"/>
      <c r="E294" s="40"/>
      <c r="F294" s="40"/>
      <c r="G294" s="40"/>
      <c r="H294" s="40"/>
      <c r="I294" s="40"/>
    </row>
    <row r="295" spans="4:9" ht="13.5">
      <c r="D295" s="40"/>
      <c r="E295" s="40"/>
      <c r="F295" s="40"/>
      <c r="G295" s="40"/>
      <c r="H295" s="40"/>
      <c r="I295" s="40"/>
    </row>
    <row r="296" spans="4:9" ht="13.5">
      <c r="D296" s="40"/>
      <c r="E296" s="40"/>
      <c r="F296" s="40"/>
      <c r="G296" s="40"/>
      <c r="H296" s="40"/>
      <c r="I296" s="40"/>
    </row>
    <row r="297" spans="4:9" ht="13.5">
      <c r="D297" s="40"/>
      <c r="E297" s="40"/>
      <c r="F297" s="40"/>
      <c r="G297" s="40"/>
      <c r="H297" s="40"/>
      <c r="I297" s="40"/>
    </row>
  </sheetData>
  <mergeCells count="51">
    <mergeCell ref="K277:P277"/>
    <mergeCell ref="K22:P22"/>
    <mergeCell ref="K39:P39"/>
    <mergeCell ref="K56:P56"/>
    <mergeCell ref="K73:P73"/>
    <mergeCell ref="K192:P192"/>
    <mergeCell ref="K209:P209"/>
    <mergeCell ref="K226:P226"/>
    <mergeCell ref="K243:P243"/>
    <mergeCell ref="K260:P260"/>
    <mergeCell ref="D277:I277"/>
    <mergeCell ref="D158:I158"/>
    <mergeCell ref="D175:I175"/>
    <mergeCell ref="D192:I192"/>
    <mergeCell ref="D209:I209"/>
    <mergeCell ref="D243:I243"/>
    <mergeCell ref="D260:I260"/>
    <mergeCell ref="D90:I90"/>
    <mergeCell ref="D107:I107"/>
    <mergeCell ref="K158:P158"/>
    <mergeCell ref="K175:P175"/>
    <mergeCell ref="K90:P90"/>
    <mergeCell ref="K107:P107"/>
    <mergeCell ref="K124:P124"/>
    <mergeCell ref="K141:P141"/>
    <mergeCell ref="D4:F4"/>
    <mergeCell ref="G4:I4"/>
    <mergeCell ref="D2:I2"/>
    <mergeCell ref="D226:I226"/>
    <mergeCell ref="D22:I22"/>
    <mergeCell ref="D39:I39"/>
    <mergeCell ref="D124:I124"/>
    <mergeCell ref="D141:I141"/>
    <mergeCell ref="D56:I56"/>
    <mergeCell ref="D73:I73"/>
    <mergeCell ref="B23:B37"/>
    <mergeCell ref="B40:B54"/>
    <mergeCell ref="B57:B71"/>
    <mergeCell ref="B74:B88"/>
    <mergeCell ref="B91:B105"/>
    <mergeCell ref="B108:B122"/>
    <mergeCell ref="B125:B139"/>
    <mergeCell ref="B142:B156"/>
    <mergeCell ref="B159:B173"/>
    <mergeCell ref="B176:B190"/>
    <mergeCell ref="B193:B207"/>
    <mergeCell ref="B210:B224"/>
    <mergeCell ref="B227:B241"/>
    <mergeCell ref="B244:B258"/>
    <mergeCell ref="B261:B275"/>
    <mergeCell ref="B278:B29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A1" sqref="A1"/>
    </sheetView>
  </sheetViews>
  <sheetFormatPr defaultColWidth="9.140625" defaultRowHeight="13.5"/>
  <sheetData>
    <row r="1" ht="13.5">
      <c r="A1" t="s">
        <v>145</v>
      </c>
    </row>
    <row r="2" ht="13.5">
      <c r="A2" t="s">
        <v>146</v>
      </c>
    </row>
    <row r="3" ht="13.5">
      <c r="A3" t="s">
        <v>147</v>
      </c>
    </row>
    <row r="4" spans="2:4" ht="15">
      <c r="B4" s="22" t="s">
        <v>165</v>
      </c>
      <c r="C4" s="22" t="s">
        <v>166</v>
      </c>
      <c r="D4" s="22" t="s">
        <v>167</v>
      </c>
    </row>
    <row r="5" spans="1:4" ht="15">
      <c r="A5" s="22" t="s">
        <v>168</v>
      </c>
      <c r="B5">
        <v>821.83</v>
      </c>
      <c r="C5">
        <v>827.5</v>
      </c>
      <c r="D5">
        <v>699.83</v>
      </c>
    </row>
    <row r="6" spans="1:4" ht="15">
      <c r="A6" s="22" t="s">
        <v>169</v>
      </c>
      <c r="B6">
        <v>829.67</v>
      </c>
      <c r="C6">
        <v>807.67</v>
      </c>
      <c r="D6">
        <v>722.67</v>
      </c>
    </row>
    <row r="7" spans="1:4" ht="15">
      <c r="A7" s="22" t="s">
        <v>170</v>
      </c>
      <c r="B7">
        <v>744.33</v>
      </c>
      <c r="C7">
        <v>770.33</v>
      </c>
      <c r="D7">
        <v>731.17</v>
      </c>
    </row>
    <row r="8" spans="1:4" ht="15">
      <c r="A8" s="22" t="s">
        <v>171</v>
      </c>
      <c r="B8">
        <v>772</v>
      </c>
      <c r="C8">
        <v>814.17</v>
      </c>
      <c r="D8">
        <v>554.83</v>
      </c>
    </row>
    <row r="9" spans="1:4" ht="15">
      <c r="A9" s="22" t="s">
        <v>172</v>
      </c>
      <c r="B9">
        <v>801.67</v>
      </c>
      <c r="C9">
        <v>802</v>
      </c>
      <c r="D9">
        <v>427</v>
      </c>
    </row>
    <row r="10" ht="15">
      <c r="A10" s="22"/>
    </row>
    <row r="11" ht="15">
      <c r="A11" s="22"/>
    </row>
    <row r="12" ht="15">
      <c r="A12" s="22"/>
    </row>
    <row r="13" ht="15">
      <c r="A13" s="22"/>
    </row>
    <row r="15" ht="13.5">
      <c r="A15" t="s">
        <v>148</v>
      </c>
    </row>
    <row r="16" ht="13.5">
      <c r="A16" t="s">
        <v>146</v>
      </c>
    </row>
    <row r="17" ht="13.5">
      <c r="A17" t="s">
        <v>149</v>
      </c>
    </row>
    <row r="18" spans="2:3" ht="15">
      <c r="B18" s="22" t="s">
        <v>121</v>
      </c>
      <c r="C18" s="22" t="s">
        <v>122</v>
      </c>
    </row>
    <row r="19" spans="1:3" ht="15">
      <c r="A19" s="22" t="s">
        <v>168</v>
      </c>
      <c r="B19">
        <v>749.89</v>
      </c>
      <c r="C19">
        <v>816.22</v>
      </c>
    </row>
    <row r="20" spans="1:3" ht="15">
      <c r="A20" s="22" t="s">
        <v>169</v>
      </c>
      <c r="B20">
        <v>761.22</v>
      </c>
      <c r="C20">
        <v>812.11</v>
      </c>
    </row>
    <row r="21" spans="1:3" ht="15">
      <c r="A21" s="22" t="s">
        <v>170</v>
      </c>
      <c r="B21">
        <v>717.56</v>
      </c>
      <c r="C21">
        <v>779.67</v>
      </c>
    </row>
    <row r="22" spans="1:3" ht="15">
      <c r="A22" s="22" t="s">
        <v>171</v>
      </c>
      <c r="B22">
        <v>681.11</v>
      </c>
      <c r="C22">
        <v>746.22</v>
      </c>
    </row>
    <row r="23" spans="1:3" ht="15">
      <c r="A23" s="22" t="s">
        <v>172</v>
      </c>
      <c r="B23">
        <v>627.67</v>
      </c>
      <c r="C23">
        <v>726.11</v>
      </c>
    </row>
    <row r="30" ht="13.5">
      <c r="A30" t="s">
        <v>150</v>
      </c>
    </row>
    <row r="31" ht="13.5">
      <c r="A31" t="s">
        <v>146</v>
      </c>
    </row>
    <row r="32" ht="13.5">
      <c r="A32" t="s">
        <v>151</v>
      </c>
    </row>
    <row r="33" spans="2:4" ht="15">
      <c r="B33" s="22" t="s">
        <v>2</v>
      </c>
      <c r="C33" s="22" t="s">
        <v>3</v>
      </c>
      <c r="D33" s="22" t="s">
        <v>4</v>
      </c>
    </row>
    <row r="34" spans="1:4" ht="15">
      <c r="A34" s="22" t="s">
        <v>168</v>
      </c>
      <c r="B34">
        <v>869.33</v>
      </c>
      <c r="C34">
        <v>716.17</v>
      </c>
      <c r="D34">
        <v>763.67</v>
      </c>
    </row>
    <row r="35" spans="1:4" ht="15">
      <c r="A35" s="22" t="s">
        <v>169</v>
      </c>
      <c r="B35">
        <v>801.83</v>
      </c>
      <c r="C35">
        <v>788.83</v>
      </c>
      <c r="D35">
        <v>769.33</v>
      </c>
    </row>
    <row r="36" spans="1:4" ht="15">
      <c r="A36" s="22" t="s">
        <v>170</v>
      </c>
      <c r="B36">
        <v>782.67</v>
      </c>
      <c r="C36">
        <v>747.33</v>
      </c>
      <c r="D36">
        <v>715.83</v>
      </c>
    </row>
    <row r="37" spans="1:4" ht="15">
      <c r="A37" s="22" t="s">
        <v>171</v>
      </c>
      <c r="B37">
        <v>732.83</v>
      </c>
      <c r="C37">
        <v>801.17</v>
      </c>
      <c r="D37">
        <v>607</v>
      </c>
    </row>
    <row r="38" spans="1:4" ht="15">
      <c r="A38" s="22" t="s">
        <v>172</v>
      </c>
      <c r="B38">
        <v>677.17</v>
      </c>
      <c r="C38">
        <v>705.33</v>
      </c>
      <c r="D38">
        <v>648.17</v>
      </c>
    </row>
    <row r="44" ht="13.5">
      <c r="A44" t="s">
        <v>152</v>
      </c>
    </row>
    <row r="45" ht="13.5">
      <c r="A45" t="s">
        <v>153</v>
      </c>
    </row>
    <row r="46" ht="13.5">
      <c r="A46" t="s">
        <v>149</v>
      </c>
    </row>
    <row r="47" spans="2:3" ht="15">
      <c r="B47" s="22" t="s">
        <v>121</v>
      </c>
      <c r="C47" s="22" t="s">
        <v>122</v>
      </c>
    </row>
    <row r="48" spans="1:3" ht="15">
      <c r="A48" s="22" t="s">
        <v>165</v>
      </c>
      <c r="B48">
        <v>751.13</v>
      </c>
      <c r="C48">
        <v>836.67</v>
      </c>
    </row>
    <row r="49" spans="1:3" ht="15">
      <c r="A49" s="22" t="s">
        <v>166</v>
      </c>
      <c r="B49">
        <v>745</v>
      </c>
      <c r="C49">
        <v>863.67</v>
      </c>
    </row>
    <row r="50" spans="1:3" ht="15">
      <c r="A50" s="22" t="s">
        <v>167</v>
      </c>
      <c r="B50">
        <v>626.33</v>
      </c>
      <c r="C50">
        <v>627.87</v>
      </c>
    </row>
    <row r="56" ht="13.5">
      <c r="A56" t="s">
        <v>154</v>
      </c>
    </row>
    <row r="57" ht="13.5">
      <c r="A57" t="s">
        <v>153</v>
      </c>
    </row>
    <row r="58" ht="13.5">
      <c r="A58" t="s">
        <v>151</v>
      </c>
    </row>
    <row r="59" spans="2:4" ht="15">
      <c r="B59" s="22" t="s">
        <v>2</v>
      </c>
      <c r="C59" s="22" t="s">
        <v>3</v>
      </c>
      <c r="D59" s="22" t="s">
        <v>4</v>
      </c>
    </row>
    <row r="60" spans="1:4" ht="15">
      <c r="A60" s="22" t="s">
        <v>165</v>
      </c>
      <c r="B60">
        <v>805.9</v>
      </c>
      <c r="C60">
        <v>796.4</v>
      </c>
      <c r="D60">
        <v>779.4</v>
      </c>
    </row>
    <row r="61" spans="1:4" ht="15">
      <c r="A61" s="22" t="s">
        <v>166</v>
      </c>
      <c r="B61">
        <v>836.9</v>
      </c>
      <c r="C61">
        <v>804.7</v>
      </c>
      <c r="D61">
        <v>771.4</v>
      </c>
    </row>
    <row r="62" spans="1:4" ht="15">
      <c r="A62" s="22" t="s">
        <v>167</v>
      </c>
      <c r="B62">
        <v>675.5</v>
      </c>
      <c r="C62">
        <v>654.2</v>
      </c>
      <c r="D62">
        <v>551.6</v>
      </c>
    </row>
    <row r="70" ht="13.5">
      <c r="A70" t="s">
        <v>155</v>
      </c>
    </row>
    <row r="71" ht="13.5">
      <c r="A71" t="s">
        <v>156</v>
      </c>
    </row>
    <row r="72" ht="13.5">
      <c r="A72" t="s">
        <v>151</v>
      </c>
    </row>
    <row r="73" spans="2:4" ht="15">
      <c r="B73" s="22" t="s">
        <v>2</v>
      </c>
      <c r="C73" s="22" t="s">
        <v>3</v>
      </c>
      <c r="D73" s="22" t="s">
        <v>4</v>
      </c>
    </row>
    <row r="74" spans="1:4" ht="15">
      <c r="A74" s="22" t="s">
        <v>121</v>
      </c>
      <c r="B74">
        <v>724.93</v>
      </c>
      <c r="C74">
        <v>709.27</v>
      </c>
      <c r="D74">
        <v>688.27</v>
      </c>
    </row>
    <row r="75" spans="1:4" ht="15">
      <c r="A75" s="22" t="s">
        <v>122</v>
      </c>
      <c r="B75">
        <v>820.6</v>
      </c>
      <c r="C75">
        <v>794.27</v>
      </c>
      <c r="D75">
        <v>713.33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7"/>
  <sheetViews>
    <sheetView workbookViewId="0" topLeftCell="A1">
      <selection activeCell="A1" sqref="A1"/>
    </sheetView>
  </sheetViews>
  <sheetFormatPr defaultColWidth="9.140625" defaultRowHeight="13.5"/>
  <sheetData>
    <row r="2" ht="13.5">
      <c r="A2" t="s">
        <v>157</v>
      </c>
    </row>
    <row r="3" ht="13.5">
      <c r="A3" t="s">
        <v>146</v>
      </c>
    </row>
    <row r="4" ht="13.5">
      <c r="A4" t="s">
        <v>158</v>
      </c>
    </row>
    <row r="5" ht="13.5">
      <c r="A5" t="s">
        <v>159</v>
      </c>
    </row>
    <row r="7" spans="2:7" ht="15">
      <c r="B7" s="39" t="s">
        <v>121</v>
      </c>
      <c r="C7" s="39"/>
      <c r="D7" s="39"/>
      <c r="E7" s="39" t="s">
        <v>122</v>
      </c>
      <c r="F7" s="39"/>
      <c r="G7" s="39"/>
    </row>
    <row r="8" spans="2:7" ht="15">
      <c r="B8" s="22" t="s">
        <v>165</v>
      </c>
      <c r="C8" s="22" t="s">
        <v>166</v>
      </c>
      <c r="D8" s="22" t="s">
        <v>167</v>
      </c>
      <c r="E8" s="22" t="s">
        <v>165</v>
      </c>
      <c r="F8" s="22" t="s">
        <v>166</v>
      </c>
      <c r="G8" s="22" t="s">
        <v>167</v>
      </c>
    </row>
    <row r="9" spans="1:7" ht="15">
      <c r="A9" s="22" t="s">
        <v>168</v>
      </c>
      <c r="B9">
        <v>799</v>
      </c>
      <c r="C9">
        <v>715</v>
      </c>
      <c r="D9">
        <v>735.67</v>
      </c>
      <c r="E9">
        <v>844.67</v>
      </c>
      <c r="F9">
        <v>940</v>
      </c>
      <c r="G9">
        <v>664</v>
      </c>
    </row>
    <row r="10" spans="1:7" ht="15">
      <c r="A10" s="22" t="s">
        <v>169</v>
      </c>
      <c r="B10">
        <v>777</v>
      </c>
      <c r="C10">
        <v>765.67</v>
      </c>
      <c r="D10">
        <v>741</v>
      </c>
      <c r="E10">
        <v>882.33</v>
      </c>
      <c r="F10">
        <v>849.67</v>
      </c>
      <c r="G10">
        <v>704.33</v>
      </c>
    </row>
    <row r="11" spans="1:7" ht="15">
      <c r="A11" s="22" t="s">
        <v>170</v>
      </c>
      <c r="B11">
        <v>707.33</v>
      </c>
      <c r="C11">
        <v>723</v>
      </c>
      <c r="D11">
        <v>722.33</v>
      </c>
      <c r="E11">
        <v>781.33</v>
      </c>
      <c r="F11">
        <v>817.67</v>
      </c>
      <c r="G11">
        <v>740</v>
      </c>
    </row>
    <row r="12" spans="1:7" ht="15">
      <c r="A12" s="22" t="s">
        <v>171</v>
      </c>
      <c r="B12">
        <v>765.67</v>
      </c>
      <c r="C12">
        <v>781.33</v>
      </c>
      <c r="D12">
        <v>496.33</v>
      </c>
      <c r="E12">
        <v>778.33</v>
      </c>
      <c r="F12">
        <v>847</v>
      </c>
      <c r="G12">
        <v>613.33</v>
      </c>
    </row>
    <row r="13" spans="1:7" ht="15">
      <c r="A13" s="22" t="s">
        <v>172</v>
      </c>
      <c r="B13">
        <v>706.67</v>
      </c>
      <c r="C13">
        <v>740</v>
      </c>
      <c r="D13">
        <v>436.33</v>
      </c>
      <c r="E13">
        <v>896.67</v>
      </c>
      <c r="F13">
        <v>864</v>
      </c>
      <c r="G13">
        <v>417.67</v>
      </c>
    </row>
    <row r="14" ht="15">
      <c r="A14" s="22"/>
    </row>
    <row r="15" ht="15">
      <c r="A15" s="22"/>
    </row>
    <row r="20" ht="13.5">
      <c r="A20" t="s">
        <v>160</v>
      </c>
    </row>
    <row r="21" ht="13.5">
      <c r="A21" t="s">
        <v>146</v>
      </c>
    </row>
    <row r="22" ht="13.5">
      <c r="A22" t="s">
        <v>158</v>
      </c>
    </row>
    <row r="23" ht="13.5">
      <c r="A23" t="s">
        <v>161</v>
      </c>
    </row>
    <row r="25" spans="2:10" ht="15">
      <c r="B25" s="39" t="s">
        <v>2</v>
      </c>
      <c r="C25" s="39"/>
      <c r="D25" s="39"/>
      <c r="E25" s="39" t="s">
        <v>3</v>
      </c>
      <c r="F25" s="39"/>
      <c r="G25" s="39"/>
      <c r="H25" s="39" t="s">
        <v>4</v>
      </c>
      <c r="I25" s="39"/>
      <c r="J25" s="39"/>
    </row>
    <row r="26" spans="2:10" ht="15">
      <c r="B26" s="22" t="s">
        <v>165</v>
      </c>
      <c r="C26" s="22" t="s">
        <v>166</v>
      </c>
      <c r="D26" s="22" t="s">
        <v>167</v>
      </c>
      <c r="E26" s="22" t="s">
        <v>165</v>
      </c>
      <c r="F26" s="22" t="s">
        <v>166</v>
      </c>
      <c r="G26" s="22" t="s">
        <v>167</v>
      </c>
      <c r="H26" s="22" t="s">
        <v>165</v>
      </c>
      <c r="I26" s="22" t="s">
        <v>166</v>
      </c>
      <c r="J26" s="22" t="s">
        <v>167</v>
      </c>
    </row>
    <row r="27" spans="1:10" ht="15">
      <c r="A27" s="22" t="s">
        <v>168</v>
      </c>
      <c r="B27">
        <v>860</v>
      </c>
      <c r="C27">
        <v>948.5</v>
      </c>
      <c r="D27">
        <v>799.5</v>
      </c>
      <c r="E27">
        <v>792</v>
      </c>
      <c r="F27">
        <v>766.5</v>
      </c>
      <c r="G27">
        <v>590</v>
      </c>
      <c r="H27">
        <v>813.5</v>
      </c>
      <c r="I27">
        <v>767.5</v>
      </c>
      <c r="J27">
        <v>710</v>
      </c>
    </row>
    <row r="28" spans="1:10" ht="15">
      <c r="A28" s="22" t="s">
        <v>169</v>
      </c>
      <c r="B28">
        <v>786.5</v>
      </c>
      <c r="C28">
        <v>852.5</v>
      </c>
      <c r="D28">
        <v>766.5</v>
      </c>
      <c r="E28">
        <v>855</v>
      </c>
      <c r="F28">
        <v>787</v>
      </c>
      <c r="G28">
        <v>724.5</v>
      </c>
      <c r="H28">
        <v>847.5</v>
      </c>
      <c r="I28">
        <v>783.5</v>
      </c>
      <c r="J28">
        <v>677</v>
      </c>
    </row>
    <row r="29" spans="1:10" ht="15">
      <c r="A29" s="22" t="s">
        <v>170</v>
      </c>
      <c r="B29">
        <v>800.5</v>
      </c>
      <c r="C29">
        <v>818.5</v>
      </c>
      <c r="D29">
        <v>729</v>
      </c>
      <c r="E29">
        <v>694.5</v>
      </c>
      <c r="F29">
        <v>795</v>
      </c>
      <c r="G29">
        <v>752.5</v>
      </c>
      <c r="H29">
        <v>738</v>
      </c>
      <c r="I29">
        <v>697.5</v>
      </c>
      <c r="J29">
        <v>712</v>
      </c>
    </row>
    <row r="30" spans="1:10" ht="15">
      <c r="A30" s="22" t="s">
        <v>171</v>
      </c>
      <c r="B30">
        <v>843</v>
      </c>
      <c r="C30">
        <v>751.5</v>
      </c>
      <c r="D30">
        <v>604</v>
      </c>
      <c r="E30">
        <v>767.5</v>
      </c>
      <c r="F30">
        <v>876</v>
      </c>
      <c r="G30">
        <v>760</v>
      </c>
      <c r="H30">
        <v>705.5</v>
      </c>
      <c r="I30">
        <v>815</v>
      </c>
      <c r="J30">
        <v>300.5</v>
      </c>
    </row>
    <row r="31" spans="1:10" ht="15">
      <c r="A31" s="22" t="s">
        <v>172</v>
      </c>
      <c r="B31">
        <v>739.5</v>
      </c>
      <c r="C31">
        <v>813.5</v>
      </c>
      <c r="D31">
        <v>478.5</v>
      </c>
      <c r="E31">
        <v>873</v>
      </c>
      <c r="F31">
        <v>799</v>
      </c>
      <c r="G31">
        <v>444</v>
      </c>
      <c r="H31">
        <v>792.5</v>
      </c>
      <c r="I31">
        <v>793.5</v>
      </c>
      <c r="J31">
        <v>358.5</v>
      </c>
    </row>
    <row r="34" spans="1:10" ht="15">
      <c r="A34" t="s">
        <v>162</v>
      </c>
      <c r="F34" s="1"/>
      <c r="G34" s="1"/>
      <c r="I34" s="1"/>
      <c r="J34" s="1"/>
    </row>
    <row r="35" ht="13.5">
      <c r="A35" t="s">
        <v>146</v>
      </c>
    </row>
    <row r="36" ht="13.5">
      <c r="A36" t="s">
        <v>163</v>
      </c>
    </row>
    <row r="37" ht="13.5">
      <c r="A37" t="s">
        <v>161</v>
      </c>
    </row>
    <row r="39" spans="2:7" ht="15">
      <c r="B39" s="39" t="s">
        <v>121</v>
      </c>
      <c r="C39" s="39"/>
      <c r="D39" s="39"/>
      <c r="E39" s="39" t="s">
        <v>122</v>
      </c>
      <c r="F39" s="39"/>
      <c r="G39" s="39"/>
    </row>
    <row r="40" spans="2:7" ht="15">
      <c r="B40" s="1" t="s">
        <v>2</v>
      </c>
      <c r="C40" s="1" t="s">
        <v>3</v>
      </c>
      <c r="D40" s="1" t="s">
        <v>4</v>
      </c>
      <c r="E40" s="1" t="s">
        <v>2</v>
      </c>
      <c r="F40" s="1" t="s">
        <v>3</v>
      </c>
      <c r="G40" s="1" t="s">
        <v>4</v>
      </c>
    </row>
    <row r="41" spans="1:7" ht="15">
      <c r="A41" s="22" t="s">
        <v>168</v>
      </c>
      <c r="B41">
        <v>782.33</v>
      </c>
      <c r="C41">
        <v>703.33</v>
      </c>
      <c r="D41">
        <v>764</v>
      </c>
      <c r="E41">
        <v>956.33</v>
      </c>
      <c r="F41">
        <v>729</v>
      </c>
      <c r="G41">
        <v>763.33</v>
      </c>
    </row>
    <row r="42" spans="1:7" ht="15">
      <c r="A42" s="22" t="s">
        <v>169</v>
      </c>
      <c r="B42">
        <v>774</v>
      </c>
      <c r="C42">
        <v>766.67</v>
      </c>
      <c r="D42">
        <v>743</v>
      </c>
      <c r="E42">
        <v>829.67</v>
      </c>
      <c r="F42">
        <v>811</v>
      </c>
      <c r="G42">
        <v>795.67</v>
      </c>
    </row>
    <row r="43" spans="1:7" ht="15">
      <c r="A43" s="22" t="s">
        <v>170</v>
      </c>
      <c r="B43">
        <v>766.33</v>
      </c>
      <c r="C43">
        <v>683.67</v>
      </c>
      <c r="D43">
        <v>702.67</v>
      </c>
      <c r="E43">
        <v>799</v>
      </c>
      <c r="F43">
        <v>811</v>
      </c>
      <c r="G43">
        <v>729</v>
      </c>
    </row>
    <row r="44" spans="1:7" ht="15">
      <c r="A44" s="22" t="s">
        <v>171</v>
      </c>
      <c r="B44">
        <v>658.33</v>
      </c>
      <c r="C44">
        <v>777.33</v>
      </c>
      <c r="D44">
        <v>607.67</v>
      </c>
      <c r="E44">
        <v>807.33</v>
      </c>
      <c r="F44">
        <v>825</v>
      </c>
      <c r="G44">
        <v>606.33</v>
      </c>
    </row>
    <row r="45" spans="1:7" ht="15">
      <c r="A45" s="22" t="s">
        <v>172</v>
      </c>
      <c r="B45">
        <v>643.67</v>
      </c>
      <c r="C45">
        <v>615.33</v>
      </c>
      <c r="D45">
        <v>624</v>
      </c>
      <c r="E45">
        <v>710.67</v>
      </c>
      <c r="F45">
        <v>795.33</v>
      </c>
      <c r="G45">
        <v>672.33</v>
      </c>
    </row>
    <row r="48" ht="13.5">
      <c r="A48" t="s">
        <v>164</v>
      </c>
    </row>
    <row r="49" ht="13.5">
      <c r="A49" t="s">
        <v>153</v>
      </c>
    </row>
    <row r="50" ht="13.5">
      <c r="A50" t="s">
        <v>163</v>
      </c>
    </row>
    <row r="51" ht="13.5">
      <c r="A51" t="s">
        <v>161</v>
      </c>
    </row>
    <row r="53" spans="2:7" ht="15">
      <c r="B53" s="39" t="s">
        <v>121</v>
      </c>
      <c r="C53" s="39"/>
      <c r="D53" s="39"/>
      <c r="E53" s="39" t="s">
        <v>122</v>
      </c>
      <c r="F53" s="39"/>
      <c r="G53" s="39"/>
    </row>
    <row r="54" spans="2:7" ht="15">
      <c r="B54" s="1" t="s">
        <v>2</v>
      </c>
      <c r="C54" s="1" t="s">
        <v>3</v>
      </c>
      <c r="D54" s="1" t="s">
        <v>4</v>
      </c>
      <c r="E54" s="1" t="s">
        <v>2</v>
      </c>
      <c r="F54" s="1" t="s">
        <v>3</v>
      </c>
      <c r="G54" s="1" t="s">
        <v>4</v>
      </c>
    </row>
    <row r="55" spans="1:7" ht="15">
      <c r="A55" s="22" t="s">
        <v>165</v>
      </c>
      <c r="B55">
        <v>754</v>
      </c>
      <c r="C55">
        <v>732.6</v>
      </c>
      <c r="D55">
        <v>766.8</v>
      </c>
      <c r="E55">
        <v>857.8</v>
      </c>
      <c r="F55">
        <v>860.2</v>
      </c>
      <c r="G55">
        <v>792</v>
      </c>
    </row>
    <row r="56" spans="1:7" ht="15">
      <c r="A56" s="22" t="s">
        <v>166</v>
      </c>
      <c r="B56">
        <v>772</v>
      </c>
      <c r="C56">
        <v>754</v>
      </c>
      <c r="D56">
        <v>709</v>
      </c>
      <c r="E56">
        <v>901.8</v>
      </c>
      <c r="F56">
        <v>855.4</v>
      </c>
      <c r="G56">
        <v>833.8</v>
      </c>
    </row>
    <row r="57" spans="1:7" ht="15">
      <c r="A57" s="22" t="s">
        <v>167</v>
      </c>
      <c r="B57">
        <v>648.8</v>
      </c>
      <c r="C57">
        <v>641.2</v>
      </c>
      <c r="D57">
        <v>589</v>
      </c>
      <c r="E57">
        <v>702.2</v>
      </c>
      <c r="F57">
        <v>667.2</v>
      </c>
      <c r="G57">
        <v>514.2</v>
      </c>
    </row>
  </sheetData>
  <mergeCells count="9">
    <mergeCell ref="B25:D25"/>
    <mergeCell ref="E25:G25"/>
    <mergeCell ref="H25:J25"/>
    <mergeCell ref="B7:D7"/>
    <mergeCell ref="E7:G7"/>
    <mergeCell ref="B39:D39"/>
    <mergeCell ref="E39:G39"/>
    <mergeCell ref="B53:D53"/>
    <mergeCell ref="E53:G5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3.5"/>
  <cols>
    <col min="1" max="1" width="20.421875" style="22" customWidth="1"/>
    <col min="2" max="2" width="12.28125" style="23" customWidth="1"/>
    <col min="3" max="3" width="13.28125" style="23" customWidth="1"/>
    <col min="4" max="4" width="11.8515625" style="23" customWidth="1"/>
    <col min="5" max="5" width="11.7109375" style="23" customWidth="1"/>
    <col min="6" max="6" width="13.00390625" style="23" customWidth="1"/>
  </cols>
  <sheetData>
    <row r="1" spans="1:6" s="22" customFormat="1" ht="27">
      <c r="A1" s="27"/>
      <c r="B1" s="28" t="s">
        <v>140</v>
      </c>
      <c r="C1" s="28" t="s">
        <v>141</v>
      </c>
      <c r="D1" s="28" t="s">
        <v>142</v>
      </c>
      <c r="E1" s="28" t="s">
        <v>143</v>
      </c>
      <c r="F1" s="28" t="s">
        <v>144</v>
      </c>
    </row>
    <row r="2" spans="1:6" ht="15">
      <c r="A2" s="22" t="s">
        <v>0</v>
      </c>
      <c r="B2" s="24">
        <v>157794.6</v>
      </c>
      <c r="C2" s="23">
        <v>4</v>
      </c>
      <c r="D2" s="24">
        <v>39448.6</v>
      </c>
      <c r="E2" s="25">
        <v>8.32997</v>
      </c>
      <c r="F2" s="26">
        <v>0.0007857</v>
      </c>
    </row>
    <row r="3" spans="1:6" ht="15">
      <c r="A3" s="22" t="s">
        <v>1</v>
      </c>
      <c r="B3" s="24">
        <v>593427.5</v>
      </c>
      <c r="C3" s="23">
        <v>2</v>
      </c>
      <c r="D3" s="24">
        <v>296713.7</v>
      </c>
      <c r="E3" s="25">
        <v>62.65403</v>
      </c>
      <c r="F3" s="26">
        <v>0</v>
      </c>
    </row>
    <row r="4" spans="1:6" ht="15">
      <c r="A4" s="22" t="s">
        <v>120</v>
      </c>
      <c r="B4" s="24">
        <v>105815.5</v>
      </c>
      <c r="C4" s="23">
        <v>1</v>
      </c>
      <c r="D4" s="24">
        <v>105815.5</v>
      </c>
      <c r="E4" s="25">
        <v>22.34399</v>
      </c>
      <c r="F4" s="26">
        <v>0.0002279</v>
      </c>
    </row>
    <row r="5" spans="1:6" ht="15">
      <c r="A5" s="22" t="s">
        <v>129</v>
      </c>
      <c r="B5" s="24">
        <v>82178</v>
      </c>
      <c r="C5" s="23">
        <v>2</v>
      </c>
      <c r="D5" s="24">
        <v>41089</v>
      </c>
      <c r="E5" s="25">
        <v>8.67635</v>
      </c>
      <c r="F5" s="26">
        <v>0.0028049</v>
      </c>
    </row>
    <row r="6" spans="1:6" ht="15">
      <c r="A6" s="22" t="s">
        <v>130</v>
      </c>
      <c r="B6" s="24">
        <v>306471.8</v>
      </c>
      <c r="C6" s="23">
        <v>8</v>
      </c>
      <c r="D6" s="24">
        <v>38309</v>
      </c>
      <c r="E6" s="25">
        <v>8.08932</v>
      </c>
      <c r="F6" s="26">
        <v>0.0002203</v>
      </c>
    </row>
    <row r="7" spans="1:6" ht="15">
      <c r="A7" s="22" t="s">
        <v>131</v>
      </c>
      <c r="B7" s="24">
        <v>5687</v>
      </c>
      <c r="C7" s="23">
        <v>4</v>
      </c>
      <c r="D7" s="24">
        <v>1421.8</v>
      </c>
      <c r="E7" s="25">
        <v>0.30022</v>
      </c>
      <c r="F7" s="26">
        <v>0.8735089</v>
      </c>
    </row>
    <row r="8" spans="1:6" ht="15">
      <c r="A8" s="22" t="s">
        <v>132</v>
      </c>
      <c r="B8" s="24">
        <v>134424.3</v>
      </c>
      <c r="C8" s="23">
        <v>8</v>
      </c>
      <c r="D8" s="24">
        <v>16803</v>
      </c>
      <c r="E8" s="25">
        <v>3.54813</v>
      </c>
      <c r="F8" s="26">
        <v>0.014892</v>
      </c>
    </row>
    <row r="9" spans="1:6" ht="15">
      <c r="A9" s="22" t="s">
        <v>133</v>
      </c>
      <c r="B9" s="24">
        <v>54685.1</v>
      </c>
      <c r="C9" s="23">
        <v>2</v>
      </c>
      <c r="D9" s="24">
        <v>27342.5</v>
      </c>
      <c r="E9" s="25">
        <v>5.77365</v>
      </c>
      <c r="F9" s="26">
        <v>0.0129517</v>
      </c>
    </row>
    <row r="10" spans="1:6" ht="15">
      <c r="A10" s="22" t="s">
        <v>134</v>
      </c>
      <c r="B10" s="24">
        <v>30652.4</v>
      </c>
      <c r="C10" s="23">
        <v>4</v>
      </c>
      <c r="D10" s="24">
        <v>7663.1</v>
      </c>
      <c r="E10" s="25">
        <v>1.61814</v>
      </c>
      <c r="F10" s="26">
        <v>0.2181727</v>
      </c>
    </row>
    <row r="11" spans="1:6" ht="15">
      <c r="A11" s="22" t="s">
        <v>173</v>
      </c>
      <c r="B11" s="24">
        <v>21725.4</v>
      </c>
      <c r="C11" s="23">
        <v>2</v>
      </c>
      <c r="D11" s="24">
        <v>10862.7</v>
      </c>
      <c r="E11" s="25">
        <v>2.29376</v>
      </c>
      <c r="F11" s="26">
        <v>0.1330844</v>
      </c>
    </row>
    <row r="12" spans="1:6" ht="15">
      <c r="A12" s="22" t="s">
        <v>135</v>
      </c>
      <c r="B12" s="24">
        <v>76929.4</v>
      </c>
      <c r="C12" s="23">
        <v>8</v>
      </c>
      <c r="D12" s="24">
        <v>9616.2</v>
      </c>
      <c r="E12" s="25">
        <v>2.03055</v>
      </c>
      <c r="F12" s="26">
        <v>0.1084699</v>
      </c>
    </row>
    <row r="13" spans="1:6" ht="15">
      <c r="A13" s="22" t="s">
        <v>136</v>
      </c>
      <c r="B13" s="24">
        <v>181517.9</v>
      </c>
      <c r="C13" s="23">
        <v>16</v>
      </c>
      <c r="D13" s="24">
        <v>11344.9</v>
      </c>
      <c r="E13" s="25">
        <v>2.39558</v>
      </c>
      <c r="F13" s="26">
        <v>0.0450981</v>
      </c>
    </row>
    <row r="14" spans="1:6" ht="15">
      <c r="A14" s="22" t="s">
        <v>137</v>
      </c>
      <c r="B14" s="24">
        <v>47443.4</v>
      </c>
      <c r="C14" s="23">
        <v>8</v>
      </c>
      <c r="D14" s="24">
        <v>5930.4</v>
      </c>
      <c r="E14" s="25">
        <v>1.25227</v>
      </c>
      <c r="F14" s="26">
        <v>0.3327247</v>
      </c>
    </row>
    <row r="15" spans="1:6" ht="15">
      <c r="A15" s="22" t="s">
        <v>138</v>
      </c>
      <c r="B15" s="24">
        <v>16571.2</v>
      </c>
      <c r="C15" s="23">
        <v>4</v>
      </c>
      <c r="D15" s="24">
        <v>4142.8</v>
      </c>
      <c r="E15" s="25">
        <v>0.8748</v>
      </c>
      <c r="F15" s="26">
        <v>0.5005399</v>
      </c>
    </row>
    <row r="16" spans="1:4" ht="15">
      <c r="A16" s="27" t="s">
        <v>139</v>
      </c>
      <c r="B16" s="30">
        <v>75772</v>
      </c>
      <c r="C16" s="29">
        <v>16</v>
      </c>
      <c r="D16" s="30">
        <v>4735.7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A1" sqref="A1"/>
    </sheetView>
  </sheetViews>
  <sheetFormatPr defaultColWidth="9.140625" defaultRowHeight="13.5"/>
  <sheetData>
    <row r="1" ht="13.5">
      <c r="A1" t="s">
        <v>145</v>
      </c>
    </row>
    <row r="2" ht="13.5">
      <c r="A2" t="s">
        <v>146</v>
      </c>
    </row>
    <row r="3" ht="13.5">
      <c r="A3" t="s">
        <v>147</v>
      </c>
    </row>
    <row r="4" spans="2:4" ht="15">
      <c r="B4" s="22" t="s">
        <v>165</v>
      </c>
      <c r="C4" s="22" t="s">
        <v>166</v>
      </c>
      <c r="D4" s="22"/>
    </row>
    <row r="5" spans="1:3" ht="15">
      <c r="A5" s="22" t="s">
        <v>168</v>
      </c>
      <c r="B5">
        <v>821.83</v>
      </c>
      <c r="C5">
        <v>827.5</v>
      </c>
    </row>
    <row r="6" spans="1:3" ht="15">
      <c r="A6" s="22" t="s">
        <v>169</v>
      </c>
      <c r="B6">
        <v>829.67</v>
      </c>
      <c r="C6">
        <v>807.67</v>
      </c>
    </row>
    <row r="7" spans="1:3" ht="15">
      <c r="A7" s="22" t="s">
        <v>170</v>
      </c>
      <c r="B7">
        <v>744.33</v>
      </c>
      <c r="C7">
        <v>770.33</v>
      </c>
    </row>
    <row r="8" spans="1:3" ht="15">
      <c r="A8" s="22" t="s">
        <v>171</v>
      </c>
      <c r="B8">
        <v>772</v>
      </c>
      <c r="C8">
        <v>814.17</v>
      </c>
    </row>
    <row r="9" spans="1:3" ht="15">
      <c r="A9" s="22" t="s">
        <v>172</v>
      </c>
      <c r="B9">
        <v>801.67</v>
      </c>
      <c r="C9">
        <v>802</v>
      </c>
    </row>
    <row r="10" ht="15">
      <c r="A10" s="22"/>
    </row>
    <row r="11" ht="15">
      <c r="A11" s="22"/>
    </row>
    <row r="12" ht="15">
      <c r="A12" s="22"/>
    </row>
    <row r="13" ht="15">
      <c r="A13" s="22"/>
    </row>
    <row r="15" ht="13.5">
      <c r="A15" t="s">
        <v>148</v>
      </c>
    </row>
    <row r="16" ht="13.5">
      <c r="A16" t="s">
        <v>146</v>
      </c>
    </row>
    <row r="17" ht="13.5">
      <c r="A17" t="s">
        <v>149</v>
      </c>
    </row>
    <row r="18" spans="2:3" ht="15">
      <c r="B18" s="22" t="s">
        <v>121</v>
      </c>
      <c r="C18" s="22" t="s">
        <v>122</v>
      </c>
    </row>
    <row r="19" spans="1:3" ht="15">
      <c r="A19" s="22" t="s">
        <v>168</v>
      </c>
      <c r="B19">
        <v>757</v>
      </c>
      <c r="C19">
        <v>892.33</v>
      </c>
    </row>
    <row r="20" spans="1:3" ht="15">
      <c r="A20" s="22" t="s">
        <v>169</v>
      </c>
      <c r="B20">
        <v>771.33</v>
      </c>
      <c r="C20">
        <v>866</v>
      </c>
    </row>
    <row r="21" spans="1:3" ht="15">
      <c r="A21" s="22" t="s">
        <v>170</v>
      </c>
      <c r="B21">
        <v>715.17</v>
      </c>
      <c r="C21">
        <v>799.5</v>
      </c>
    </row>
    <row r="22" spans="1:3" ht="15">
      <c r="A22" s="22" t="s">
        <v>171</v>
      </c>
      <c r="B22">
        <v>773.5</v>
      </c>
      <c r="C22">
        <v>812.67</v>
      </c>
    </row>
    <row r="23" spans="1:3" ht="15">
      <c r="A23" s="22" t="s">
        <v>172</v>
      </c>
      <c r="B23">
        <v>723.33</v>
      </c>
      <c r="C23">
        <v>880.33</v>
      </c>
    </row>
    <row r="30" ht="13.5">
      <c r="A30" t="s">
        <v>150</v>
      </c>
    </row>
    <row r="31" ht="13.5">
      <c r="A31" t="s">
        <v>146</v>
      </c>
    </row>
    <row r="32" ht="13.5">
      <c r="A32" t="s">
        <v>151</v>
      </c>
    </row>
    <row r="33" spans="2:4" ht="15">
      <c r="B33" s="22" t="s">
        <v>2</v>
      </c>
      <c r="C33" s="22" t="s">
        <v>3</v>
      </c>
      <c r="D33" s="22" t="s">
        <v>4</v>
      </c>
    </row>
    <row r="34" spans="1:4" ht="15">
      <c r="A34" s="22" t="s">
        <v>168</v>
      </c>
      <c r="B34">
        <v>904.25</v>
      </c>
      <c r="C34">
        <v>779.25</v>
      </c>
      <c r="D34">
        <v>790.5</v>
      </c>
    </row>
    <row r="35" spans="1:4" ht="15">
      <c r="A35" s="22" t="s">
        <v>169</v>
      </c>
      <c r="B35">
        <v>819.5</v>
      </c>
      <c r="C35">
        <v>821</v>
      </c>
      <c r="D35">
        <v>815.5</v>
      </c>
    </row>
    <row r="36" spans="1:4" ht="15">
      <c r="A36" s="22" t="s">
        <v>170</v>
      </c>
      <c r="B36">
        <v>809.5</v>
      </c>
      <c r="C36">
        <v>744.75</v>
      </c>
      <c r="D36">
        <v>717.75</v>
      </c>
    </row>
    <row r="37" spans="1:4" ht="15">
      <c r="A37" s="22" t="s">
        <v>171</v>
      </c>
      <c r="B37">
        <v>797.25</v>
      </c>
      <c r="C37">
        <v>821.75</v>
      </c>
      <c r="D37">
        <v>760.25</v>
      </c>
    </row>
    <row r="38" spans="1:4" ht="15">
      <c r="A38" s="22" t="s">
        <v>172</v>
      </c>
      <c r="B38">
        <v>776.5</v>
      </c>
      <c r="C38">
        <v>836</v>
      </c>
      <c r="D38">
        <v>793</v>
      </c>
    </row>
    <row r="44" ht="13.5">
      <c r="A44" t="s">
        <v>152</v>
      </c>
    </row>
    <row r="45" ht="13.5">
      <c r="A45" t="s">
        <v>153</v>
      </c>
    </row>
    <row r="46" ht="13.5">
      <c r="A46" t="s">
        <v>149</v>
      </c>
    </row>
    <row r="47" spans="2:3" ht="15">
      <c r="B47" s="22" t="s">
        <v>121</v>
      </c>
      <c r="C47" s="22" t="s">
        <v>122</v>
      </c>
    </row>
    <row r="48" spans="1:3" ht="15">
      <c r="A48" s="22" t="s">
        <v>165</v>
      </c>
      <c r="B48">
        <v>751.13</v>
      </c>
      <c r="C48">
        <v>836.67</v>
      </c>
    </row>
    <row r="49" spans="1:3" ht="15">
      <c r="A49" s="22" t="s">
        <v>166</v>
      </c>
      <c r="B49">
        <v>745</v>
      </c>
      <c r="C49">
        <v>863.67</v>
      </c>
    </row>
    <row r="50" ht="15">
      <c r="A50" s="22"/>
    </row>
    <row r="56" ht="13.5">
      <c r="A56" t="s">
        <v>154</v>
      </c>
    </row>
    <row r="57" ht="13.5">
      <c r="A57" t="s">
        <v>153</v>
      </c>
    </row>
    <row r="58" ht="13.5">
      <c r="A58" t="s">
        <v>151</v>
      </c>
    </row>
    <row r="59" spans="2:4" ht="15">
      <c r="B59" s="22" t="s">
        <v>2</v>
      </c>
      <c r="C59" s="22" t="s">
        <v>3</v>
      </c>
      <c r="D59" s="22" t="s">
        <v>4</v>
      </c>
    </row>
    <row r="60" spans="1:4" ht="15">
      <c r="A60" s="22" t="s">
        <v>165</v>
      </c>
      <c r="B60">
        <v>805.9</v>
      </c>
      <c r="C60">
        <v>796.4</v>
      </c>
      <c r="D60">
        <v>779.4</v>
      </c>
    </row>
    <row r="61" spans="1:4" ht="15">
      <c r="A61" s="22" t="s">
        <v>166</v>
      </c>
      <c r="B61">
        <v>836.9</v>
      </c>
      <c r="C61">
        <v>804.7</v>
      </c>
      <c r="D61">
        <v>771.4</v>
      </c>
    </row>
    <row r="62" ht="15">
      <c r="A62" s="22"/>
    </row>
    <row r="70" ht="13.5">
      <c r="A70" t="s">
        <v>155</v>
      </c>
    </row>
    <row r="71" ht="13.5">
      <c r="A71" t="s">
        <v>156</v>
      </c>
    </row>
    <row r="72" ht="13.5">
      <c r="A72" t="s">
        <v>151</v>
      </c>
    </row>
    <row r="73" spans="2:4" ht="15">
      <c r="B73" s="22" t="s">
        <v>2</v>
      </c>
      <c r="C73" s="22" t="s">
        <v>3</v>
      </c>
      <c r="D73" s="22" t="s">
        <v>4</v>
      </c>
    </row>
    <row r="74" spans="1:4" ht="15">
      <c r="A74" s="22" t="s">
        <v>121</v>
      </c>
      <c r="B74">
        <v>763</v>
      </c>
      <c r="C74">
        <v>743.3</v>
      </c>
      <c r="D74">
        <v>737.9</v>
      </c>
    </row>
    <row r="75" spans="1:4" ht="15">
      <c r="A75" s="22" t="s">
        <v>122</v>
      </c>
      <c r="B75">
        <v>879.8</v>
      </c>
      <c r="C75">
        <v>857.8</v>
      </c>
      <c r="D75">
        <v>812.9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9.140625" defaultRowHeight="13.5"/>
  <sheetData>
    <row r="2" ht="13.5">
      <c r="A2" t="s">
        <v>157</v>
      </c>
    </row>
    <row r="3" ht="13.5">
      <c r="A3" t="s">
        <v>146</v>
      </c>
    </row>
    <row r="4" ht="13.5">
      <c r="A4" t="s">
        <v>158</v>
      </c>
    </row>
    <row r="5" ht="13.5">
      <c r="A5" t="s">
        <v>159</v>
      </c>
    </row>
    <row r="7" spans="2:7" ht="15">
      <c r="B7" s="39" t="s">
        <v>121</v>
      </c>
      <c r="C7" s="39"/>
      <c r="D7" s="39" t="s">
        <v>122</v>
      </c>
      <c r="E7" s="39"/>
      <c r="G7" s="1"/>
    </row>
    <row r="8" spans="2:7" ht="15">
      <c r="B8" s="22" t="s">
        <v>165</v>
      </c>
      <c r="C8" s="22" t="s">
        <v>166</v>
      </c>
      <c r="D8" s="22" t="s">
        <v>165</v>
      </c>
      <c r="E8" s="22" t="s">
        <v>166</v>
      </c>
      <c r="G8" s="22"/>
    </row>
    <row r="9" spans="1:5" ht="15">
      <c r="A9" s="22" t="s">
        <v>168</v>
      </c>
      <c r="B9">
        <v>799</v>
      </c>
      <c r="C9">
        <v>715</v>
      </c>
      <c r="D9">
        <v>844.67</v>
      </c>
      <c r="E9">
        <v>940</v>
      </c>
    </row>
    <row r="10" spans="1:5" ht="15">
      <c r="A10" s="22" t="s">
        <v>169</v>
      </c>
      <c r="B10">
        <v>777</v>
      </c>
      <c r="C10">
        <v>765.67</v>
      </c>
      <c r="D10">
        <v>882.33</v>
      </c>
      <c r="E10">
        <v>849.67</v>
      </c>
    </row>
    <row r="11" spans="1:5" ht="15">
      <c r="A11" s="22" t="s">
        <v>170</v>
      </c>
      <c r="B11">
        <v>707.33</v>
      </c>
      <c r="C11">
        <v>723</v>
      </c>
      <c r="D11">
        <v>781.33</v>
      </c>
      <c r="E11">
        <v>817.67</v>
      </c>
    </row>
    <row r="12" spans="1:5" ht="15">
      <c r="A12" s="22" t="s">
        <v>171</v>
      </c>
      <c r="B12">
        <v>765.67</v>
      </c>
      <c r="C12">
        <v>781.33</v>
      </c>
      <c r="D12">
        <v>778.33</v>
      </c>
      <c r="E12">
        <v>847</v>
      </c>
    </row>
    <row r="13" spans="1:5" ht="15">
      <c r="A13" s="22" t="s">
        <v>172</v>
      </c>
      <c r="B13">
        <v>706.67</v>
      </c>
      <c r="C13">
        <v>740</v>
      </c>
      <c r="D13">
        <v>896.67</v>
      </c>
      <c r="E13">
        <v>864</v>
      </c>
    </row>
    <row r="19" ht="13.5">
      <c r="A19" t="s">
        <v>160</v>
      </c>
    </row>
    <row r="20" ht="13.5">
      <c r="A20" t="s">
        <v>146</v>
      </c>
    </row>
    <row r="21" ht="13.5">
      <c r="A21" t="s">
        <v>158</v>
      </c>
    </row>
    <row r="22" ht="13.5">
      <c r="A22" t="s">
        <v>161</v>
      </c>
    </row>
    <row r="24" spans="2:10" ht="15">
      <c r="B24" s="39" t="s">
        <v>2</v>
      </c>
      <c r="C24" s="39"/>
      <c r="D24" s="39" t="s">
        <v>3</v>
      </c>
      <c r="E24" s="39"/>
      <c r="F24" s="39" t="s">
        <v>4</v>
      </c>
      <c r="G24" s="39"/>
      <c r="J24" s="1"/>
    </row>
    <row r="25" spans="2:10" ht="15">
      <c r="B25" s="22" t="s">
        <v>165</v>
      </c>
      <c r="C25" s="22" t="s">
        <v>166</v>
      </c>
      <c r="D25" s="22" t="s">
        <v>165</v>
      </c>
      <c r="E25" s="22" t="s">
        <v>166</v>
      </c>
      <c r="F25" s="22" t="s">
        <v>165</v>
      </c>
      <c r="G25" s="22" t="s">
        <v>166</v>
      </c>
      <c r="J25" s="22"/>
    </row>
    <row r="26" spans="1:7" ht="15">
      <c r="A26" s="22" t="s">
        <v>168</v>
      </c>
      <c r="B26">
        <v>860</v>
      </c>
      <c r="C26">
        <v>948.5</v>
      </c>
      <c r="D26">
        <v>792</v>
      </c>
      <c r="E26">
        <v>766.5</v>
      </c>
      <c r="F26">
        <v>813.5</v>
      </c>
      <c r="G26">
        <v>767.5</v>
      </c>
    </row>
    <row r="27" spans="1:7" ht="15">
      <c r="A27" s="22" t="s">
        <v>169</v>
      </c>
      <c r="B27">
        <v>786.5</v>
      </c>
      <c r="C27">
        <v>852.5</v>
      </c>
      <c r="D27">
        <v>855</v>
      </c>
      <c r="E27">
        <v>787</v>
      </c>
      <c r="F27">
        <v>847.5</v>
      </c>
      <c r="G27">
        <v>783.5</v>
      </c>
    </row>
    <row r="28" spans="1:7" ht="15">
      <c r="A28" s="22" t="s">
        <v>170</v>
      </c>
      <c r="B28">
        <v>800.5</v>
      </c>
      <c r="C28">
        <v>818.5</v>
      </c>
      <c r="D28">
        <v>694.5</v>
      </c>
      <c r="E28">
        <v>795</v>
      </c>
      <c r="F28">
        <v>738</v>
      </c>
      <c r="G28">
        <v>697.5</v>
      </c>
    </row>
    <row r="29" spans="1:7" ht="15">
      <c r="A29" s="22" t="s">
        <v>171</v>
      </c>
      <c r="B29">
        <v>843</v>
      </c>
      <c r="C29">
        <v>751.5</v>
      </c>
      <c r="D29">
        <v>767.5</v>
      </c>
      <c r="E29">
        <v>876</v>
      </c>
      <c r="F29">
        <v>705.5</v>
      </c>
      <c r="G29">
        <v>815</v>
      </c>
    </row>
    <row r="30" spans="1:7" ht="15">
      <c r="A30" s="22" t="s">
        <v>172</v>
      </c>
      <c r="B30">
        <v>739.5</v>
      </c>
      <c r="C30">
        <v>813.5</v>
      </c>
      <c r="D30">
        <v>873</v>
      </c>
      <c r="E30">
        <v>799</v>
      </c>
      <c r="F30">
        <v>792.5</v>
      </c>
      <c r="G30">
        <v>793.5</v>
      </c>
    </row>
    <row r="33" spans="1:10" ht="15">
      <c r="A33" t="s">
        <v>162</v>
      </c>
      <c r="F33" s="1"/>
      <c r="G33" s="1"/>
      <c r="I33" s="1"/>
      <c r="J33" s="1"/>
    </row>
    <row r="34" ht="13.5">
      <c r="A34" t="s">
        <v>146</v>
      </c>
    </row>
    <row r="35" ht="13.5">
      <c r="A35" t="s">
        <v>163</v>
      </c>
    </row>
    <row r="36" ht="13.5">
      <c r="A36" t="s">
        <v>161</v>
      </c>
    </row>
    <row r="38" spans="2:7" ht="15">
      <c r="B38" s="39" t="s">
        <v>121</v>
      </c>
      <c r="C38" s="39"/>
      <c r="D38" s="39"/>
      <c r="E38" s="39" t="s">
        <v>122</v>
      </c>
      <c r="F38" s="39"/>
      <c r="G38" s="39"/>
    </row>
    <row r="39" spans="2:7" ht="15">
      <c r="B39" s="1" t="s">
        <v>2</v>
      </c>
      <c r="C39" s="1" t="s">
        <v>3</v>
      </c>
      <c r="D39" s="1" t="s">
        <v>4</v>
      </c>
      <c r="E39" s="1" t="s">
        <v>2</v>
      </c>
      <c r="F39" s="1" t="s">
        <v>3</v>
      </c>
      <c r="G39" s="1" t="s">
        <v>4</v>
      </c>
    </row>
    <row r="40" spans="1:7" ht="15">
      <c r="A40" s="22" t="s">
        <v>168</v>
      </c>
      <c r="B40">
        <v>797.5</v>
      </c>
      <c r="C40">
        <v>745</v>
      </c>
      <c r="D40">
        <v>728.5</v>
      </c>
      <c r="E40">
        <v>1011</v>
      </c>
      <c r="F40">
        <v>813.5</v>
      </c>
      <c r="G40">
        <v>852.5</v>
      </c>
    </row>
    <row r="41" spans="1:7" ht="15">
      <c r="A41" s="22" t="s">
        <v>169</v>
      </c>
      <c r="B41">
        <v>743.5</v>
      </c>
      <c r="C41">
        <v>792.5</v>
      </c>
      <c r="D41">
        <v>778</v>
      </c>
      <c r="E41">
        <v>895.5</v>
      </c>
      <c r="F41">
        <v>849.5</v>
      </c>
      <c r="G41">
        <v>853</v>
      </c>
    </row>
    <row r="42" spans="1:7" ht="15">
      <c r="A42" s="22" t="s">
        <v>170</v>
      </c>
      <c r="B42">
        <v>778</v>
      </c>
      <c r="C42">
        <v>685</v>
      </c>
      <c r="D42">
        <v>682.5</v>
      </c>
      <c r="E42">
        <v>841</v>
      </c>
      <c r="F42">
        <v>804.5</v>
      </c>
      <c r="G42">
        <v>753</v>
      </c>
    </row>
    <row r="43" spans="1:7" ht="15">
      <c r="A43" s="22" t="s">
        <v>171</v>
      </c>
      <c r="B43">
        <v>741</v>
      </c>
      <c r="C43">
        <v>812.5</v>
      </c>
      <c r="D43">
        <v>767</v>
      </c>
      <c r="E43">
        <v>853.5</v>
      </c>
      <c r="F43">
        <v>831</v>
      </c>
      <c r="G43">
        <v>753.5</v>
      </c>
    </row>
    <row r="44" spans="1:7" ht="15">
      <c r="A44" s="22" t="s">
        <v>172</v>
      </c>
      <c r="B44">
        <v>755</v>
      </c>
      <c r="C44">
        <v>681.5</v>
      </c>
      <c r="D44">
        <v>733.5</v>
      </c>
      <c r="E44">
        <v>798</v>
      </c>
      <c r="F44">
        <v>990.5</v>
      </c>
      <c r="G44">
        <v>852.5</v>
      </c>
    </row>
    <row r="47" ht="13.5">
      <c r="A47" t="s">
        <v>164</v>
      </c>
    </row>
    <row r="48" ht="13.5">
      <c r="A48" t="s">
        <v>153</v>
      </c>
    </row>
    <row r="49" ht="13.5">
      <c r="A49" t="s">
        <v>163</v>
      </c>
    </row>
    <row r="50" ht="13.5">
      <c r="A50" t="s">
        <v>161</v>
      </c>
    </row>
    <row r="52" spans="2:7" ht="15">
      <c r="B52" s="39" t="s">
        <v>121</v>
      </c>
      <c r="C52" s="39"/>
      <c r="D52" s="39"/>
      <c r="E52" s="39" t="s">
        <v>122</v>
      </c>
      <c r="F52" s="39"/>
      <c r="G52" s="39"/>
    </row>
    <row r="53" spans="2:7" ht="15">
      <c r="B53" s="1" t="s">
        <v>2</v>
      </c>
      <c r="C53" s="1" t="s">
        <v>3</v>
      </c>
      <c r="D53" s="1" t="s">
        <v>4</v>
      </c>
      <c r="E53" s="1" t="s">
        <v>2</v>
      </c>
      <c r="F53" s="1" t="s">
        <v>3</v>
      </c>
      <c r="G53" s="1" t="s">
        <v>4</v>
      </c>
    </row>
    <row r="54" spans="1:7" ht="15">
      <c r="A54" s="22" t="s">
        <v>165</v>
      </c>
      <c r="B54">
        <v>754</v>
      </c>
      <c r="C54">
        <v>732.6</v>
      </c>
      <c r="D54">
        <v>766.8</v>
      </c>
      <c r="E54">
        <v>857.8</v>
      </c>
      <c r="F54">
        <v>860.2</v>
      </c>
      <c r="G54">
        <v>792</v>
      </c>
    </row>
    <row r="55" spans="1:7" ht="15">
      <c r="A55" s="22" t="s">
        <v>166</v>
      </c>
      <c r="B55">
        <v>772</v>
      </c>
      <c r="C55">
        <v>754</v>
      </c>
      <c r="D55">
        <v>709</v>
      </c>
      <c r="E55">
        <v>901.8</v>
      </c>
      <c r="F55">
        <v>855.4</v>
      </c>
      <c r="G55">
        <v>833.8</v>
      </c>
    </row>
    <row r="56" ht="15">
      <c r="A56" s="22"/>
    </row>
    <row r="61" spans="24:25" ht="13.5">
      <c r="X61" t="s">
        <v>122</v>
      </c>
      <c r="Y61" t="s">
        <v>122</v>
      </c>
    </row>
    <row r="62" spans="24:25" ht="13.5">
      <c r="X62">
        <v>813.5</v>
      </c>
      <c r="Y62">
        <v>852.5</v>
      </c>
    </row>
    <row r="63" spans="24:25" ht="13.5">
      <c r="X63">
        <v>849.5</v>
      </c>
      <c r="Y63">
        <v>853</v>
      </c>
    </row>
    <row r="64" spans="24:25" ht="13.5">
      <c r="X64">
        <v>804.5</v>
      </c>
      <c r="Y64">
        <v>753</v>
      </c>
    </row>
    <row r="65" spans="24:25" ht="13.5">
      <c r="X65">
        <v>831</v>
      </c>
      <c r="Y65">
        <v>753.5</v>
      </c>
    </row>
    <row r="66" spans="24:25" ht="13.5">
      <c r="X66">
        <v>990.5</v>
      </c>
      <c r="Y66">
        <v>852.5</v>
      </c>
    </row>
  </sheetData>
  <mergeCells count="9">
    <mergeCell ref="F24:G24"/>
    <mergeCell ref="B38:D38"/>
    <mergeCell ref="E38:G38"/>
    <mergeCell ref="B52:D52"/>
    <mergeCell ref="E52:G52"/>
    <mergeCell ref="B7:C7"/>
    <mergeCell ref="D7:E7"/>
    <mergeCell ref="B24:C24"/>
    <mergeCell ref="D24:E2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3.5"/>
  <cols>
    <col min="1" max="1" width="20.421875" style="22" customWidth="1"/>
    <col min="2" max="2" width="12.28125" style="23" customWidth="1"/>
    <col min="3" max="3" width="13.28125" style="23" customWidth="1"/>
    <col min="4" max="4" width="11.8515625" style="23" customWidth="1"/>
    <col min="5" max="5" width="11.7109375" style="23" customWidth="1"/>
    <col min="6" max="6" width="13.00390625" style="23" customWidth="1"/>
  </cols>
  <sheetData>
    <row r="1" spans="1:6" s="22" customFormat="1" ht="27">
      <c r="A1" s="27"/>
      <c r="B1" s="28" t="s">
        <v>140</v>
      </c>
      <c r="C1" s="28" t="s">
        <v>141</v>
      </c>
      <c r="D1" s="28" t="s">
        <v>142</v>
      </c>
      <c r="E1" s="28" t="s">
        <v>143</v>
      </c>
      <c r="F1" s="28" t="s">
        <v>144</v>
      </c>
    </row>
    <row r="2" spans="1:6" ht="15">
      <c r="A2" s="22" t="s">
        <v>0</v>
      </c>
      <c r="B2" s="24">
        <v>33895.6</v>
      </c>
      <c r="C2" s="23">
        <v>4</v>
      </c>
      <c r="D2" s="24">
        <v>8473.9</v>
      </c>
      <c r="E2" s="25">
        <v>4.59117</v>
      </c>
      <c r="F2" s="26">
        <v>0.0320982</v>
      </c>
    </row>
    <row r="3" spans="1:6" ht="15">
      <c r="A3" s="22" t="s">
        <v>1</v>
      </c>
      <c r="B3" s="24">
        <v>1632.8</v>
      </c>
      <c r="C3" s="23">
        <v>1</v>
      </c>
      <c r="D3" s="24">
        <v>1632.8</v>
      </c>
      <c r="E3" s="25">
        <v>0.88466</v>
      </c>
      <c r="F3" s="26">
        <v>0.3744565</v>
      </c>
    </row>
    <row r="4" spans="1:6" ht="15">
      <c r="A4" s="22" t="s">
        <v>120</v>
      </c>
      <c r="B4" s="24">
        <v>156366.2</v>
      </c>
      <c r="C4" s="23">
        <v>1</v>
      </c>
      <c r="D4" s="24">
        <v>156366.2</v>
      </c>
      <c r="E4" s="25">
        <v>84.71935</v>
      </c>
      <c r="F4" s="26">
        <v>1.57E-05</v>
      </c>
    </row>
    <row r="5" spans="1:6" ht="15">
      <c r="A5" s="22" t="s">
        <v>129</v>
      </c>
      <c r="B5" s="24">
        <v>21221.6</v>
      </c>
      <c r="C5" s="23">
        <v>2</v>
      </c>
      <c r="D5" s="24">
        <v>10610.8</v>
      </c>
      <c r="E5" s="25">
        <v>5.74895</v>
      </c>
      <c r="F5" s="26">
        <v>0.0283405</v>
      </c>
    </row>
    <row r="6" spans="1:6" ht="15">
      <c r="A6" s="22" t="s">
        <v>130</v>
      </c>
      <c r="B6" s="24">
        <v>7277.9</v>
      </c>
      <c r="C6" s="23">
        <v>4</v>
      </c>
      <c r="D6" s="24">
        <v>1819.5</v>
      </c>
      <c r="E6" s="25">
        <v>0.9858</v>
      </c>
      <c r="F6" s="26">
        <v>0.4671838</v>
      </c>
    </row>
    <row r="7" spans="1:6" ht="15">
      <c r="A7" s="22" t="s">
        <v>131</v>
      </c>
      <c r="B7" s="24">
        <v>25349.9</v>
      </c>
      <c r="C7" s="23">
        <v>4</v>
      </c>
      <c r="D7" s="24">
        <v>6337.5</v>
      </c>
      <c r="E7" s="25">
        <v>3.43366</v>
      </c>
      <c r="F7" s="26">
        <v>0.0647504</v>
      </c>
    </row>
    <row r="8" spans="1:6" ht="15">
      <c r="A8" s="22" t="s">
        <v>132</v>
      </c>
      <c r="B8" s="24">
        <v>50100.7</v>
      </c>
      <c r="C8" s="23">
        <v>8</v>
      </c>
      <c r="D8" s="24">
        <v>6262.6</v>
      </c>
      <c r="E8" s="25">
        <v>3.39308</v>
      </c>
      <c r="F8" s="26">
        <v>0.0517382</v>
      </c>
    </row>
    <row r="9" spans="1:6" ht="15">
      <c r="A9" s="22" t="s">
        <v>133</v>
      </c>
      <c r="B9" s="24">
        <v>4116.8</v>
      </c>
      <c r="C9" s="23">
        <v>1</v>
      </c>
      <c r="D9" s="24">
        <v>4116.8</v>
      </c>
      <c r="E9" s="25">
        <v>2.2305</v>
      </c>
      <c r="F9" s="26">
        <v>0.1736624</v>
      </c>
    </row>
    <row r="10" spans="1:6" ht="15">
      <c r="A10" s="22" t="s">
        <v>134</v>
      </c>
      <c r="B10" s="24">
        <v>3836.6</v>
      </c>
      <c r="C10" s="23">
        <v>2</v>
      </c>
      <c r="D10" s="24">
        <v>1918.3</v>
      </c>
      <c r="E10" s="25">
        <v>1.03935</v>
      </c>
      <c r="F10" s="26">
        <v>0.3969568</v>
      </c>
    </row>
    <row r="11" spans="1:6" ht="15">
      <c r="A11" s="22" t="s">
        <v>173</v>
      </c>
      <c r="B11" s="24">
        <v>5521.3</v>
      </c>
      <c r="C11" s="23">
        <v>2</v>
      </c>
      <c r="D11" s="24">
        <v>2760.7</v>
      </c>
      <c r="E11" s="25">
        <v>1.49572</v>
      </c>
      <c r="F11" s="26">
        <v>0.2806342</v>
      </c>
    </row>
    <row r="12" spans="1:6" ht="15">
      <c r="A12" s="22" t="s">
        <v>135</v>
      </c>
      <c r="B12" s="24">
        <v>26038.9</v>
      </c>
      <c r="C12" s="23">
        <v>4</v>
      </c>
      <c r="D12" s="24">
        <v>6509.7</v>
      </c>
      <c r="E12" s="25">
        <v>3.52698</v>
      </c>
      <c r="F12" s="26">
        <v>0.0609129</v>
      </c>
    </row>
    <row r="13" spans="1:6" ht="15">
      <c r="A13" s="22" t="s">
        <v>136</v>
      </c>
      <c r="B13" s="24">
        <v>66079.4</v>
      </c>
      <c r="C13" s="23">
        <v>8</v>
      </c>
      <c r="D13" s="24">
        <v>8259.9</v>
      </c>
      <c r="E13" s="25">
        <v>4.47523</v>
      </c>
      <c r="F13" s="26">
        <v>0.0243369</v>
      </c>
    </row>
    <row r="14" spans="1:6" ht="15">
      <c r="A14" s="22" t="s">
        <v>137</v>
      </c>
      <c r="B14" s="24">
        <v>58282.4</v>
      </c>
      <c r="C14" s="23">
        <v>8</v>
      </c>
      <c r="D14" s="24">
        <v>7285.3</v>
      </c>
      <c r="E14" s="25">
        <v>3.94718</v>
      </c>
      <c r="F14" s="26">
        <v>0.0345832</v>
      </c>
    </row>
    <row r="15" spans="1:6" ht="15">
      <c r="A15" s="22" t="s">
        <v>138</v>
      </c>
      <c r="B15" s="24">
        <v>9986.4</v>
      </c>
      <c r="C15" s="23">
        <v>2</v>
      </c>
      <c r="D15" s="24">
        <v>4993.2</v>
      </c>
      <c r="E15" s="25">
        <v>2.70533</v>
      </c>
      <c r="F15" s="26">
        <v>0.1266366</v>
      </c>
    </row>
    <row r="16" spans="1:4" ht="15">
      <c r="A16" s="27" t="s">
        <v>139</v>
      </c>
      <c r="B16" s="30">
        <v>14765.6</v>
      </c>
      <c r="C16" s="29">
        <v>8</v>
      </c>
      <c r="D16" s="30">
        <v>1845.7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Leber</dc:creator>
  <cp:keywords/>
  <dc:description/>
  <cp:lastModifiedBy>Dennis Leber</cp:lastModifiedBy>
  <cp:lastPrinted>2003-08-21T18:41:18Z</cp:lastPrinted>
  <dcterms:created xsi:type="dcterms:W3CDTF">2003-08-21T15:03:44Z</dcterms:created>
  <dcterms:modified xsi:type="dcterms:W3CDTF">2003-08-28T18:59:54Z</dcterms:modified>
  <cp:category/>
  <cp:version/>
  <cp:contentType/>
  <cp:contentStatus/>
</cp:coreProperties>
</file>