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40" windowHeight="8835" activeTab="0"/>
  </bookViews>
  <sheets>
    <sheet name="Disclaimer" sheetId="1" r:id="rId1"/>
    <sheet name="Computation" sheetId="2" r:id="rId2"/>
  </sheets>
  <definedNames>
    <definedName name="_xlnm.Print_Area" localSheetId="1">'Computation'!$A$1:$N$45</definedName>
  </definedNames>
  <calcPr fullCalcOnLoad="1"/>
</workbook>
</file>

<file path=xl/sharedStrings.xml><?xml version="1.0" encoding="utf-8"?>
<sst xmlns="http://schemas.openxmlformats.org/spreadsheetml/2006/main" count="85" uniqueCount="72">
  <si>
    <t>Block Weight, w</t>
  </si>
  <si>
    <t>Block width, b</t>
  </si>
  <si>
    <t>Block Length</t>
  </si>
  <si>
    <t>Block Thickness</t>
  </si>
  <si>
    <t>lbs</t>
  </si>
  <si>
    <t>ft</t>
  </si>
  <si>
    <r>
      <t>lbs/ft</t>
    </r>
    <r>
      <rPr>
        <vertAlign val="superscript"/>
        <sz val="10"/>
        <rFont val="Arial"/>
        <family val="2"/>
      </rPr>
      <t>2</t>
    </r>
  </si>
  <si>
    <r>
      <t xml:space="preserve">of Block on Horizontal Surface,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c</t>
    </r>
  </si>
  <si>
    <t>Proposed Block Properties</t>
  </si>
  <si>
    <t>Project Design Conditions</t>
  </si>
  <si>
    <t>Design Velocity</t>
  </si>
  <si>
    <t>Design Shear Stress</t>
  </si>
  <si>
    <t>Bed Slope</t>
  </si>
  <si>
    <t>ft/ft</t>
  </si>
  <si>
    <t>ft/s</t>
  </si>
  <si>
    <t>Side Slope</t>
  </si>
  <si>
    <t>H:V</t>
  </si>
  <si>
    <t>Allowable Block Protrusion</t>
  </si>
  <si>
    <t>inch</t>
  </si>
  <si>
    <t>Minimum Factor of Safety</t>
  </si>
  <si>
    <t>ACB FACTOR OF SAFETY DESIGN</t>
  </si>
  <si>
    <t>Specific Gravity of Concrete</t>
  </si>
  <si>
    <t>Mass Density of Water</t>
  </si>
  <si>
    <r>
      <t>slugs/ft</t>
    </r>
    <r>
      <rPr>
        <vertAlign val="superscript"/>
        <sz val="10"/>
        <rFont val="Arial"/>
        <family val="2"/>
      </rPr>
      <t>3</t>
    </r>
  </si>
  <si>
    <t xml:space="preserve">Ws </t>
  </si>
  <si>
    <t>W(Sc-1/Sc)</t>
  </si>
  <si>
    <r>
      <t>h</t>
    </r>
    <r>
      <rPr>
        <vertAlign val="subscript"/>
        <sz val="10"/>
        <rFont val="Symbol"/>
        <family val="1"/>
      </rPr>
      <t>o</t>
    </r>
  </si>
  <si>
    <r>
      <t>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'= 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'</t>
    </r>
  </si>
  <si>
    <t>Submerged Unit Weight of Block</t>
  </si>
  <si>
    <t>Stability Number on a Horizontal Surface</t>
  </si>
  <si>
    <t>Additional Lift and Drag Forces from Block Protrusion</t>
  </si>
  <si>
    <r>
      <t>a</t>
    </r>
    <r>
      <rPr>
        <vertAlign val="subscript"/>
        <sz val="10"/>
        <rFont val="Symbol"/>
        <family val="1"/>
      </rPr>
      <t>q</t>
    </r>
  </si>
  <si>
    <t>q</t>
  </si>
  <si>
    <r>
      <t>q</t>
    </r>
    <r>
      <rPr>
        <vertAlign val="subscript"/>
        <sz val="10"/>
        <rFont val="Arial"/>
        <family val="2"/>
      </rPr>
      <t>0</t>
    </r>
  </si>
  <si>
    <r>
      <t>q</t>
    </r>
    <r>
      <rPr>
        <vertAlign val="subscript"/>
        <sz val="10"/>
        <rFont val="Arial"/>
        <family val="2"/>
      </rPr>
      <t>1</t>
    </r>
  </si>
  <si>
    <t>radians</t>
  </si>
  <si>
    <t>Channel Bed Slope</t>
  </si>
  <si>
    <t>Channel Side Slope</t>
  </si>
  <si>
    <r>
      <t>Calculate a</t>
    </r>
    <r>
      <rPr>
        <vertAlign val="subscript"/>
        <sz val="10"/>
        <rFont val="Symbol"/>
        <family val="1"/>
      </rPr>
      <t>q</t>
    </r>
  </si>
  <si>
    <r>
      <t xml:space="preserve">Calculate </t>
    </r>
    <r>
      <rPr>
        <sz val="10"/>
        <rFont val="Symbol"/>
        <family val="1"/>
      </rPr>
      <t>q</t>
    </r>
  </si>
  <si>
    <r>
      <t>Calculate</t>
    </r>
    <r>
      <rPr>
        <sz val="10"/>
        <rFont val="Symbol"/>
        <family val="1"/>
      </rPr>
      <t xml:space="preserve"> b</t>
    </r>
  </si>
  <si>
    <t>b</t>
  </si>
  <si>
    <r>
      <t>t</t>
    </r>
    <r>
      <rPr>
        <vertAlign val="subscript"/>
        <sz val="10"/>
        <rFont val="Arial"/>
        <family val="2"/>
      </rPr>
      <t>1</t>
    </r>
  </si>
  <si>
    <r>
      <t>t</t>
    </r>
    <r>
      <rPr>
        <vertAlign val="subscript"/>
        <sz val="10"/>
        <rFont val="Arial"/>
        <family val="2"/>
      </rPr>
      <t>2</t>
    </r>
  </si>
  <si>
    <r>
      <t>t</t>
    </r>
    <r>
      <rPr>
        <vertAlign val="sub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</si>
  <si>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4</t>
    </r>
  </si>
  <si>
    <r>
      <t>h</t>
    </r>
    <r>
      <rPr>
        <vertAlign val="subscript"/>
        <sz val="10"/>
        <rFont val="Symbol"/>
        <family val="1"/>
      </rPr>
      <t>1</t>
    </r>
  </si>
  <si>
    <r>
      <t>Calculate Stability Number for a Sloped Surface</t>
    </r>
    <r>
      <rPr>
        <sz val="10"/>
        <rFont val="Symbol"/>
        <family val="1"/>
      </rPr>
      <t xml:space="preserve"> h</t>
    </r>
    <r>
      <rPr>
        <vertAlign val="subscript"/>
        <sz val="10"/>
        <rFont val="Symbol"/>
        <family val="1"/>
      </rPr>
      <t>1</t>
    </r>
  </si>
  <si>
    <r>
      <t>Calculate Angle between Drag Force and Block Motion,</t>
    </r>
    <r>
      <rPr>
        <sz val="10"/>
        <rFont val="Symbol"/>
        <family val="1"/>
      </rPr>
      <t xml:space="preserve"> d</t>
    </r>
  </si>
  <si>
    <t>d</t>
  </si>
  <si>
    <t>Calculate the Factor of Safety for the Proposed Block</t>
  </si>
  <si>
    <t>SF</t>
  </si>
  <si>
    <r>
      <t>Critical Shear Stress</t>
    </r>
    <r>
      <rPr>
        <vertAlign val="superscript"/>
        <sz val="10"/>
        <rFont val="Arial"/>
        <family val="2"/>
      </rPr>
      <t>1</t>
    </r>
  </si>
  <si>
    <t>Note:</t>
  </si>
  <si>
    <t>1.  If the critical shear stress was determined from an ACB hydraulic test with system restraints</t>
  </si>
  <si>
    <t>(such as mechanical anchors) or ancillary components (such as a synthetic or granular drainage</t>
  </si>
  <si>
    <t>medium), the restraints or components should be incorporated into the installation.</t>
  </si>
  <si>
    <t>degrees</t>
  </si>
  <si>
    <t>inches</t>
  </si>
  <si>
    <t>Spreadsheet tool:</t>
  </si>
  <si>
    <t>Version:</t>
  </si>
  <si>
    <t>Contact:</t>
  </si>
  <si>
    <t>Reference:</t>
  </si>
  <si>
    <t>Disclaimer</t>
  </si>
  <si>
    <t>Comments, Feedback</t>
  </si>
  <si>
    <r>
      <t>F</t>
    </r>
    <r>
      <rPr>
        <b/>
        <sz val="10"/>
        <rFont val="Arial"/>
        <family val="2"/>
      </rPr>
      <t xml:space="preserve">This Excel spreadsheet tool has specific uses and limits of applicability. </t>
    </r>
  </si>
  <si>
    <r>
      <t>F</t>
    </r>
    <r>
      <rPr>
        <b/>
        <sz val="10"/>
        <rFont val="Arial"/>
        <family val="2"/>
      </rPr>
      <t xml:space="preserve">The user assumes responsibility for the selection and application of this tool. </t>
    </r>
  </si>
  <si>
    <r>
      <t>F</t>
    </r>
    <r>
      <rPr>
        <b/>
        <sz val="10"/>
        <rFont val="Arial"/>
        <family val="2"/>
      </rPr>
      <t>The user should check all of the computed results for reasonableness and accuracy.</t>
    </r>
  </si>
  <si>
    <r>
      <t>F</t>
    </r>
    <r>
      <rPr>
        <b/>
        <sz val="10"/>
        <rFont val="Arial"/>
        <family val="2"/>
      </rPr>
      <t>Users of this spreadsheet tool are requested to provide comments for</t>
    </r>
  </si>
  <si>
    <r>
      <t>F</t>
    </r>
    <r>
      <rPr>
        <b/>
        <sz val="10"/>
        <rFont val="Arial"/>
        <family val="2"/>
      </rPr>
      <t>Suitability:  range of application or limitations</t>
    </r>
  </si>
  <si>
    <t>Articulating Concrete Block Design</t>
  </si>
  <si>
    <t>See Technical Supplement 14-L in the NRCS Stream Restoration Design Handbook.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</si>
</sst>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.0000"/>
  </numFmts>
  <fonts count="17">
    <font>
      <sz val="10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Symbol"/>
      <family val="1"/>
    </font>
    <font>
      <sz val="10"/>
      <name val="Symeteo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Wingdings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7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12" fillId="3" borderId="1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14" fontId="0" fillId="0" borderId="1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15" fillId="4" borderId="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15" fillId="4" borderId="4" xfId="0" applyFont="1" applyFill="1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6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/>
      <protection/>
    </xf>
    <xf numFmtId="0" fontId="15" fillId="5" borderId="2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7" xfId="0" applyFont="1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3" borderId="8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13" fillId="0" borderId="15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2" borderId="16" xfId="0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/>
      <protection/>
    </xf>
    <xf numFmtId="0" fontId="14" fillId="4" borderId="2" xfId="0" applyFont="1" applyFill="1" applyBorder="1" applyAlignment="1" applyProtection="1">
      <alignment horizontal="right"/>
      <protection/>
    </xf>
    <xf numFmtId="0" fontId="15" fillId="4" borderId="2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16" fillId="5" borderId="2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0" fillId="0" borderId="2" xfId="0" applyBorder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0" fillId="3" borderId="11" xfId="0" applyFill="1" applyBorder="1" applyAlignment="1" applyProtection="1">
      <alignment horizontal="right"/>
      <protection/>
    </xf>
    <xf numFmtId="0" fontId="0" fillId="3" borderId="9" xfId="0" applyFill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15" fillId="5" borderId="2" xfId="0" applyFont="1" applyFill="1" applyBorder="1" applyAlignment="1" applyProtection="1">
      <alignment horizontal="right" vertical="center" wrapText="1"/>
      <protection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14</xdr:row>
      <xdr:rowOff>114300</xdr:rowOff>
    </xdr:from>
    <xdr:to>
      <xdr:col>1</xdr:col>
      <xdr:colOff>552450</xdr:colOff>
      <xdr:row>19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90975"/>
          <a:ext cx="1590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47625</xdr:rowOff>
    </xdr:from>
    <xdr:to>
      <xdr:col>4</xdr:col>
      <xdr:colOff>495300</xdr:colOff>
      <xdr:row>36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62625"/>
          <a:ext cx="49149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2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3.28125" style="0" customWidth="1"/>
    <col min="2" max="2" width="25.7109375" style="0" customWidth="1"/>
  </cols>
  <sheetData>
    <row r="1" spans="1:14" ht="18.75" customHeight="1">
      <c r="A1" s="14" t="s">
        <v>59</v>
      </c>
      <c r="B1" s="15" t="s">
        <v>70</v>
      </c>
      <c r="C1" s="16"/>
      <c r="D1" s="16"/>
      <c r="E1" s="16"/>
      <c r="F1" s="16"/>
      <c r="G1" s="5"/>
      <c r="H1" s="5"/>
      <c r="I1" s="5"/>
      <c r="J1" s="5"/>
      <c r="K1" s="5"/>
      <c r="L1" s="5"/>
      <c r="M1" s="5"/>
      <c r="N1" s="5"/>
    </row>
    <row r="2" spans="1:14" ht="12.75">
      <c r="A2" s="14" t="s">
        <v>60</v>
      </c>
      <c r="B2" s="17"/>
      <c r="C2" s="16"/>
      <c r="D2" s="16"/>
      <c r="E2" s="16"/>
      <c r="F2" s="16"/>
      <c r="G2" s="5"/>
      <c r="H2" s="5"/>
      <c r="I2" s="5"/>
      <c r="J2" s="5"/>
      <c r="K2" s="5"/>
      <c r="L2" s="5"/>
      <c r="M2" s="5"/>
      <c r="N2" s="5"/>
    </row>
    <row r="3" spans="1:14" ht="12.75">
      <c r="A3" s="1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0.5" customHeight="1">
      <c r="A4" s="46" t="s">
        <v>61</v>
      </c>
      <c r="B4" s="49"/>
      <c r="C4" s="50"/>
      <c r="D4" s="50"/>
      <c r="E4" s="51"/>
      <c r="F4" s="52"/>
      <c r="G4" s="5"/>
      <c r="H4" s="5"/>
      <c r="I4" s="5"/>
      <c r="J4" s="5"/>
      <c r="K4" s="5"/>
      <c r="L4" s="5"/>
      <c r="M4" s="5"/>
      <c r="N4" s="5"/>
    </row>
    <row r="5" spans="1:14" ht="18">
      <c r="A5" s="57"/>
      <c r="B5" s="58"/>
      <c r="C5" s="58"/>
      <c r="D5" s="58"/>
      <c r="E5" s="42"/>
      <c r="F5" s="5"/>
      <c r="G5" s="5"/>
      <c r="H5" s="5"/>
      <c r="I5" s="5"/>
      <c r="J5" s="5"/>
      <c r="K5" s="5"/>
      <c r="L5" s="5"/>
      <c r="M5" s="5"/>
      <c r="N5" s="5"/>
    </row>
    <row r="6" spans="1:14" ht="36.75" customHeight="1">
      <c r="A6" s="59" t="s">
        <v>62</v>
      </c>
      <c r="B6" s="58"/>
      <c r="C6" s="58"/>
      <c r="D6" s="58"/>
      <c r="E6" s="48"/>
      <c r="F6" s="54"/>
      <c r="G6" s="5"/>
      <c r="H6" s="5"/>
      <c r="I6" s="5"/>
      <c r="J6" s="5"/>
      <c r="K6" s="5"/>
      <c r="L6" s="5"/>
      <c r="M6" s="5"/>
      <c r="N6" s="5"/>
    </row>
    <row r="7" spans="1:14" ht="8.25" customHeight="1">
      <c r="A7" s="56"/>
      <c r="B7" s="58"/>
      <c r="C7" s="58"/>
      <c r="D7" s="58"/>
      <c r="E7" s="42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60" t="s">
        <v>63</v>
      </c>
      <c r="B8" s="58"/>
      <c r="C8" s="58"/>
      <c r="D8" s="58"/>
      <c r="E8" s="42"/>
      <c r="F8" s="5"/>
      <c r="G8" s="5"/>
      <c r="H8" s="5"/>
      <c r="I8" s="5"/>
      <c r="J8" s="5"/>
      <c r="K8" s="5"/>
      <c r="L8" s="5"/>
      <c r="M8" s="5"/>
      <c r="N8" s="5"/>
    </row>
    <row r="9" spans="1:14" s="2" customFormat="1" ht="32.25" customHeight="1">
      <c r="A9" s="61" t="s">
        <v>65</v>
      </c>
      <c r="B9" s="62"/>
      <c r="C9" s="62"/>
      <c r="D9" s="62"/>
      <c r="E9" s="55"/>
      <c r="F9" s="22"/>
      <c r="G9" s="20"/>
      <c r="H9" s="20"/>
      <c r="I9" s="20"/>
      <c r="J9" s="20"/>
      <c r="K9" s="20"/>
      <c r="L9" s="20"/>
      <c r="M9" s="20"/>
      <c r="N9" s="20"/>
    </row>
    <row r="10" spans="1:14" s="2" customFormat="1" ht="27" customHeight="1">
      <c r="A10" s="19" t="s">
        <v>66</v>
      </c>
      <c r="B10" s="21"/>
      <c r="C10" s="21"/>
      <c r="D10" s="21"/>
      <c r="E10" s="21"/>
      <c r="F10" s="22"/>
      <c r="G10" s="20"/>
      <c r="H10" s="20"/>
      <c r="I10" s="20"/>
      <c r="J10" s="20"/>
      <c r="K10" s="20"/>
      <c r="L10" s="20"/>
      <c r="M10" s="20"/>
      <c r="N10" s="20"/>
    </row>
    <row r="11" spans="1:14" s="2" customFormat="1" ht="37.5" customHeight="1" thickBot="1">
      <c r="A11" s="23" t="s">
        <v>67</v>
      </c>
      <c r="B11" s="24"/>
      <c r="C11" s="24"/>
      <c r="D11" s="24"/>
      <c r="E11" s="24"/>
      <c r="F11" s="25"/>
      <c r="G11" s="20"/>
      <c r="H11" s="20"/>
      <c r="I11" s="20"/>
      <c r="J11" s="20"/>
      <c r="K11" s="20"/>
      <c r="L11" s="20"/>
      <c r="M11" s="20"/>
      <c r="N11" s="20"/>
    </row>
    <row r="12" spans="1:14" ht="12.75">
      <c r="A12" s="56"/>
      <c r="B12" s="56"/>
      <c r="C12" s="56"/>
      <c r="D12" s="56"/>
      <c r="E12" s="42"/>
      <c r="F12" s="5"/>
      <c r="G12" s="5"/>
      <c r="H12" s="5"/>
      <c r="I12" s="5"/>
      <c r="J12" s="5"/>
      <c r="K12" s="9"/>
      <c r="L12" s="5"/>
      <c r="M12" s="5"/>
      <c r="N12" s="5"/>
    </row>
    <row r="13" spans="1:14" ht="15.75" thickBot="1">
      <c r="A13" s="63" t="s">
        <v>64</v>
      </c>
      <c r="B13" s="58"/>
      <c r="C13" s="58"/>
      <c r="D13" s="58"/>
      <c r="E13" s="43"/>
      <c r="F13" s="26"/>
      <c r="G13" s="5"/>
      <c r="H13" s="5"/>
      <c r="I13" s="5"/>
      <c r="J13" s="5"/>
      <c r="K13" s="5"/>
      <c r="L13" s="5"/>
      <c r="M13" s="5"/>
      <c r="N13" s="5"/>
    </row>
    <row r="14" spans="1:14" s="2" customFormat="1" ht="16.5" customHeight="1">
      <c r="A14" s="27" t="s">
        <v>68</v>
      </c>
      <c r="B14" s="28"/>
      <c r="C14" s="44"/>
      <c r="D14" s="28"/>
      <c r="E14" s="28"/>
      <c r="F14" s="29"/>
      <c r="G14" s="20"/>
      <c r="H14" s="20"/>
      <c r="I14" s="20"/>
      <c r="J14" s="20"/>
      <c r="K14" s="20"/>
      <c r="L14" s="20"/>
      <c r="M14" s="20"/>
      <c r="N14" s="20"/>
    </row>
    <row r="15" spans="1:14" s="2" customFormat="1" ht="18.75" customHeight="1">
      <c r="A15" s="71" t="s">
        <v>69</v>
      </c>
      <c r="B15" s="58"/>
      <c r="C15" s="58"/>
      <c r="D15" s="58"/>
      <c r="E15" s="58"/>
      <c r="F15" s="72"/>
      <c r="G15" s="20"/>
      <c r="H15" s="20"/>
      <c r="I15" s="20"/>
      <c r="J15" s="20"/>
      <c r="K15" s="20"/>
      <c r="L15" s="20"/>
      <c r="M15" s="20"/>
      <c r="N15" s="20"/>
    </row>
    <row r="16" spans="1:14" s="2" customFormat="1" ht="17.25" customHeight="1">
      <c r="A16" s="65"/>
      <c r="B16" s="58"/>
      <c r="C16" s="58"/>
      <c r="D16" s="58"/>
      <c r="E16" s="58"/>
      <c r="F16" s="72"/>
      <c r="G16" s="20"/>
      <c r="H16" s="20"/>
      <c r="I16" s="20"/>
      <c r="J16" s="20"/>
      <c r="K16" s="20"/>
      <c r="L16" s="20"/>
      <c r="M16" s="20"/>
      <c r="N16" s="20"/>
    </row>
    <row r="17" spans="1:14" s="2" customFormat="1" ht="18" customHeight="1">
      <c r="A17" s="65"/>
      <c r="B17" s="58"/>
      <c r="C17" s="58"/>
      <c r="D17" s="58"/>
      <c r="E17" s="58"/>
      <c r="F17" s="72"/>
      <c r="G17" s="20"/>
      <c r="H17" s="20"/>
      <c r="I17" s="20"/>
      <c r="J17" s="20"/>
      <c r="K17" s="20"/>
      <c r="L17" s="20"/>
      <c r="M17" s="20"/>
      <c r="N17" s="20"/>
    </row>
    <row r="18" spans="1:14" s="2" customFormat="1" ht="18.75" customHeight="1">
      <c r="A18" s="65"/>
      <c r="B18" s="58"/>
      <c r="C18" s="58"/>
      <c r="D18" s="58"/>
      <c r="E18" s="58"/>
      <c r="F18" s="72"/>
      <c r="G18" s="20"/>
      <c r="H18" s="20"/>
      <c r="I18" s="20"/>
      <c r="J18" s="20"/>
      <c r="K18" s="20"/>
      <c r="L18" s="20"/>
      <c r="M18" s="20"/>
      <c r="N18" s="20"/>
    </row>
    <row r="19" spans="1:14" s="2" customFormat="1" ht="15" customHeight="1">
      <c r="A19" s="65"/>
      <c r="B19" s="58"/>
      <c r="C19" s="58"/>
      <c r="D19" s="58"/>
      <c r="E19" s="58"/>
      <c r="F19" s="72"/>
      <c r="G19" s="20"/>
      <c r="H19" s="20"/>
      <c r="I19" s="20"/>
      <c r="J19" s="20"/>
      <c r="K19" s="20"/>
      <c r="L19" s="20"/>
      <c r="M19" s="20"/>
      <c r="N19" s="20"/>
    </row>
    <row r="20" spans="1:14" s="2" customFormat="1" ht="15" customHeight="1">
      <c r="A20" s="65"/>
      <c r="B20" s="58"/>
      <c r="C20" s="58"/>
      <c r="D20" s="58"/>
      <c r="E20" s="58"/>
      <c r="F20" s="72"/>
      <c r="G20" s="20"/>
      <c r="H20" s="20"/>
      <c r="I20" s="20"/>
      <c r="J20" s="20"/>
      <c r="K20" s="20"/>
      <c r="L20" s="20"/>
      <c r="M20" s="20"/>
      <c r="N20" s="20"/>
    </row>
    <row r="21" spans="1:14" s="2" customFormat="1" ht="15" customHeight="1" thickBot="1">
      <c r="A21" s="73"/>
      <c r="B21" s="74"/>
      <c r="C21" s="74"/>
      <c r="D21" s="74"/>
      <c r="E21" s="74"/>
      <c r="F21" s="75"/>
      <c r="G21" s="20"/>
      <c r="H21" s="20"/>
      <c r="I21" s="20"/>
      <c r="J21" s="20"/>
      <c r="K21" s="20"/>
      <c r="L21" s="20"/>
      <c r="M21" s="20"/>
      <c r="N21" s="20"/>
    </row>
    <row r="22" spans="1:14" ht="13.5" thickBot="1">
      <c r="A22" s="30"/>
      <c r="B22" s="31"/>
      <c r="C22" s="31"/>
      <c r="D22" s="31"/>
      <c r="E22" s="31"/>
      <c r="F22" s="31"/>
      <c r="G22" s="5"/>
      <c r="H22" s="5"/>
      <c r="I22" s="5"/>
      <c r="J22" s="5"/>
      <c r="K22" s="5"/>
      <c r="L22" s="5"/>
      <c r="M22" s="5"/>
      <c r="N22" s="5"/>
    </row>
    <row r="23" spans="1:14" ht="13.5" thickBot="1">
      <c r="A23" s="32"/>
      <c r="B23" s="33"/>
      <c r="C23" s="34"/>
      <c r="D23" s="34"/>
      <c r="E23" s="34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35"/>
      <c r="B24" s="36"/>
      <c r="C24" s="36"/>
      <c r="D24" s="36"/>
      <c r="E24" s="37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67"/>
      <c r="B25" s="58"/>
      <c r="C25" s="58"/>
      <c r="D25" s="36"/>
      <c r="E25" s="39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38"/>
      <c r="B26" s="36"/>
      <c r="C26" s="36"/>
      <c r="D26" s="36"/>
      <c r="E26" s="39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67"/>
      <c r="B27" s="58"/>
      <c r="C27" s="58"/>
      <c r="D27" s="36"/>
      <c r="E27" s="39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38"/>
      <c r="B28" s="36"/>
      <c r="C28" s="36"/>
      <c r="D28" s="36"/>
      <c r="E28" s="39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67"/>
      <c r="B29" s="58"/>
      <c r="C29" s="58"/>
      <c r="D29" s="36"/>
      <c r="E29" s="39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38"/>
      <c r="B30" s="36"/>
      <c r="C30" s="36"/>
      <c r="D30" s="36"/>
      <c r="E30" s="39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67"/>
      <c r="B31" s="58"/>
      <c r="C31" s="58"/>
      <c r="D31" s="36"/>
      <c r="E31" s="39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38"/>
      <c r="B32" s="36"/>
      <c r="C32" s="36"/>
      <c r="D32" s="36"/>
      <c r="E32" s="39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67"/>
      <c r="B33" s="58"/>
      <c r="C33" s="58"/>
      <c r="D33" s="36"/>
      <c r="E33" s="39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38"/>
      <c r="B34" s="36"/>
      <c r="C34" s="36"/>
      <c r="D34" s="36"/>
      <c r="E34" s="39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67"/>
      <c r="B35" s="58"/>
      <c r="C35" s="58"/>
      <c r="D35" s="36"/>
      <c r="E35" s="39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38"/>
      <c r="B36" s="36"/>
      <c r="C36" s="36"/>
      <c r="D36" s="36"/>
      <c r="E36" s="39"/>
      <c r="F36" s="5"/>
      <c r="G36" s="5"/>
      <c r="H36" s="5"/>
      <c r="I36" s="5"/>
      <c r="J36" s="5"/>
      <c r="K36" s="5"/>
      <c r="L36" s="5"/>
      <c r="M36" s="5"/>
      <c r="N36" s="5"/>
    </row>
    <row r="37" spans="1:14" ht="13.5" thickBot="1">
      <c r="A37" s="68"/>
      <c r="B37" s="69"/>
      <c r="C37" s="69"/>
      <c r="D37" s="40"/>
      <c r="E37" s="41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6"/>
      <c r="B39" s="56"/>
      <c r="C39" s="5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mergeCells count="23">
    <mergeCell ref="A15:F21"/>
    <mergeCell ref="A33:C33"/>
    <mergeCell ref="A35:C35"/>
    <mergeCell ref="A37:C37"/>
    <mergeCell ref="A39:C39"/>
    <mergeCell ref="A29:C29"/>
    <mergeCell ref="A27:C27"/>
    <mergeCell ref="A25:C25"/>
    <mergeCell ref="A31:C31"/>
    <mergeCell ref="A8:D8"/>
    <mergeCell ref="A12:D12"/>
    <mergeCell ref="A13:D13"/>
    <mergeCell ref="A22:F22"/>
    <mergeCell ref="B4:F4"/>
    <mergeCell ref="A5:D5"/>
    <mergeCell ref="B1:F1"/>
    <mergeCell ref="A14:F14"/>
    <mergeCell ref="B2:F2"/>
    <mergeCell ref="A9:F9"/>
    <mergeCell ref="A10:F10"/>
    <mergeCell ref="A11:F11"/>
    <mergeCell ref="A6:F6"/>
    <mergeCell ref="A7:D7"/>
  </mergeCells>
  <printOptions/>
  <pageMargins left="0.75" right="0.75" top="1" bottom="1" header="0.5" footer="0.5"/>
  <pageSetup horizontalDpi="1200" verticalDpi="1200" orientation="portrait" r:id="rId2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E7" sqref="E7"/>
    </sheetView>
  </sheetViews>
  <sheetFormatPr defaultColWidth="9.140625" defaultRowHeight="12.75"/>
  <cols>
    <col min="2" max="2" width="10.7109375" style="0" bestFit="1" customWidth="1"/>
    <col min="5" max="5" width="7.140625" style="0" customWidth="1"/>
    <col min="7" max="7" width="3.00390625" style="0" customWidth="1"/>
    <col min="10" max="10" width="5.7109375" style="0" customWidth="1"/>
  </cols>
  <sheetData>
    <row r="1" spans="1:14" ht="12.75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4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0.5" customHeight="1">
      <c r="A4" s="45" t="s">
        <v>10</v>
      </c>
      <c r="B4" s="47" t="s">
        <v>71</v>
      </c>
      <c r="C4" s="53"/>
      <c r="D4" s="53"/>
      <c r="E4" s="3">
        <v>11</v>
      </c>
      <c r="F4" s="5" t="s">
        <v>14</v>
      </c>
      <c r="G4" s="5"/>
      <c r="H4" s="5"/>
      <c r="I4" s="5"/>
      <c r="J4" s="5"/>
      <c r="K4" s="5"/>
      <c r="L4" s="5"/>
      <c r="M4" s="5"/>
      <c r="N4" s="5"/>
    </row>
    <row r="5" spans="1:14" ht="14.25">
      <c r="A5" s="56" t="s">
        <v>11</v>
      </c>
      <c r="B5" s="56"/>
      <c r="C5" s="56"/>
      <c r="D5" s="56"/>
      <c r="E5" s="3">
        <v>2</v>
      </c>
      <c r="F5" s="5" t="s">
        <v>6</v>
      </c>
      <c r="G5" s="5"/>
      <c r="H5" s="5"/>
      <c r="I5" s="5"/>
      <c r="J5" s="5"/>
      <c r="K5" s="5"/>
      <c r="L5" s="5"/>
      <c r="M5" s="5"/>
      <c r="N5" s="5"/>
    </row>
    <row r="6" spans="1:14" ht="15.75">
      <c r="A6" s="56" t="s">
        <v>12</v>
      </c>
      <c r="B6" s="56"/>
      <c r="C6" s="56"/>
      <c r="D6" s="56"/>
      <c r="E6" s="3">
        <v>0.03</v>
      </c>
      <c r="F6" s="5" t="s">
        <v>13</v>
      </c>
      <c r="G6" s="7" t="s">
        <v>33</v>
      </c>
      <c r="H6" s="5" t="s">
        <v>36</v>
      </c>
      <c r="I6" s="5"/>
      <c r="J6" s="5"/>
      <c r="K6" s="5">
        <f>ATAN(E6)</f>
        <v>0.0299910048568779</v>
      </c>
      <c r="L6" s="5" t="s">
        <v>35</v>
      </c>
      <c r="M6" s="8">
        <f>+K6*180/PI()</f>
        <v>1.7183580016554572</v>
      </c>
      <c r="N6" s="5" t="s">
        <v>57</v>
      </c>
    </row>
    <row r="7" spans="1:14" ht="15.75">
      <c r="A7" s="56" t="s">
        <v>15</v>
      </c>
      <c r="B7" s="56"/>
      <c r="C7" s="56"/>
      <c r="D7" s="56"/>
      <c r="E7" s="3">
        <v>2</v>
      </c>
      <c r="F7" s="5" t="s">
        <v>16</v>
      </c>
      <c r="G7" s="7" t="s">
        <v>34</v>
      </c>
      <c r="H7" s="5" t="s">
        <v>37</v>
      </c>
      <c r="I7" s="5"/>
      <c r="J7" s="5"/>
      <c r="K7" s="5">
        <f>ATAN(1/E7)</f>
        <v>0.4636476090008061</v>
      </c>
      <c r="L7" s="5" t="s">
        <v>35</v>
      </c>
      <c r="M7" s="8">
        <f>+K7*180/PI()</f>
        <v>26.56505117707799</v>
      </c>
      <c r="N7" s="5" t="s">
        <v>57</v>
      </c>
    </row>
    <row r="8" spans="1:14" ht="12.75">
      <c r="A8" s="56" t="s">
        <v>17</v>
      </c>
      <c r="B8" s="56"/>
      <c r="C8" s="56"/>
      <c r="D8" s="56"/>
      <c r="E8" s="3">
        <v>0.5</v>
      </c>
      <c r="F8" s="5" t="s">
        <v>18</v>
      </c>
      <c r="G8" s="5"/>
      <c r="H8" s="5"/>
      <c r="I8" s="5"/>
      <c r="J8" s="5"/>
      <c r="K8" s="5"/>
      <c r="L8" s="5"/>
      <c r="M8" s="5"/>
      <c r="N8" s="5"/>
    </row>
    <row r="9" spans="1:14" ht="12.75">
      <c r="A9" s="56" t="s">
        <v>19</v>
      </c>
      <c r="B9" s="56"/>
      <c r="C9" s="56"/>
      <c r="D9" s="56"/>
      <c r="E9" s="3">
        <v>1.5</v>
      </c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4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6" t="s">
        <v>0</v>
      </c>
      <c r="B12" s="56"/>
      <c r="C12" s="56"/>
      <c r="D12" s="56"/>
      <c r="E12" s="3">
        <v>35</v>
      </c>
      <c r="F12" s="5" t="s">
        <v>4</v>
      </c>
      <c r="G12" s="5"/>
      <c r="H12" s="5" t="s">
        <v>21</v>
      </c>
      <c r="I12" s="5"/>
      <c r="J12" s="5"/>
      <c r="K12" s="3">
        <v>2.2</v>
      </c>
      <c r="L12" s="5"/>
      <c r="M12" s="5"/>
      <c r="N12" s="5"/>
    </row>
    <row r="13" spans="1:14" ht="14.25">
      <c r="A13" s="56" t="s">
        <v>1</v>
      </c>
      <c r="B13" s="56"/>
      <c r="C13" s="56"/>
      <c r="D13" s="56"/>
      <c r="E13" s="3">
        <v>1.1</v>
      </c>
      <c r="F13" s="5" t="s">
        <v>5</v>
      </c>
      <c r="G13" s="5"/>
      <c r="H13" s="5" t="s">
        <v>22</v>
      </c>
      <c r="I13" s="5"/>
      <c r="J13" s="5"/>
      <c r="K13" s="9">
        <v>1.94</v>
      </c>
      <c r="L13" s="5" t="s">
        <v>23</v>
      </c>
      <c r="M13" s="5"/>
      <c r="N13" s="5"/>
    </row>
    <row r="14" spans="1:14" ht="12.75">
      <c r="A14" s="56" t="s">
        <v>2</v>
      </c>
      <c r="B14" s="56"/>
      <c r="C14" s="56"/>
      <c r="D14" s="56"/>
      <c r="E14" s="3">
        <v>0.97</v>
      </c>
      <c r="F14" s="5" t="s">
        <v>5</v>
      </c>
      <c r="G14" s="5"/>
      <c r="H14" s="5"/>
      <c r="I14" s="5"/>
      <c r="J14" s="5"/>
      <c r="K14" s="5"/>
      <c r="L14" s="5"/>
      <c r="M14" s="5"/>
      <c r="N14" s="5"/>
    </row>
    <row r="15" spans="1:14" ht="12.75">
      <c r="A15" s="5" t="s">
        <v>3</v>
      </c>
      <c r="B15" s="5"/>
      <c r="C15" s="3">
        <v>4.75</v>
      </c>
      <c r="D15" s="5" t="s">
        <v>58</v>
      </c>
      <c r="E15" s="1">
        <f>+C15/12</f>
        <v>0.3958333333333333</v>
      </c>
      <c r="F15" s="5" t="s">
        <v>5</v>
      </c>
      <c r="G15" s="5"/>
      <c r="H15" s="5"/>
      <c r="I15" s="5"/>
      <c r="J15" s="5"/>
      <c r="K15" s="5"/>
      <c r="L15" s="5"/>
      <c r="M15" s="5"/>
      <c r="N15" s="5"/>
    </row>
    <row r="16" spans="1:14" ht="14.25">
      <c r="A16" s="5" t="s">
        <v>52</v>
      </c>
      <c r="B16" s="5"/>
      <c r="C16" s="5"/>
      <c r="D16" s="5"/>
      <c r="E16" s="10"/>
      <c r="F16" s="5"/>
      <c r="G16" s="5"/>
      <c r="H16" s="5"/>
      <c r="I16" s="5"/>
      <c r="J16" s="5"/>
      <c r="K16" s="5"/>
      <c r="L16" s="5"/>
      <c r="M16" s="5"/>
      <c r="N16" s="5"/>
    </row>
    <row r="17" spans="1:14" ht="15.75">
      <c r="A17" s="5" t="s">
        <v>7</v>
      </c>
      <c r="B17" s="5"/>
      <c r="C17" s="5"/>
      <c r="D17" s="5"/>
      <c r="E17" s="3">
        <v>15</v>
      </c>
      <c r="F17" s="5" t="s">
        <v>6</v>
      </c>
      <c r="G17" s="5"/>
      <c r="H17" s="5"/>
      <c r="I17" s="5"/>
      <c r="J17" s="5"/>
      <c r="K17" s="5"/>
      <c r="L17" s="5"/>
      <c r="M17" s="5"/>
      <c r="N17" s="5"/>
    </row>
    <row r="18" spans="1:14" ht="15.75">
      <c r="A18" s="64" t="s">
        <v>42</v>
      </c>
      <c r="B18" s="58"/>
      <c r="C18" s="11">
        <f>+E15/2</f>
        <v>0.19791666666666666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>
      <c r="A19" s="64" t="s">
        <v>43</v>
      </c>
      <c r="B19" s="58"/>
      <c r="C19" s="11">
        <f>0.5*SQRT(E13^2+E14^2)</f>
        <v>0.7332973476019125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5.75">
      <c r="A20" s="64" t="s">
        <v>44</v>
      </c>
      <c r="B20" s="58"/>
      <c r="C20" s="11">
        <f>0.8*E15</f>
        <v>0.31666666666666665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5.75">
      <c r="A21" s="64" t="s">
        <v>45</v>
      </c>
      <c r="B21" s="58"/>
      <c r="C21" s="11">
        <f>0.5*SQRT(E13^2+E14^2)</f>
        <v>0.7332973476019125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 t="s">
        <v>28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 t="s">
        <v>24</v>
      </c>
      <c r="B24" s="5" t="s">
        <v>25</v>
      </c>
      <c r="C24" s="5"/>
      <c r="D24" s="11">
        <f>+E12*((K12-1)/K12)</f>
        <v>19.090909090909093</v>
      </c>
      <c r="E24" s="5" t="s">
        <v>4</v>
      </c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 t="s">
        <v>29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4.25">
      <c r="A26" s="66" t="s">
        <v>26</v>
      </c>
      <c r="B26" s="58"/>
      <c r="C26" s="58"/>
      <c r="D26" s="11">
        <f>+E5/E17</f>
        <v>0.13333333333333333</v>
      </c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 t="s">
        <v>30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5.75">
      <c r="A28" s="56" t="s">
        <v>27</v>
      </c>
      <c r="B28" s="56"/>
      <c r="C28" s="56"/>
      <c r="D28" s="11">
        <f>0.5*E8/12*E13*K13*E4^2</f>
        <v>5.379458333333334</v>
      </c>
      <c r="E28" s="5" t="s">
        <v>4</v>
      </c>
      <c r="F28" s="5"/>
      <c r="G28" s="5"/>
      <c r="H28" s="5"/>
      <c r="I28" s="5"/>
      <c r="J28" s="5"/>
      <c r="K28" s="5"/>
      <c r="L28" s="5"/>
      <c r="M28" s="5"/>
      <c r="N28" s="5"/>
    </row>
    <row r="29" spans="1:14" ht="14.25">
      <c r="A29" s="5" t="s">
        <v>38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4.25">
      <c r="A30" s="56" t="s">
        <v>31</v>
      </c>
      <c r="B30" s="56"/>
      <c r="C30" s="56"/>
      <c r="D30" s="11">
        <f>SQRT(COS(K7)^2-SIN(K6)^2)</f>
        <v>0.8939243867753331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 t="s">
        <v>39</v>
      </c>
      <c r="B31" s="5"/>
      <c r="C31" s="5"/>
      <c r="D31" s="11"/>
      <c r="E31" s="5"/>
      <c r="F31" s="8"/>
      <c r="G31" s="5"/>
      <c r="H31" s="5"/>
      <c r="I31" s="5"/>
      <c r="J31" s="5"/>
      <c r="K31" s="5"/>
      <c r="L31" s="5"/>
      <c r="M31" s="5"/>
      <c r="N31" s="5"/>
    </row>
    <row r="32" spans="1:14" ht="12.75">
      <c r="A32" s="66" t="s">
        <v>32</v>
      </c>
      <c r="B32" s="58"/>
      <c r="C32" s="58"/>
      <c r="D32" s="11">
        <f>ATAN(TAN(K6)/TAN(K7))</f>
        <v>0.05992815512120789</v>
      </c>
      <c r="E32" s="5" t="s">
        <v>35</v>
      </c>
      <c r="F32" s="8">
        <f>+D32*180/PI()</f>
        <v>3.4336303624505224</v>
      </c>
      <c r="G32" s="5" t="s">
        <v>57</v>
      </c>
      <c r="H32" s="5"/>
      <c r="I32" s="5"/>
      <c r="J32" s="5"/>
      <c r="K32" s="5"/>
      <c r="L32" s="5"/>
      <c r="M32" s="5"/>
      <c r="N32" s="5"/>
    </row>
    <row r="33" spans="1:14" ht="12.75">
      <c r="A33" s="5" t="s">
        <v>40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66" t="s">
        <v>41</v>
      </c>
      <c r="B34" s="58"/>
      <c r="C34" s="58"/>
      <c r="D34" s="11">
        <f>ATAN(COS(K6+D32)/((C21/C20+1)*((SQRT(1-D30^2))/(D26*(C19/C18)))+SIN(K6+D32)))</f>
        <v>0.31103774740089474</v>
      </c>
      <c r="E34" s="5" t="s">
        <v>35</v>
      </c>
      <c r="F34" s="8">
        <f>+D34*180/PI()</f>
        <v>17.821150195327462</v>
      </c>
      <c r="G34" s="5" t="s">
        <v>57</v>
      </c>
      <c r="H34" s="5"/>
      <c r="I34" s="5"/>
      <c r="J34" s="5"/>
      <c r="K34" s="5"/>
      <c r="L34" s="5"/>
      <c r="M34" s="5"/>
      <c r="N34" s="5"/>
    </row>
    <row r="35" spans="1:14" ht="14.25">
      <c r="A35" s="6" t="s">
        <v>47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4.25">
      <c r="A36" s="66" t="s">
        <v>46</v>
      </c>
      <c r="B36" s="58"/>
      <c r="C36" s="58"/>
      <c r="D36" s="11">
        <f>+((C21/C20)+SIN(K6+D32+D34))/(C21/C20+1)*D26</f>
        <v>0.10881543727510312</v>
      </c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 t="s">
        <v>48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2.75">
      <c r="A38" s="66" t="s">
        <v>49</v>
      </c>
      <c r="B38" s="58"/>
      <c r="C38" s="58"/>
      <c r="D38" s="11">
        <f>+PI()/2-D34-D32</f>
        <v>1.199830424272794</v>
      </c>
      <c r="E38" s="5" t="s">
        <v>35</v>
      </c>
      <c r="F38" s="8">
        <f>+D38*180/PI()</f>
        <v>68.74521944222202</v>
      </c>
      <c r="G38" s="5" t="s">
        <v>57</v>
      </c>
      <c r="H38" s="5"/>
      <c r="I38" s="5"/>
      <c r="J38" s="5"/>
      <c r="K38" s="5"/>
      <c r="L38" s="5"/>
      <c r="M38" s="5"/>
      <c r="N38" s="5"/>
    </row>
    <row r="39" spans="1:14" ht="12.75">
      <c r="A39" s="5" t="s">
        <v>50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2.75">
      <c r="A40" s="70" t="s">
        <v>51</v>
      </c>
      <c r="B40" s="70"/>
      <c r="C40" s="70"/>
      <c r="D40" s="13">
        <f>+((C19/C18)*D30)/(SQRT(1-D30^2)*COS(D34)+D36*(C19/C18)+(C20*D28*COS(D38)+C21*D28)/(C18*D24))</f>
        <v>1.6256774063516621</v>
      </c>
      <c r="E40" s="5"/>
      <c r="F40" s="12" t="str">
        <f>IF(D40&lt;E9,"Factor of Safety is to Low, Try a Thicker Block","Factor of Safety is Acceptable")</f>
        <v>Factor of Safety is Acceptable</v>
      </c>
      <c r="G40" s="5"/>
      <c r="H40" s="5"/>
      <c r="I40" s="5"/>
      <c r="J40" s="5"/>
      <c r="K40" s="5"/>
      <c r="L40" s="5"/>
      <c r="M40" s="5"/>
      <c r="N40" s="5"/>
    </row>
    <row r="41" spans="1:1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2.75">
      <c r="A42" s="5" t="s">
        <v>53</v>
      </c>
      <c r="B42" s="5" t="s">
        <v>54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5"/>
      <c r="B43" s="5" t="s">
        <v>55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5"/>
      <c r="B44" s="5" t="s">
        <v>56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</sheetData>
  <sheetProtection password="D87B" sheet="1" objects="1" scenarios="1"/>
  <mergeCells count="21">
    <mergeCell ref="A40:C40"/>
    <mergeCell ref="A18:B18"/>
    <mergeCell ref="A19:B19"/>
    <mergeCell ref="A20:B20"/>
    <mergeCell ref="A21:B21"/>
    <mergeCell ref="A32:C32"/>
    <mergeCell ref="A34:C34"/>
    <mergeCell ref="A36:C36"/>
    <mergeCell ref="A38:C38"/>
    <mergeCell ref="A14:D14"/>
    <mergeCell ref="A30:C30"/>
    <mergeCell ref="A28:C28"/>
    <mergeCell ref="A26:C26"/>
    <mergeCell ref="A8:D8"/>
    <mergeCell ref="A9:D9"/>
    <mergeCell ref="A12:D12"/>
    <mergeCell ref="A13:D13"/>
    <mergeCell ref="B4:D4"/>
    <mergeCell ref="A5:D5"/>
    <mergeCell ref="A6:D6"/>
    <mergeCell ref="A7:D7"/>
  </mergeCells>
  <printOptions/>
  <pageMargins left="0.75" right="0.75" top="1" bottom="1" header="0.5" footer="0.5"/>
  <pageSetup horizontalDpi="1200" verticalDpi="1200" orientation="landscape" r:id="rId1"/>
  <headerFooter alignWithMargins="0">
    <oddHeader xml:space="preserve">&amp;LWorksheet &gt; &amp;A  &amp;R&amp;9in Workbook &gt;  &amp;F  </oddHeader>
    <oddFooter>&amp;L&amp;"Arial Narrow,Regular"&amp;9MS-Excel Spreadsheet Tool in support of NRCS NEH-654&amp;C&amp;D&amp;R&amp;9Page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USDA-MDIOL00000D420</dc:creator>
  <cp:keywords/>
  <dc:description/>
  <cp:lastModifiedBy>jerry.bernard</cp:lastModifiedBy>
  <cp:lastPrinted>2006-03-24T11:57:46Z</cp:lastPrinted>
  <dcterms:created xsi:type="dcterms:W3CDTF">2003-04-23T17:19:40Z</dcterms:created>
  <dcterms:modified xsi:type="dcterms:W3CDTF">2008-04-14T12:36:25Z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1159398889</vt:i4>
  </property>
  <property fmtid="{D5CDD505-2E9C-101B-9397-08002B2CF9AE}" pid="4" name="_NewReviewCyc">
    <vt:lpwstr/>
  </property>
  <property fmtid="{D5CDD505-2E9C-101B-9397-08002B2CF9AE}" pid="5" name="_EmailSubje">
    <vt:lpwstr>Last spreadsheets reviewed</vt:lpwstr>
  </property>
  <property fmtid="{D5CDD505-2E9C-101B-9397-08002B2CF9AE}" pid="6" name="_AuthorEma">
    <vt:lpwstr>Jerry.Bernard@wdc.usda.gov</vt:lpwstr>
  </property>
  <property fmtid="{D5CDD505-2E9C-101B-9397-08002B2CF9AE}" pid="7" name="_AuthorEmailDisplayNa">
    <vt:lpwstr>Bernard, Jerry - Washington, DC</vt:lpwstr>
  </property>
</Properties>
</file>