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30" windowWidth="12330" windowHeight="9090" firstSheet="1" activeTab="1"/>
  </bookViews>
  <sheets>
    <sheet name="Worksheet 1" sheetId="1" r:id="rId1"/>
    <sheet name="Gas_Temperature-Door_Closed" sheetId="2" r:id="rId2"/>
  </sheets>
  <definedNames/>
  <calcPr fullCalcOnLoad="1"/>
</workbook>
</file>

<file path=xl/comments2.xml><?xml version="1.0" encoding="utf-8"?>
<comments xmlns="http://schemas.openxmlformats.org/spreadsheetml/2006/main">
  <authors>
    <author>usnrc</author>
  </authors>
  <commentList>
    <comment ref="F22" authorId="0">
      <text>
        <r>
          <rPr>
            <b/>
            <sz val="8"/>
            <rFont val="Tahoma"/>
            <family val="0"/>
          </rPr>
          <t>This default value (1.00) is the most appropriate value for the majority of analyses.  You may change this value for your specific application.  If you change this value please ensure that it is appropriate.</t>
        </r>
      </text>
    </comment>
  </commentList>
</comments>
</file>

<file path=xl/sharedStrings.xml><?xml version="1.0" encoding="utf-8"?>
<sst xmlns="http://schemas.openxmlformats.org/spreadsheetml/2006/main" count="284" uniqueCount="208">
  <si>
    <t>METHOD FOR PREDICTING TEMPERATURE IN A ROOM FIRE WITH</t>
  </si>
  <si>
    <t>The following calculations estimate the hot gas layer temperature in enclosure fire.</t>
  </si>
  <si>
    <t>Parameters should be specified ONLY IN THE RED INPUT PARAMETER BOXES.</t>
  </si>
  <si>
    <t>All subsequent values are calculated by the spreadsheet, and based on values specified in the</t>
  </si>
  <si>
    <t>input parameters.</t>
  </si>
  <si>
    <t>INPUT PARAMETERS</t>
  </si>
  <si>
    <t>COMPARTMENT INFORMATION</t>
  </si>
  <si>
    <r>
      <t>Compartment Width (w</t>
    </r>
    <r>
      <rPr>
        <vertAlign val="subscript"/>
        <sz val="10"/>
        <color indexed="10"/>
        <rFont val="Arial"/>
        <family val="2"/>
      </rPr>
      <t>c</t>
    </r>
    <r>
      <rPr>
        <sz val="10"/>
        <color indexed="10"/>
        <rFont val="Arial"/>
        <family val="2"/>
      </rPr>
      <t>)</t>
    </r>
  </si>
  <si>
    <t>feet</t>
  </si>
  <si>
    <t>m</t>
  </si>
  <si>
    <r>
      <t>Compartment Length (l</t>
    </r>
    <r>
      <rPr>
        <vertAlign val="subscript"/>
        <sz val="10"/>
        <color indexed="10"/>
        <rFont val="Arial"/>
        <family val="2"/>
      </rPr>
      <t>c</t>
    </r>
    <r>
      <rPr>
        <sz val="10"/>
        <color indexed="10"/>
        <rFont val="Arial"/>
        <family val="2"/>
      </rPr>
      <t>)</t>
    </r>
  </si>
  <si>
    <r>
      <t>Compartment Height (h</t>
    </r>
    <r>
      <rPr>
        <vertAlign val="subscript"/>
        <sz val="10"/>
        <color indexed="10"/>
        <rFont val="Arial"/>
        <family val="2"/>
      </rPr>
      <t>c</t>
    </r>
    <r>
      <rPr>
        <sz val="10"/>
        <color indexed="10"/>
        <rFont val="Arial"/>
        <family val="2"/>
      </rPr>
      <t>)</t>
    </r>
  </si>
  <si>
    <r>
      <t>Vent Width (w</t>
    </r>
    <r>
      <rPr>
        <vertAlign val="subscript"/>
        <sz val="10"/>
        <color indexed="10"/>
        <rFont val="Arial"/>
        <family val="2"/>
      </rPr>
      <t>v</t>
    </r>
    <r>
      <rPr>
        <sz val="10"/>
        <color indexed="10"/>
        <rFont val="Arial"/>
        <family val="2"/>
      </rPr>
      <t>)</t>
    </r>
  </si>
  <si>
    <r>
      <t>Vent Height (h</t>
    </r>
    <r>
      <rPr>
        <vertAlign val="subscript"/>
        <sz val="10"/>
        <color indexed="10"/>
        <rFont val="Arial"/>
        <family val="2"/>
      </rPr>
      <t>v</t>
    </r>
    <r>
      <rPr>
        <sz val="10"/>
        <color indexed="10"/>
        <rFont val="Arial"/>
        <family val="2"/>
      </rPr>
      <t>)</t>
    </r>
  </si>
  <si>
    <r>
      <t>Interior Lining Thickness (</t>
    </r>
    <r>
      <rPr>
        <sz val="10"/>
        <color indexed="10"/>
        <rFont val="Symbol"/>
        <family val="1"/>
      </rPr>
      <t>d</t>
    </r>
    <r>
      <rPr>
        <sz val="10"/>
        <color indexed="10"/>
        <rFont val="Arial"/>
        <family val="2"/>
      </rPr>
      <t>)</t>
    </r>
  </si>
  <si>
    <t>AMBIENT CONDITIONS</t>
  </si>
  <si>
    <r>
      <t>Ambient Air Temperature (T</t>
    </r>
    <r>
      <rPr>
        <vertAlign val="subscript"/>
        <sz val="10"/>
        <color indexed="10"/>
        <rFont val="Arial"/>
        <family val="2"/>
      </rPr>
      <t>0</t>
    </r>
    <r>
      <rPr>
        <sz val="10"/>
        <color indexed="10"/>
        <rFont val="Arial"/>
        <family val="2"/>
      </rPr>
      <t>)</t>
    </r>
  </si>
  <si>
    <t>°F</t>
  </si>
  <si>
    <t>°C</t>
  </si>
  <si>
    <t>K</t>
  </si>
  <si>
    <r>
      <t>Specific Heat of Air (c</t>
    </r>
    <r>
      <rPr>
        <vertAlign val="subscript"/>
        <sz val="10"/>
        <color indexed="10"/>
        <rFont val="Arial"/>
        <family val="2"/>
      </rPr>
      <t>p</t>
    </r>
    <r>
      <rPr>
        <sz val="10"/>
        <color indexed="10"/>
        <rFont val="Arial"/>
        <family val="2"/>
      </rPr>
      <t>)</t>
    </r>
  </si>
  <si>
    <r>
      <t>Ambient air Density (</t>
    </r>
    <r>
      <rPr>
        <sz val="10"/>
        <color indexed="10"/>
        <rFont val="Symbol"/>
        <family val="1"/>
      </rPr>
      <t>r</t>
    </r>
    <r>
      <rPr>
        <vertAlign val="subscript"/>
        <sz val="10"/>
        <color indexed="10"/>
        <rFont val="Arial"/>
        <family val="2"/>
      </rPr>
      <t>0</t>
    </r>
    <r>
      <rPr>
        <sz val="10"/>
        <color indexed="10"/>
        <rFont val="Arial"/>
        <family val="2"/>
      </rPr>
      <t>)</t>
    </r>
  </si>
  <si>
    <t>THERMAL PROPERTIES OF ENCLOSING SURFACES</t>
  </si>
  <si>
    <r>
      <t>Interior Lining Thermal Inertia (k</t>
    </r>
    <r>
      <rPr>
        <sz val="10"/>
        <color indexed="10"/>
        <rFont val="Symbol"/>
        <family val="1"/>
      </rPr>
      <t>r</t>
    </r>
    <r>
      <rPr>
        <sz val="10"/>
        <color indexed="10"/>
        <rFont val="Arial"/>
        <family val="2"/>
      </rPr>
      <t>c)</t>
    </r>
  </si>
  <si>
    <r>
      <t xml:space="preserve"> (kW/m</t>
    </r>
    <r>
      <rPr>
        <vertAlign val="superscript"/>
        <sz val="8"/>
        <color indexed="10"/>
        <rFont val="Arial"/>
        <family val="2"/>
      </rPr>
      <t>2</t>
    </r>
    <r>
      <rPr>
        <sz val="8"/>
        <color indexed="10"/>
        <rFont val="Arial"/>
        <family val="2"/>
      </rPr>
      <t>-°C)</t>
    </r>
    <r>
      <rPr>
        <vertAlign val="superscript"/>
        <sz val="8"/>
        <color indexed="10"/>
        <rFont val="Arial"/>
        <family val="2"/>
      </rPr>
      <t>2</t>
    </r>
    <r>
      <rPr>
        <sz val="8"/>
        <color indexed="10"/>
        <rFont val="Arial"/>
        <family val="2"/>
      </rPr>
      <t>-sec</t>
    </r>
  </si>
  <si>
    <t>INTERIOR LINING TYPICAL CONSTRUCTION PROPERTIES for common materials:</t>
  </si>
  <si>
    <t>Matetial</t>
  </si>
  <si>
    <t>k</t>
  </si>
  <si>
    <t xml:space="preserve">                 r</t>
  </si>
  <si>
    <r>
      <t xml:space="preserve">              k</t>
    </r>
    <r>
      <rPr>
        <sz val="8"/>
        <color indexed="12"/>
        <rFont val="Symbol"/>
        <family val="1"/>
      </rPr>
      <t>r</t>
    </r>
    <r>
      <rPr>
        <sz val="8"/>
        <color indexed="12"/>
        <rFont val="Arial"/>
        <family val="2"/>
      </rPr>
      <t>c</t>
    </r>
  </si>
  <si>
    <t>(kW/m-°C)</t>
  </si>
  <si>
    <r>
      <t xml:space="preserve">         (kg/m</t>
    </r>
    <r>
      <rPr>
        <vertAlign val="superscript"/>
        <sz val="8"/>
        <color indexed="12"/>
        <rFont val="Arial"/>
        <family val="2"/>
      </rPr>
      <t>3</t>
    </r>
    <r>
      <rPr>
        <sz val="8"/>
        <color indexed="12"/>
        <rFont val="Arial"/>
        <family val="2"/>
      </rPr>
      <t>)</t>
    </r>
  </si>
  <si>
    <t>Concrete</t>
  </si>
  <si>
    <r>
      <t>1.0 x 10</t>
    </r>
    <r>
      <rPr>
        <vertAlign val="superscript"/>
        <sz val="8"/>
        <color indexed="12"/>
        <rFont val="Arial"/>
        <family val="2"/>
      </rPr>
      <t>-3</t>
    </r>
    <r>
      <rPr>
        <sz val="8"/>
        <color indexed="12"/>
        <rFont val="Arial"/>
        <family val="2"/>
      </rPr>
      <t xml:space="preserve">  </t>
    </r>
  </si>
  <si>
    <t xml:space="preserve">Gypsum Board    </t>
  </si>
  <si>
    <r>
      <t>5.0 x 10</t>
    </r>
    <r>
      <rPr>
        <vertAlign val="superscript"/>
        <sz val="8"/>
        <color indexed="12"/>
        <rFont val="Arial"/>
        <family val="2"/>
      </rPr>
      <t>-4</t>
    </r>
  </si>
  <si>
    <t xml:space="preserve">                0.60</t>
  </si>
  <si>
    <t xml:space="preserve">Steel   </t>
  </si>
  <si>
    <r>
      <t>5.0 x 10</t>
    </r>
    <r>
      <rPr>
        <vertAlign val="superscript"/>
        <sz val="8"/>
        <color indexed="12"/>
        <rFont val="Arial"/>
        <family val="2"/>
      </rPr>
      <t>-3</t>
    </r>
  </si>
  <si>
    <t xml:space="preserve">               150</t>
  </si>
  <si>
    <t xml:space="preserve">Wood </t>
  </si>
  <si>
    <r>
      <t>1.5 x 10</t>
    </r>
    <r>
      <rPr>
        <vertAlign val="superscript"/>
        <sz val="8"/>
        <color indexed="12"/>
        <rFont val="Arial"/>
        <family val="2"/>
      </rPr>
      <t>-4</t>
    </r>
  </si>
  <si>
    <t xml:space="preserve">                0.30</t>
  </si>
  <si>
    <r>
      <t xml:space="preserve">Reference  Quintiere, James. </t>
    </r>
    <r>
      <rPr>
        <i/>
        <sz val="8"/>
        <color indexed="10"/>
        <rFont val="Arial"/>
        <family val="2"/>
      </rPr>
      <t>Principles of Fire Behavior</t>
    </r>
    <r>
      <rPr>
        <sz val="8"/>
        <color indexed="10"/>
        <rFont val="Arial"/>
        <family val="2"/>
      </rPr>
      <t>. (Page 187)</t>
    </r>
  </si>
  <si>
    <t>FIRE SPECIFICATIONS</t>
  </si>
  <si>
    <t>Fire Heat Release Rate (Q)</t>
  </si>
  <si>
    <t>kW</t>
  </si>
  <si>
    <t>Time After Ignition (t)</t>
  </si>
  <si>
    <t>sec</t>
  </si>
  <si>
    <t>METHOD OF McCAFFREY, QUINTIERE, AND HARKLEROAD (MQH)</t>
  </si>
  <si>
    <r>
      <t>Reference  SFPE Handbook of Fire Protection Engineering 2</t>
    </r>
    <r>
      <rPr>
        <vertAlign val="superscript"/>
        <sz val="8"/>
        <color indexed="10"/>
        <rFont val="Arial"/>
        <family val="2"/>
      </rPr>
      <t>nd</t>
    </r>
    <r>
      <rPr>
        <sz val="8"/>
        <color indexed="10"/>
        <rFont val="Arial"/>
        <family val="2"/>
      </rPr>
      <t xml:space="preserve"> Edition (Page 3-139)</t>
    </r>
  </si>
  <si>
    <t>Where</t>
  </si>
  <si>
    <r>
      <t>D</t>
    </r>
    <r>
      <rPr>
        <sz val="10"/>
        <color indexed="57"/>
        <rFont val="Arial"/>
        <family val="2"/>
      </rPr>
      <t>T</t>
    </r>
    <r>
      <rPr>
        <vertAlign val="subscript"/>
        <sz val="10"/>
        <color indexed="57"/>
        <rFont val="Arial"/>
        <family val="2"/>
      </rPr>
      <t>g</t>
    </r>
    <r>
      <rPr>
        <sz val="10"/>
        <color indexed="57"/>
        <rFont val="Arial"/>
        <family val="2"/>
      </rPr>
      <t xml:space="preserve"> = upper layer gas temperature rise above ambient (T</t>
    </r>
    <r>
      <rPr>
        <vertAlign val="subscript"/>
        <sz val="10"/>
        <color indexed="57"/>
        <rFont val="Arial"/>
        <family val="2"/>
      </rPr>
      <t>g</t>
    </r>
    <r>
      <rPr>
        <sz val="10"/>
        <color indexed="57"/>
        <rFont val="Arial"/>
        <family val="2"/>
      </rPr>
      <t>-T</t>
    </r>
    <r>
      <rPr>
        <vertAlign val="subscript"/>
        <sz val="10"/>
        <color indexed="57"/>
        <rFont val="Arial"/>
        <family val="2"/>
      </rPr>
      <t>0</t>
    </r>
    <r>
      <rPr>
        <sz val="10"/>
        <color indexed="57"/>
        <rFont val="Arial"/>
        <family val="2"/>
      </rPr>
      <t>) (K)</t>
    </r>
  </si>
  <si>
    <t>Q = heat release rate of the fire (kW)</t>
  </si>
  <si>
    <r>
      <t>A</t>
    </r>
    <r>
      <rPr>
        <vertAlign val="subscript"/>
        <sz val="10"/>
        <color indexed="57"/>
        <rFont val="Arial"/>
        <family val="2"/>
      </rPr>
      <t>0</t>
    </r>
    <r>
      <rPr>
        <sz val="10"/>
        <color indexed="57"/>
        <rFont val="Arial"/>
        <family val="2"/>
      </rPr>
      <t xml:space="preserve"> = area of ventilation opening (m</t>
    </r>
    <r>
      <rPr>
        <vertAlign val="superscript"/>
        <sz val="10"/>
        <color indexed="57"/>
        <rFont val="Arial"/>
        <family val="2"/>
      </rPr>
      <t>2</t>
    </r>
    <r>
      <rPr>
        <sz val="10"/>
        <color indexed="57"/>
        <rFont val="Arial"/>
        <family val="2"/>
      </rPr>
      <t>)</t>
    </r>
  </si>
  <si>
    <r>
      <t>h</t>
    </r>
    <r>
      <rPr>
        <vertAlign val="subscript"/>
        <sz val="10"/>
        <color indexed="57"/>
        <rFont val="Arial"/>
        <family val="2"/>
      </rPr>
      <t>v</t>
    </r>
    <r>
      <rPr>
        <sz val="10"/>
        <color indexed="57"/>
        <rFont val="Arial"/>
        <family val="2"/>
      </rPr>
      <t xml:space="preserve"> = height of ventilation opening (m)</t>
    </r>
  </si>
  <si>
    <t>Area of Ventilation Opening Calculation</t>
  </si>
  <si>
    <r>
      <t>A</t>
    </r>
    <r>
      <rPr>
        <vertAlign val="subscript"/>
        <sz val="10"/>
        <color indexed="57"/>
        <rFont val="Arial"/>
        <family val="2"/>
      </rPr>
      <t>0</t>
    </r>
    <r>
      <rPr>
        <sz val="10"/>
        <color indexed="57"/>
        <rFont val="Arial"/>
        <family val="2"/>
      </rPr>
      <t xml:space="preserve"> = </t>
    </r>
  </si>
  <si>
    <r>
      <t>(w</t>
    </r>
    <r>
      <rPr>
        <vertAlign val="subscript"/>
        <sz val="10"/>
        <color indexed="57"/>
        <rFont val="Arial"/>
        <family val="2"/>
      </rPr>
      <t>v</t>
    </r>
    <r>
      <rPr>
        <sz val="10"/>
        <color indexed="57"/>
        <rFont val="Arial"/>
        <family val="2"/>
      </rPr>
      <t>)(h</t>
    </r>
    <r>
      <rPr>
        <vertAlign val="subscript"/>
        <sz val="10"/>
        <color indexed="57"/>
        <rFont val="Arial"/>
        <family val="2"/>
      </rPr>
      <t>v</t>
    </r>
    <r>
      <rPr>
        <sz val="10"/>
        <color indexed="57"/>
        <rFont val="Arial"/>
        <family val="2"/>
      </rPr>
      <t>)</t>
    </r>
  </si>
  <si>
    <t>Heat Transfer Coefficient Calculation</t>
  </si>
  <si>
    <r>
      <t>h</t>
    </r>
    <r>
      <rPr>
        <vertAlign val="subscript"/>
        <sz val="10"/>
        <color indexed="57"/>
        <rFont val="Arial"/>
        <family val="2"/>
      </rPr>
      <t>k</t>
    </r>
    <r>
      <rPr>
        <sz val="10"/>
        <color indexed="57"/>
        <rFont val="Arial"/>
        <family val="2"/>
      </rPr>
      <t xml:space="preserve"> = </t>
    </r>
  </si>
  <si>
    <r>
      <t>(k</t>
    </r>
    <r>
      <rPr>
        <sz val="10"/>
        <color indexed="57"/>
        <rFont val="Symbol"/>
        <family val="1"/>
      </rPr>
      <t>r</t>
    </r>
    <r>
      <rPr>
        <sz val="10"/>
        <color indexed="57"/>
        <rFont val="Arial"/>
        <family val="2"/>
      </rPr>
      <t>c/t)</t>
    </r>
    <r>
      <rPr>
        <vertAlign val="superscript"/>
        <sz val="10"/>
        <color indexed="57"/>
        <rFont val="Arial"/>
        <family val="2"/>
      </rPr>
      <t>1/2</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</si>
  <si>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-°C)</t>
    </r>
    <r>
      <rPr>
        <vertAlign val="superscript"/>
        <sz val="10"/>
        <color indexed="57"/>
        <rFont val="Arial"/>
        <family val="2"/>
      </rPr>
      <t>2</t>
    </r>
    <r>
      <rPr>
        <sz val="10"/>
        <color indexed="57"/>
        <rFont val="Arial"/>
        <family val="2"/>
      </rPr>
      <t>-sec</t>
    </r>
  </si>
  <si>
    <t>t = time after ignition (sec)</t>
  </si>
  <si>
    <r>
      <t>A</t>
    </r>
    <r>
      <rPr>
        <vertAlign val="subscript"/>
        <sz val="10"/>
        <color indexed="57"/>
        <rFont val="Arial"/>
        <family val="2"/>
      </rPr>
      <t>T</t>
    </r>
    <r>
      <rPr>
        <sz val="10"/>
        <color indexed="57"/>
        <rFont val="Arial"/>
        <family val="2"/>
      </rPr>
      <t xml:space="preserve"> = </t>
    </r>
  </si>
  <si>
    <r>
      <t>[2(w</t>
    </r>
    <r>
      <rPr>
        <vertAlign val="subscript"/>
        <sz val="10"/>
        <color indexed="57"/>
        <rFont val="Arial"/>
        <family val="2"/>
      </rPr>
      <t>c</t>
    </r>
    <r>
      <rPr>
        <sz val="10"/>
        <color indexed="57"/>
        <rFont val="Arial"/>
        <family val="2"/>
      </rPr>
      <t>xl</t>
    </r>
    <r>
      <rPr>
        <vertAlign val="subscript"/>
        <sz val="10"/>
        <color indexed="57"/>
        <rFont val="Arial"/>
        <family val="2"/>
      </rPr>
      <t>c</t>
    </r>
    <r>
      <rPr>
        <sz val="10"/>
        <color indexed="57"/>
        <rFont val="Arial"/>
        <family val="2"/>
      </rPr>
      <t>) + 2(h</t>
    </r>
    <r>
      <rPr>
        <vertAlign val="subscript"/>
        <sz val="10"/>
        <color indexed="57"/>
        <rFont val="Arial"/>
        <family val="2"/>
      </rPr>
      <t>c</t>
    </r>
    <r>
      <rPr>
        <sz val="10"/>
        <color indexed="57"/>
        <rFont val="Arial"/>
        <family val="2"/>
      </rPr>
      <t>xw</t>
    </r>
    <r>
      <rPr>
        <vertAlign val="subscript"/>
        <sz val="10"/>
        <color indexed="57"/>
        <rFont val="Arial"/>
        <family val="2"/>
      </rPr>
      <t>c</t>
    </r>
    <r>
      <rPr>
        <sz val="10"/>
        <color indexed="57"/>
        <rFont val="Arial"/>
        <family val="2"/>
      </rPr>
      <t>) +</t>
    </r>
    <r>
      <rPr>
        <vertAlign val="subscript"/>
        <sz val="10"/>
        <color indexed="57"/>
        <rFont val="Arial"/>
        <family val="2"/>
      </rPr>
      <t xml:space="preserve"> </t>
    </r>
    <r>
      <rPr>
        <sz val="10"/>
        <color indexed="57"/>
        <rFont val="Arial"/>
        <family val="2"/>
      </rPr>
      <t>2(h</t>
    </r>
    <r>
      <rPr>
        <vertAlign val="subscript"/>
        <sz val="10"/>
        <color indexed="57"/>
        <rFont val="Arial"/>
        <family val="2"/>
      </rPr>
      <t>c</t>
    </r>
    <r>
      <rPr>
        <sz val="10"/>
        <color indexed="57"/>
        <rFont val="Arial"/>
        <family val="2"/>
      </rPr>
      <t>xlc)] - A</t>
    </r>
    <r>
      <rPr>
        <vertAlign val="subscript"/>
        <sz val="10"/>
        <color indexed="57"/>
        <rFont val="Arial"/>
        <family val="2"/>
      </rPr>
      <t>0</t>
    </r>
  </si>
  <si>
    <t>Compartment Hot Gas Layer Temperature With Natural Ventilation</t>
  </si>
  <si>
    <r>
      <t>D</t>
    </r>
    <r>
      <rPr>
        <sz val="10"/>
        <color indexed="57"/>
        <rFont val="Arial"/>
        <family val="2"/>
      </rPr>
      <t>T</t>
    </r>
    <r>
      <rPr>
        <vertAlign val="subscript"/>
        <sz val="10"/>
        <color indexed="57"/>
        <rFont val="Arial"/>
        <family val="2"/>
      </rPr>
      <t>g</t>
    </r>
    <r>
      <rPr>
        <sz val="10"/>
        <color indexed="57"/>
        <rFont val="Arial"/>
        <family val="2"/>
      </rPr>
      <t xml:space="preserve"> = </t>
    </r>
  </si>
  <si>
    <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</si>
  <si>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 </t>
    </r>
  </si>
  <si>
    <r>
      <t>D</t>
    </r>
    <r>
      <rPr>
        <sz val="10"/>
        <color indexed="57"/>
        <rFont val="Arial"/>
        <family val="2"/>
      </rPr>
      <t>T</t>
    </r>
    <r>
      <rPr>
        <vertAlign val="subscript"/>
        <sz val="10"/>
        <color indexed="57"/>
        <rFont val="Arial"/>
        <family val="2"/>
      </rPr>
      <t>g+</t>
    </r>
    <r>
      <rPr>
        <sz val="10"/>
        <color indexed="57"/>
        <rFont val="Arial"/>
        <family val="2"/>
      </rPr>
      <t>T</t>
    </r>
    <r>
      <rPr>
        <vertAlign val="subscript"/>
        <sz val="10"/>
        <color indexed="57"/>
        <rFont val="Arial"/>
        <family val="2"/>
      </rPr>
      <t>0</t>
    </r>
  </si>
  <si>
    <r>
      <t>T</t>
    </r>
    <r>
      <rPr>
        <vertAlign val="subscript"/>
        <sz val="10"/>
        <color indexed="57"/>
        <rFont val="Arial"/>
        <family val="2"/>
      </rPr>
      <t>g</t>
    </r>
    <r>
      <rPr>
        <sz val="10"/>
        <color indexed="57"/>
        <rFont val="Arial"/>
        <family val="2"/>
      </rPr>
      <t xml:space="preserve">= </t>
    </r>
  </si>
  <si>
    <t xml:space="preserve"> </t>
  </si>
  <si>
    <r>
      <t>T</t>
    </r>
    <r>
      <rPr>
        <b/>
        <vertAlign val="subscript"/>
        <sz val="10"/>
        <color indexed="8"/>
        <rFont val="Arial"/>
        <family val="2"/>
      </rPr>
      <t>g</t>
    </r>
    <r>
      <rPr>
        <b/>
        <sz val="10"/>
        <color indexed="8"/>
        <rFont val="Arial"/>
        <family val="2"/>
      </rPr>
      <t xml:space="preserve">= </t>
    </r>
  </si>
  <si>
    <t>ANSWER</t>
  </si>
  <si>
    <t>NOTE</t>
  </si>
  <si>
    <t>The above calculations are based on principles developed in the Society of Fire</t>
  </si>
  <si>
    <r>
      <t>Protection Engineers (SFPE) Handbook of Fire Protection Engineering, 2</t>
    </r>
    <r>
      <rPr>
        <vertAlign val="superscript"/>
        <sz val="10"/>
        <color indexed="13"/>
        <rFont val="Arial"/>
        <family val="2"/>
      </rPr>
      <t>nd</t>
    </r>
    <r>
      <rPr>
        <sz val="10"/>
        <color indexed="13"/>
        <rFont val="Arial"/>
        <family val="2"/>
      </rPr>
      <t xml:space="preserve"> Edition 1995.</t>
    </r>
  </si>
  <si>
    <t>Calculations are based on certain assumptions and has inherent limitations.  The results</t>
  </si>
  <si>
    <t>of such calculations may or may not have reasonable predictive capabilities for a</t>
  </si>
  <si>
    <t>given situation, and should only be interpreted by an informed user.</t>
  </si>
  <si>
    <t xml:space="preserve">       NATURAL VENTILATION</t>
  </si>
  <si>
    <t>Interior Lining Thermal Conductivity (k)</t>
  </si>
  <si>
    <r>
      <t>Interior Lining Specific Heat (c</t>
    </r>
    <r>
      <rPr>
        <vertAlign val="subscript"/>
        <sz val="10"/>
        <color indexed="10"/>
        <rFont val="Arial"/>
        <family val="2"/>
      </rPr>
      <t>p</t>
    </r>
    <r>
      <rPr>
        <sz val="10"/>
        <color indexed="10"/>
        <rFont val="Arial"/>
        <family val="2"/>
      </rPr>
      <t>)</t>
    </r>
  </si>
  <si>
    <r>
      <t>Interior Lining Density (</t>
    </r>
    <r>
      <rPr>
        <sz val="10"/>
        <color indexed="10"/>
        <rFont val="Symbol"/>
        <family val="1"/>
      </rPr>
      <t>r</t>
    </r>
    <r>
      <rPr>
        <sz val="10"/>
        <color indexed="10"/>
        <rFont val="Arial"/>
        <family val="2"/>
      </rPr>
      <t>)</t>
    </r>
  </si>
  <si>
    <t>ft</t>
  </si>
  <si>
    <r>
      <t xml:space="preserve">             c</t>
    </r>
    <r>
      <rPr>
        <vertAlign val="subscript"/>
        <sz val="8"/>
        <color indexed="12"/>
        <rFont val="Arial"/>
        <family val="2"/>
      </rPr>
      <t>p</t>
    </r>
  </si>
  <si>
    <t xml:space="preserve">       (kJ/kg-K)</t>
  </si>
  <si>
    <r>
      <t xml:space="preserve">   (kW/m</t>
    </r>
    <r>
      <rPr>
        <vertAlign val="superscript"/>
        <sz val="8"/>
        <color indexed="12"/>
        <rFont val="Arial"/>
        <family val="2"/>
      </rPr>
      <t>2</t>
    </r>
    <r>
      <rPr>
        <sz val="8"/>
        <color indexed="12"/>
        <rFont val="Arial"/>
        <family val="2"/>
      </rPr>
      <t>-°C)</t>
    </r>
    <r>
      <rPr>
        <vertAlign val="superscript"/>
        <sz val="8"/>
        <color indexed="12"/>
        <rFont val="Arial"/>
        <family val="2"/>
      </rPr>
      <t>2</t>
    </r>
    <r>
      <rPr>
        <sz val="8"/>
        <color indexed="12"/>
        <rFont val="Arial"/>
        <family val="2"/>
      </rPr>
      <t>-sec</t>
    </r>
  </si>
  <si>
    <r>
      <t>D</t>
    </r>
    <r>
      <rPr>
        <sz val="10"/>
        <color indexed="57"/>
        <rFont val="Arial"/>
        <family val="2"/>
      </rPr>
      <t>T</t>
    </r>
    <r>
      <rPr>
        <vertAlign val="subscript"/>
        <sz val="10"/>
        <color indexed="57"/>
        <rFont val="Arial"/>
        <family val="2"/>
      </rPr>
      <t>g</t>
    </r>
    <r>
      <rPr>
        <sz val="10"/>
        <color indexed="57"/>
        <rFont val="Arial"/>
        <family val="2"/>
      </rPr>
      <t xml:space="preserve"> = 6.85[Q</t>
    </r>
    <r>
      <rPr>
        <vertAlign val="superscript"/>
        <sz val="10"/>
        <color indexed="57"/>
        <rFont val="Arial"/>
        <family val="2"/>
      </rPr>
      <t>2</t>
    </r>
    <r>
      <rPr>
        <sz val="10"/>
        <color indexed="57"/>
        <rFont val="Arial"/>
        <family val="2"/>
      </rPr>
      <t>/(A</t>
    </r>
    <r>
      <rPr>
        <vertAlign val="subscript"/>
        <sz val="10"/>
        <color indexed="57"/>
        <rFont val="Arial"/>
        <family val="2"/>
      </rPr>
      <t>0</t>
    </r>
    <r>
      <rPr>
        <sz val="10"/>
        <color indexed="57"/>
        <rFont val="Arial"/>
        <family val="2"/>
      </rPr>
      <t>(h</t>
    </r>
    <r>
      <rPr>
        <vertAlign val="subscript"/>
        <sz val="10"/>
        <color indexed="57"/>
        <rFont val="Arial"/>
        <family val="2"/>
      </rPr>
      <t>v</t>
    </r>
    <r>
      <rPr>
        <sz val="10"/>
        <color indexed="57"/>
        <rFont val="Arial"/>
        <family val="2"/>
      </rPr>
      <t>)</t>
    </r>
    <r>
      <rPr>
        <vertAlign val="superscript"/>
        <sz val="10"/>
        <color indexed="57"/>
        <rFont val="Arial"/>
        <family val="2"/>
      </rPr>
      <t>1/2</t>
    </r>
    <r>
      <rPr>
        <sz val="10"/>
        <color indexed="57"/>
        <rFont val="Arial"/>
        <family val="2"/>
      </rPr>
      <t>)</t>
    </r>
    <r>
      <rPr>
        <vertAlign val="superscript"/>
        <sz val="10"/>
        <color indexed="57"/>
        <rFont val="Arial"/>
        <family val="2"/>
      </rPr>
      <t xml:space="preserve"> </t>
    </r>
    <r>
      <rPr>
        <sz val="10"/>
        <color indexed="57"/>
        <rFont val="Arial"/>
        <family val="2"/>
      </rPr>
      <t>(A</t>
    </r>
    <r>
      <rPr>
        <vertAlign val="subscript"/>
        <sz val="10"/>
        <color indexed="57"/>
        <rFont val="Arial"/>
        <family val="2"/>
      </rPr>
      <t>T</t>
    </r>
    <r>
      <rPr>
        <sz val="10"/>
        <color indexed="57"/>
        <rFont val="Arial"/>
        <family val="2"/>
      </rPr>
      <t>h</t>
    </r>
    <r>
      <rPr>
        <vertAlign val="subscript"/>
        <sz val="10"/>
        <color indexed="57"/>
        <rFont val="Arial"/>
        <family val="2"/>
      </rPr>
      <t>k</t>
    </r>
    <r>
      <rPr>
        <sz val="10"/>
        <color indexed="57"/>
        <rFont val="Arial"/>
        <family val="2"/>
      </rPr>
      <t>)]</t>
    </r>
    <r>
      <rPr>
        <vertAlign val="superscript"/>
        <sz val="10"/>
        <color indexed="57"/>
        <rFont val="Arial"/>
        <family val="2"/>
      </rPr>
      <t>1/3</t>
    </r>
  </si>
  <si>
    <r>
      <t>h</t>
    </r>
    <r>
      <rPr>
        <vertAlign val="subscript"/>
        <sz val="10"/>
        <color indexed="57"/>
        <rFont val="Arial"/>
        <family val="2"/>
      </rPr>
      <t>k</t>
    </r>
    <r>
      <rPr>
        <sz val="10"/>
        <color indexed="57"/>
        <rFont val="Arial"/>
        <family val="2"/>
      </rPr>
      <t xml:space="preserve"> = heat trensfer coefficient (kW/m</t>
    </r>
    <r>
      <rPr>
        <vertAlign val="superscript"/>
        <sz val="10"/>
        <color indexed="57"/>
        <rFont val="Arial"/>
        <family val="2"/>
      </rPr>
      <t>2</t>
    </r>
    <r>
      <rPr>
        <sz val="10"/>
        <color indexed="57"/>
        <rFont val="Arial"/>
        <family val="2"/>
      </rPr>
      <t>-K)</t>
    </r>
  </si>
  <si>
    <r>
      <t>A</t>
    </r>
    <r>
      <rPr>
        <vertAlign val="subscript"/>
        <sz val="10"/>
        <color indexed="57"/>
        <rFont val="Arial"/>
        <family val="2"/>
      </rPr>
      <t>T</t>
    </r>
    <r>
      <rPr>
        <sz val="10"/>
        <color indexed="57"/>
        <rFont val="Arial"/>
        <family val="2"/>
      </rPr>
      <t xml:space="preserve"> = total area of the compartment enclosing surface boundaries (m</t>
    </r>
    <r>
      <rPr>
        <vertAlign val="superscript"/>
        <sz val="10"/>
        <color indexed="57"/>
        <rFont val="Arial"/>
        <family val="2"/>
      </rPr>
      <t>2</t>
    </r>
    <r>
      <rPr>
        <sz val="10"/>
        <color indexed="57"/>
        <rFont val="Arial"/>
        <family val="2"/>
      </rPr>
      <t>)</t>
    </r>
  </si>
  <si>
    <t>Area of Compartment Enclosing Surface Boundaries</t>
  </si>
  <si>
    <t>kJ/kg-K</t>
  </si>
  <si>
    <r>
      <t>kg/m</t>
    </r>
    <r>
      <rPr>
        <vertAlign val="superscript"/>
        <sz val="9"/>
        <color indexed="10"/>
        <rFont val="Arial"/>
        <family val="2"/>
      </rPr>
      <t>3</t>
    </r>
  </si>
  <si>
    <t>kW/m-K</t>
  </si>
  <si>
    <r>
      <t>m</t>
    </r>
    <r>
      <rPr>
        <vertAlign val="superscript"/>
        <sz val="10"/>
        <color indexed="57"/>
        <rFont val="Arial"/>
        <family val="2"/>
      </rPr>
      <t>2</t>
    </r>
  </si>
  <si>
    <r>
      <t>kW/m</t>
    </r>
    <r>
      <rPr>
        <vertAlign val="superscript"/>
        <sz val="10"/>
        <color indexed="57"/>
        <rFont val="Arial"/>
        <family val="2"/>
      </rPr>
      <t>2</t>
    </r>
    <r>
      <rPr>
        <sz val="10"/>
        <color indexed="57"/>
        <rFont val="Arial"/>
        <family val="2"/>
      </rPr>
      <t>-°C</t>
    </r>
  </si>
  <si>
    <t>(a thermal property of material responsible for the rate of temperature rise)</t>
  </si>
  <si>
    <t xml:space="preserve">                2.0</t>
  </si>
  <si>
    <t>Thermal Penetration Time Calculation</t>
  </si>
  <si>
    <r>
      <t>c</t>
    </r>
    <r>
      <rPr>
        <vertAlign val="subscript"/>
        <sz val="10"/>
        <color indexed="57"/>
        <rFont val="Arial"/>
        <family val="2"/>
      </rPr>
      <t>p</t>
    </r>
    <r>
      <rPr>
        <sz val="10"/>
        <color indexed="57"/>
        <rFont val="Arial"/>
        <family val="2"/>
      </rPr>
      <t xml:space="preserve"> = interior construction heat capacity (kJ/Kg-K)</t>
    </r>
  </si>
  <si>
    <r>
      <t>(</t>
    </r>
    <r>
      <rPr>
        <sz val="10"/>
        <color indexed="57"/>
        <rFont val="Symbol"/>
        <family val="1"/>
      </rPr>
      <t>r</t>
    </r>
    <r>
      <rPr>
        <sz val="10"/>
        <color indexed="57"/>
        <rFont val="Arial"/>
        <family val="2"/>
      </rPr>
      <t>c</t>
    </r>
    <r>
      <rPr>
        <vertAlign val="subscript"/>
        <sz val="10"/>
        <color indexed="57"/>
        <rFont val="Arial"/>
        <family val="2"/>
      </rPr>
      <t>p</t>
    </r>
    <r>
      <rPr>
        <sz val="10"/>
        <color indexed="57"/>
        <rFont val="Arial"/>
        <family val="2"/>
      </rPr>
      <t>/k)(</t>
    </r>
    <r>
      <rPr>
        <sz val="10"/>
        <color indexed="57"/>
        <rFont val="Symbol"/>
        <family val="1"/>
      </rPr>
      <t>d</t>
    </r>
    <r>
      <rPr>
        <sz val="10"/>
        <color indexed="57"/>
        <rFont val="Arial"/>
        <family val="2"/>
      </rPr>
      <t>/2)</t>
    </r>
    <r>
      <rPr>
        <vertAlign val="superscript"/>
        <sz val="10"/>
        <color indexed="57"/>
        <rFont val="Arial"/>
        <family val="2"/>
      </rPr>
      <t>2</t>
    </r>
  </si>
  <si>
    <t>k = interior construction thermal conductivity (kW/m-K)</t>
  </si>
  <si>
    <r>
      <t>t</t>
    </r>
    <r>
      <rPr>
        <vertAlign val="subscript"/>
        <sz val="10"/>
        <color indexed="57"/>
        <rFont val="Arial"/>
        <family val="2"/>
      </rPr>
      <t>p</t>
    </r>
    <r>
      <rPr>
        <sz val="10"/>
        <color indexed="57"/>
        <rFont val="Arial"/>
        <family val="2"/>
      </rPr>
      <t xml:space="preserve"> = </t>
    </r>
  </si>
  <si>
    <r>
      <t>r</t>
    </r>
    <r>
      <rPr>
        <sz val="10"/>
        <color indexed="57"/>
        <rFont val="Arial"/>
        <family val="2"/>
      </rPr>
      <t xml:space="preserve"> = interior construction density (kg/m</t>
    </r>
    <r>
      <rPr>
        <vertAlign val="superscript"/>
        <sz val="10"/>
        <color indexed="57"/>
        <rFont val="Arial"/>
        <family val="2"/>
      </rPr>
      <t>3</t>
    </r>
    <r>
      <rPr>
        <sz val="10"/>
        <color indexed="57"/>
        <rFont val="Arial"/>
        <family val="2"/>
      </rPr>
      <t>)</t>
    </r>
  </si>
  <si>
    <r>
      <t>d</t>
    </r>
    <r>
      <rPr>
        <sz val="10"/>
        <color indexed="57"/>
        <rFont val="Arial"/>
        <family val="2"/>
      </rPr>
      <t xml:space="preserve"> = interior construction thickness (m)</t>
    </r>
  </si>
  <si>
    <r>
      <t>for t &lt; t</t>
    </r>
    <r>
      <rPr>
        <vertAlign val="subscript"/>
        <sz val="10"/>
        <color indexed="57"/>
        <rFont val="Arial"/>
        <family val="2"/>
      </rPr>
      <t>p</t>
    </r>
  </si>
  <si>
    <t>long time</t>
  </si>
  <si>
    <t xml:space="preserve">sec, which is over 8 hours, so the conduction will be transient for a </t>
  </si>
  <si>
    <r>
      <t>Specific Heat of Air (c</t>
    </r>
    <r>
      <rPr>
        <vertAlign val="subscript"/>
        <sz val="10"/>
        <color indexed="57"/>
        <rFont val="Arial"/>
        <family val="2"/>
      </rPr>
      <t>p</t>
    </r>
    <r>
      <rPr>
        <sz val="10"/>
        <color indexed="57"/>
        <rFont val="Arial"/>
        <family val="2"/>
      </rPr>
      <t>)</t>
    </r>
  </si>
  <si>
    <r>
      <t>kW/m</t>
    </r>
    <r>
      <rPr>
        <vertAlign val="superscript"/>
        <sz val="10"/>
        <color indexed="57"/>
        <rFont val="Arial"/>
        <family val="2"/>
      </rPr>
      <t>2</t>
    </r>
    <r>
      <rPr>
        <sz val="10"/>
        <color indexed="57"/>
        <rFont val="Arial"/>
        <family val="2"/>
      </rPr>
      <t>-K</t>
    </r>
  </si>
  <si>
    <r>
      <t>(kW/m</t>
    </r>
    <r>
      <rPr>
        <vertAlign val="superscript"/>
        <sz val="8"/>
        <color indexed="10"/>
        <rFont val="Arial"/>
        <family val="2"/>
      </rPr>
      <t>2</t>
    </r>
    <r>
      <rPr>
        <sz val="8"/>
        <color indexed="10"/>
        <rFont val="Arial"/>
        <family val="2"/>
      </rPr>
      <t>-K)</t>
    </r>
    <r>
      <rPr>
        <vertAlign val="superscript"/>
        <sz val="8"/>
        <color indexed="10"/>
        <rFont val="Arial"/>
        <family val="2"/>
      </rPr>
      <t>2</t>
    </r>
    <r>
      <rPr>
        <sz val="8"/>
        <color indexed="10"/>
        <rFont val="Arial"/>
        <family val="2"/>
      </rPr>
      <t>-sec</t>
    </r>
  </si>
  <si>
    <t/>
  </si>
  <si>
    <t>Brick</t>
  </si>
  <si>
    <t>Aluminum (pure)</t>
  </si>
  <si>
    <r>
      <t xml:space="preserve">STOP - </t>
    </r>
    <r>
      <rPr>
        <b/>
        <sz val="12"/>
        <color indexed="10"/>
        <rFont val="Symbol"/>
        <family val="1"/>
      </rPr>
      <t>d</t>
    </r>
    <r>
      <rPr>
        <b/>
        <sz val="12"/>
        <color indexed="10"/>
        <rFont val="Arial"/>
        <family val="0"/>
      </rPr>
      <t xml:space="preserve"> &gt; 1 inch</t>
    </r>
  </si>
  <si>
    <t xml:space="preserve">THERMAL PROPERTIES OF COMPARTMENT ENCLOSING SURFACES  </t>
  </si>
  <si>
    <t>Steel (0.5% Carbon)</t>
  </si>
  <si>
    <t>Glass, Plate</t>
  </si>
  <si>
    <t>Brick/Concrete Block</t>
  </si>
  <si>
    <t>Gypsum Board</t>
  </si>
  <si>
    <t>Plywood</t>
  </si>
  <si>
    <t>Fiber Insulation Board</t>
  </si>
  <si>
    <t>Chipboard</t>
  </si>
  <si>
    <t>Aerated Concrete</t>
  </si>
  <si>
    <t>Plasterboard</t>
  </si>
  <si>
    <t xml:space="preserve">Calcium Silicate Board </t>
  </si>
  <si>
    <t>Alumina Silicate Block</t>
  </si>
  <si>
    <t>Glass Fiber Insulation</t>
  </si>
  <si>
    <t>Expanded Polystyrene</t>
  </si>
  <si>
    <t>Material</t>
  </si>
  <si>
    <t>Any questions, comments, concerns, and suggestions, or to report an error(s) in the spreadsheet,</t>
  </si>
  <si>
    <r>
      <t>T</t>
    </r>
    <r>
      <rPr>
        <vertAlign val="subscript"/>
        <sz val="10"/>
        <color indexed="57"/>
        <rFont val="Arial"/>
        <family val="2"/>
      </rPr>
      <t>g</t>
    </r>
    <r>
      <rPr>
        <sz val="10"/>
        <color indexed="57"/>
        <rFont val="Arial"/>
        <family val="2"/>
      </rPr>
      <t xml:space="preserve"> =</t>
    </r>
  </si>
  <si>
    <r>
      <t>k</t>
    </r>
    <r>
      <rPr>
        <sz val="10"/>
        <color indexed="57"/>
        <rFont val="Symbol"/>
        <family val="1"/>
      </rPr>
      <t>r</t>
    </r>
    <r>
      <rPr>
        <sz val="10"/>
        <color indexed="57"/>
        <rFont val="Arial"/>
        <family val="2"/>
      </rPr>
      <t>c = interior construction thermal inertia (kW/m</t>
    </r>
    <r>
      <rPr>
        <vertAlign val="superscript"/>
        <sz val="10"/>
        <color indexed="57"/>
        <rFont val="Arial"/>
        <family val="2"/>
      </rPr>
      <t>2</t>
    </r>
    <r>
      <rPr>
        <sz val="10"/>
        <color indexed="57"/>
        <rFont val="Arial"/>
        <family val="2"/>
      </rPr>
      <t>-K)</t>
    </r>
    <r>
      <rPr>
        <vertAlign val="superscript"/>
        <sz val="10"/>
        <color indexed="57"/>
        <rFont val="Arial"/>
        <family val="2"/>
      </rPr>
      <t>2</t>
    </r>
    <r>
      <rPr>
        <sz val="10"/>
        <color indexed="57"/>
        <rFont val="Arial"/>
        <family val="2"/>
      </rPr>
      <t>-sec</t>
    </r>
  </si>
  <si>
    <t>METHOD OF BEYLER</t>
  </si>
  <si>
    <r>
      <t>K</t>
    </r>
    <r>
      <rPr>
        <vertAlign val="subscript"/>
        <sz val="10"/>
        <color indexed="57"/>
        <rFont val="Arial"/>
        <family val="2"/>
      </rPr>
      <t>1</t>
    </r>
    <r>
      <rPr>
        <sz val="10"/>
        <color indexed="57"/>
        <rFont val="Arial"/>
        <family val="2"/>
      </rPr>
      <t xml:space="preserve"> = </t>
    </r>
  </si>
  <si>
    <t>Volume of the Compartment (V)</t>
  </si>
  <si>
    <t>kg</t>
  </si>
  <si>
    <r>
      <t>Q / m c</t>
    </r>
    <r>
      <rPr>
        <vertAlign val="subscript"/>
        <sz val="10"/>
        <color indexed="57"/>
        <rFont val="Arial"/>
        <family val="2"/>
      </rPr>
      <t>p</t>
    </r>
  </si>
  <si>
    <r>
      <t>K</t>
    </r>
    <r>
      <rPr>
        <vertAlign val="subscript"/>
        <sz val="10"/>
        <color indexed="57"/>
        <rFont val="Arial"/>
        <family val="2"/>
      </rPr>
      <t>2</t>
    </r>
    <r>
      <rPr>
        <sz val="10"/>
        <color indexed="57"/>
        <rFont val="Arial"/>
        <family val="2"/>
      </rPr>
      <t xml:space="preserve"> = </t>
    </r>
  </si>
  <si>
    <r>
      <t>D</t>
    </r>
    <r>
      <rPr>
        <sz val="10"/>
        <color indexed="57"/>
        <rFont val="Arial"/>
        <family val="2"/>
      </rPr>
      <t>T</t>
    </r>
    <r>
      <rPr>
        <vertAlign val="subscript"/>
        <sz val="10"/>
        <color indexed="57"/>
        <rFont val="Arial"/>
        <family val="2"/>
      </rPr>
      <t xml:space="preserve">g </t>
    </r>
    <r>
      <rPr>
        <sz val="10"/>
        <color indexed="57"/>
        <rFont val="Arial"/>
        <family val="2"/>
      </rPr>
      <t>= (2 K</t>
    </r>
    <r>
      <rPr>
        <vertAlign val="subscript"/>
        <sz val="10"/>
        <color indexed="57"/>
        <rFont val="Arial"/>
        <family val="2"/>
      </rPr>
      <t xml:space="preserve">2 </t>
    </r>
    <r>
      <rPr>
        <sz val="10"/>
        <color indexed="57"/>
        <rFont val="Arial"/>
        <family val="2"/>
      </rPr>
      <t>/ K</t>
    </r>
    <r>
      <rPr>
        <vertAlign val="subscript"/>
        <sz val="10"/>
        <color indexed="57"/>
        <rFont val="Arial"/>
        <family val="2"/>
      </rPr>
      <t>1</t>
    </r>
    <r>
      <rPr>
        <vertAlign val="superscript"/>
        <sz val="10"/>
        <color indexed="57"/>
        <rFont val="Arial"/>
        <family val="2"/>
      </rPr>
      <t>2</t>
    </r>
    <r>
      <rPr>
        <sz val="10"/>
        <color indexed="57"/>
        <rFont val="Arial"/>
        <family val="2"/>
      </rPr>
      <t>) (K</t>
    </r>
    <r>
      <rPr>
        <vertAlign val="subscript"/>
        <sz val="10"/>
        <color indexed="57"/>
        <rFont val="Arial"/>
        <family val="2"/>
      </rPr>
      <t xml:space="preserve">1 </t>
    </r>
    <r>
      <rPr>
        <sz val="10"/>
        <color indexed="57"/>
        <rFont val="Arial"/>
        <family val="2"/>
      </rPr>
      <t>√t-1+e</t>
    </r>
    <r>
      <rPr>
        <vertAlign val="superscript"/>
        <sz val="10"/>
        <color indexed="57"/>
        <rFont val="Arial"/>
        <family val="2"/>
      </rPr>
      <t>(- K1 √t)</t>
    </r>
    <r>
      <rPr>
        <sz val="10"/>
        <color indexed="57"/>
        <rFont val="Arial"/>
        <family val="2"/>
      </rPr>
      <t>)</t>
    </r>
  </si>
  <si>
    <r>
      <t>Calculation for Parameter K</t>
    </r>
    <r>
      <rPr>
        <b/>
        <vertAlign val="subscript"/>
        <sz val="10"/>
        <color indexed="57"/>
        <rFont val="Arial"/>
        <family val="2"/>
      </rPr>
      <t>1</t>
    </r>
  </si>
  <si>
    <r>
      <t>Calculation for Parameter K</t>
    </r>
    <r>
      <rPr>
        <b/>
        <vertAlign val="subscript"/>
        <sz val="10"/>
        <color indexed="57"/>
        <rFont val="Arial"/>
        <family val="2"/>
      </rPr>
      <t>2</t>
    </r>
  </si>
  <si>
    <r>
      <t>Parameter K</t>
    </r>
    <r>
      <rPr>
        <vertAlign val="subscript"/>
        <sz val="10"/>
        <color indexed="57"/>
        <rFont val="Arial"/>
        <family val="2"/>
      </rPr>
      <t>2</t>
    </r>
    <r>
      <rPr>
        <sz val="10"/>
        <color indexed="57"/>
        <rFont val="Arial"/>
        <family val="2"/>
      </rPr>
      <t xml:space="preserve"> = Q / m c</t>
    </r>
    <r>
      <rPr>
        <vertAlign val="subscript"/>
        <sz val="10"/>
        <color indexed="57"/>
        <rFont val="Arial"/>
        <family val="2"/>
      </rPr>
      <t>p</t>
    </r>
  </si>
  <si>
    <t>Compartment Hot Gas Layer Temperature, Compartment Door Closed</t>
  </si>
  <si>
    <t>not have reasonable predictive capabilities for a given situation, and should only be interpreted by an informed user.</t>
  </si>
  <si>
    <t>Although each calculation in the spreadsheet has been verified with the results of hand calculation, there is no absolute</t>
  </si>
  <si>
    <t>guarantee of the accuracy of these calculations.</t>
  </si>
  <si>
    <r>
      <t>ft</t>
    </r>
    <r>
      <rPr>
        <vertAlign val="superscript"/>
        <sz val="8"/>
        <color indexed="57"/>
        <rFont val="Arial"/>
        <family val="2"/>
      </rPr>
      <t>3</t>
    </r>
  </si>
  <si>
    <r>
      <t>m</t>
    </r>
    <r>
      <rPr>
        <vertAlign val="superscript"/>
        <sz val="10"/>
        <color indexed="48"/>
        <rFont val="Arial"/>
        <family val="2"/>
      </rPr>
      <t>3</t>
    </r>
  </si>
  <si>
    <r>
      <t xml:space="preserve">Mass of the Gas in the Compartment (m = V x </t>
    </r>
    <r>
      <rPr>
        <sz val="10"/>
        <color indexed="57"/>
        <rFont val="Symbol"/>
        <family val="1"/>
      </rPr>
      <t>r</t>
    </r>
    <r>
      <rPr>
        <vertAlign val="subscript"/>
        <sz val="10"/>
        <color indexed="57"/>
        <rFont val="Arial"/>
        <family val="2"/>
      </rPr>
      <t>a</t>
    </r>
    <r>
      <rPr>
        <sz val="10"/>
        <color indexed="57"/>
        <rFont val="Arial"/>
        <family val="2"/>
      </rPr>
      <t>)</t>
    </r>
  </si>
  <si>
    <r>
      <t>T</t>
    </r>
    <r>
      <rPr>
        <vertAlign val="subscript"/>
        <sz val="10"/>
        <color indexed="57"/>
        <rFont val="Arial"/>
        <family val="2"/>
      </rPr>
      <t>a</t>
    </r>
    <r>
      <rPr>
        <sz val="10"/>
        <color indexed="57"/>
        <rFont val="Arial"/>
        <family val="2"/>
      </rPr>
      <t xml:space="preserve"> = ambient air temperature (K)</t>
    </r>
  </si>
  <si>
    <r>
      <t>D</t>
    </r>
    <r>
      <rPr>
        <sz val="10"/>
        <color indexed="57"/>
        <rFont val="Arial"/>
        <family val="2"/>
      </rPr>
      <t>T</t>
    </r>
    <r>
      <rPr>
        <vertAlign val="subscript"/>
        <sz val="10"/>
        <color indexed="57"/>
        <rFont val="Arial"/>
        <family val="2"/>
      </rPr>
      <t>g</t>
    </r>
    <r>
      <rPr>
        <sz val="10"/>
        <color indexed="57"/>
        <rFont val="Arial"/>
        <family val="2"/>
      </rPr>
      <t xml:space="preserve"> = T</t>
    </r>
    <r>
      <rPr>
        <vertAlign val="subscript"/>
        <sz val="10"/>
        <color indexed="57"/>
        <rFont val="Arial"/>
        <family val="2"/>
      </rPr>
      <t>g</t>
    </r>
    <r>
      <rPr>
        <sz val="10"/>
        <color indexed="57"/>
        <rFont val="Arial"/>
        <family val="2"/>
      </rPr>
      <t xml:space="preserve"> - T</t>
    </r>
    <r>
      <rPr>
        <vertAlign val="subscript"/>
        <sz val="10"/>
        <color indexed="57"/>
        <rFont val="Arial"/>
        <family val="2"/>
      </rPr>
      <t>a</t>
    </r>
    <r>
      <rPr>
        <sz val="10"/>
        <color indexed="57"/>
        <rFont val="Arial"/>
        <family val="2"/>
      </rPr>
      <t xml:space="preserve"> = </t>
    </r>
  </si>
  <si>
    <r>
      <t>D</t>
    </r>
    <r>
      <rPr>
        <sz val="10"/>
        <color indexed="57"/>
        <rFont val="Arial"/>
        <family val="2"/>
      </rPr>
      <t>T</t>
    </r>
    <r>
      <rPr>
        <vertAlign val="subscript"/>
        <sz val="10"/>
        <color indexed="57"/>
        <rFont val="Arial"/>
        <family val="2"/>
      </rPr>
      <t>g</t>
    </r>
    <r>
      <rPr>
        <sz val="10"/>
        <color indexed="57"/>
        <rFont val="Arial"/>
        <family val="2"/>
      </rPr>
      <t xml:space="preserve"> = T</t>
    </r>
    <r>
      <rPr>
        <vertAlign val="subscript"/>
        <sz val="10"/>
        <color indexed="57"/>
        <rFont val="Arial"/>
        <family val="2"/>
      </rPr>
      <t>g</t>
    </r>
    <r>
      <rPr>
        <sz val="10"/>
        <color indexed="57"/>
        <rFont val="Arial"/>
        <family val="2"/>
      </rPr>
      <t xml:space="preserve"> - T</t>
    </r>
    <r>
      <rPr>
        <vertAlign val="subscript"/>
        <sz val="10"/>
        <color indexed="57"/>
        <rFont val="Arial"/>
        <family val="2"/>
      </rPr>
      <t xml:space="preserve">a </t>
    </r>
    <r>
      <rPr>
        <sz val="10"/>
        <color indexed="57"/>
        <rFont val="Arial"/>
        <family val="2"/>
      </rPr>
      <t>=</t>
    </r>
    <r>
      <rPr>
        <vertAlign val="subscript"/>
        <sz val="10"/>
        <color indexed="57"/>
        <rFont val="Arial"/>
        <family val="2"/>
      </rPr>
      <t xml:space="preserve"> </t>
    </r>
    <r>
      <rPr>
        <sz val="10"/>
        <color indexed="57"/>
        <rFont val="Arial"/>
        <family val="2"/>
      </rPr>
      <t>upper layer gas temperature rise above ambient (K)</t>
    </r>
  </si>
  <si>
    <t>Select Material</t>
  </si>
  <si>
    <t xml:space="preserve">   (kW/m-K)</t>
  </si>
  <si>
    <t>parameters.  This spreadsheet is protected and secure to avoid errors due to a wrong entry in a cell(s).</t>
  </si>
  <si>
    <t xml:space="preserve">The following calculations estimate the hot gas layer temperature in enclosure fire with door closed.  </t>
  </si>
  <si>
    <t>All subsequent output values are calculated by the spreadsheet and based on values specified in the input</t>
  </si>
  <si>
    <r>
      <t>Interior Lining Specific Heat (c</t>
    </r>
    <r>
      <rPr>
        <sz val="10"/>
        <color indexed="10"/>
        <rFont val="Arial"/>
        <family val="2"/>
      </rPr>
      <t>)</t>
    </r>
  </si>
  <si>
    <t>m = mass of gas in the compartment (kg)</t>
  </si>
  <si>
    <t>t = exposure time (sec)</t>
  </si>
  <si>
    <r>
      <t>Click</t>
    </r>
    <r>
      <rPr>
        <b/>
        <sz val="10"/>
        <color indexed="48"/>
        <rFont val="Arial"/>
        <family val="2"/>
      </rPr>
      <t xml:space="preserve"> on selection</t>
    </r>
  </si>
  <si>
    <r>
      <t>Scroll</t>
    </r>
    <r>
      <rPr>
        <b/>
        <sz val="10"/>
        <color indexed="48"/>
        <rFont val="Arial"/>
        <family val="2"/>
      </rPr>
      <t xml:space="preserve"> to desired material then </t>
    </r>
  </si>
  <si>
    <t>This method assume that compartment has sufficient leaks to prevent pressure buildup, but the leakages are ignored.</t>
  </si>
  <si>
    <t>Time after Ignition</t>
  </si>
  <si>
    <t>THERMAL PROPERTIES FOR COMMON INTERIOR LINING MATERIALS</t>
  </si>
  <si>
    <t>The chapter in the NUREG should be read before an analysis is made.</t>
  </si>
  <si>
    <r>
      <t>c</t>
    </r>
    <r>
      <rPr>
        <vertAlign val="subscript"/>
        <sz val="10"/>
        <color indexed="57"/>
        <rFont val="Arial"/>
        <family val="2"/>
      </rPr>
      <t>p</t>
    </r>
    <r>
      <rPr>
        <sz val="10"/>
        <color indexed="57"/>
        <rFont val="Arial"/>
        <family val="2"/>
      </rPr>
      <t xml:space="preserve"> = specific heat of air (kJ/kg-K)</t>
    </r>
  </si>
  <si>
    <t>c</t>
  </si>
  <si>
    <t>(kJ/kg-K)</t>
  </si>
  <si>
    <t>r</t>
  </si>
  <si>
    <r>
      <t>kg/m</t>
    </r>
    <r>
      <rPr>
        <vertAlign val="superscript"/>
        <sz val="8"/>
        <color indexed="10"/>
        <rFont val="Arial"/>
        <family val="2"/>
      </rPr>
      <t>3</t>
    </r>
  </si>
  <si>
    <r>
      <t>k</t>
    </r>
    <r>
      <rPr>
        <sz val="10"/>
        <color indexed="12"/>
        <rFont val="Symbol"/>
        <family val="1"/>
      </rPr>
      <t>r</t>
    </r>
    <r>
      <rPr>
        <sz val="10"/>
        <color indexed="12"/>
        <rFont val="Arial"/>
        <family val="2"/>
      </rPr>
      <t>c</t>
    </r>
  </si>
  <si>
    <r>
      <t>(kW/m</t>
    </r>
    <r>
      <rPr>
        <vertAlign val="superscript"/>
        <sz val="10"/>
        <color indexed="12"/>
        <rFont val="Arial"/>
        <family val="2"/>
      </rPr>
      <t>2</t>
    </r>
    <r>
      <rPr>
        <sz val="10"/>
        <color indexed="12"/>
        <rFont val="Arial"/>
        <family val="2"/>
      </rPr>
      <t>-K)</t>
    </r>
    <r>
      <rPr>
        <vertAlign val="superscript"/>
        <sz val="10"/>
        <color indexed="12"/>
        <rFont val="Arial"/>
        <family val="2"/>
      </rPr>
      <t>2</t>
    </r>
    <r>
      <rPr>
        <sz val="10"/>
        <color indexed="12"/>
        <rFont val="Arial"/>
        <family val="2"/>
      </rPr>
      <t>-sec</t>
    </r>
  </si>
  <si>
    <r>
      <t>(kg/m</t>
    </r>
    <r>
      <rPr>
        <vertAlign val="superscript"/>
        <sz val="10"/>
        <color indexed="12"/>
        <rFont val="Arial"/>
        <family val="2"/>
      </rPr>
      <t>3</t>
    </r>
    <r>
      <rPr>
        <sz val="10"/>
        <color indexed="12"/>
        <rFont val="Arial"/>
        <family val="2"/>
      </rPr>
      <t>)</t>
    </r>
  </si>
  <si>
    <t>Prepared by:</t>
  </si>
  <si>
    <t>Date</t>
  </si>
  <si>
    <t>Organization</t>
  </si>
  <si>
    <t>Checked by:</t>
  </si>
  <si>
    <t>Additional Information</t>
  </si>
  <si>
    <r>
      <t>Ambient Air Temperature (T</t>
    </r>
    <r>
      <rPr>
        <vertAlign val="subscript"/>
        <sz val="10"/>
        <color indexed="10"/>
        <rFont val="Arial"/>
        <family val="2"/>
      </rPr>
      <t>a</t>
    </r>
    <r>
      <rPr>
        <sz val="10"/>
        <color indexed="10"/>
        <rFont val="Arial"/>
        <family val="2"/>
      </rPr>
      <t>)</t>
    </r>
  </si>
  <si>
    <r>
      <t>2 (0.4√k</t>
    </r>
    <r>
      <rPr>
        <sz val="10"/>
        <color indexed="57"/>
        <rFont val="Symbol"/>
        <family val="1"/>
      </rPr>
      <t>r</t>
    </r>
    <r>
      <rPr>
        <sz val="10"/>
        <color indexed="57"/>
        <rFont val="Arial"/>
        <family val="2"/>
      </rPr>
      <t>c) / mc</t>
    </r>
    <r>
      <rPr>
        <vertAlign val="subscript"/>
        <sz val="10"/>
        <color indexed="57"/>
        <rFont val="Arial"/>
        <family val="2"/>
      </rPr>
      <t>p</t>
    </r>
  </si>
  <si>
    <r>
      <t>Parameter K</t>
    </r>
    <r>
      <rPr>
        <vertAlign val="subscript"/>
        <sz val="10"/>
        <color indexed="57"/>
        <rFont val="Arial"/>
        <family val="2"/>
      </rPr>
      <t>1</t>
    </r>
    <r>
      <rPr>
        <sz val="10"/>
        <color indexed="57"/>
        <rFont val="Arial"/>
        <family val="2"/>
      </rPr>
      <t xml:space="preserve"> = 2 (0.4√k</t>
    </r>
    <r>
      <rPr>
        <sz val="10"/>
        <color indexed="57"/>
        <rFont val="Symbol"/>
        <family val="1"/>
      </rPr>
      <t>r</t>
    </r>
    <r>
      <rPr>
        <sz val="10"/>
        <color indexed="57"/>
        <rFont val="Arial"/>
        <family val="2"/>
      </rPr>
      <t>c) / mc</t>
    </r>
    <r>
      <rPr>
        <vertAlign val="subscript"/>
        <sz val="10"/>
        <color indexed="57"/>
        <rFont val="Arial"/>
        <family val="2"/>
      </rPr>
      <t>p</t>
    </r>
  </si>
  <si>
    <r>
      <t xml:space="preserve">Reference:  </t>
    </r>
    <r>
      <rPr>
        <i/>
        <sz val="8"/>
        <color indexed="10"/>
        <rFont val="Arial"/>
        <family val="2"/>
      </rPr>
      <t>Klote, J., J. Milke, Principles of Smoke Management</t>
    </r>
    <r>
      <rPr>
        <i/>
        <u val="single"/>
        <sz val="8"/>
        <color indexed="10"/>
        <rFont val="Arial"/>
        <family val="2"/>
      </rPr>
      <t>,</t>
    </r>
    <r>
      <rPr>
        <i/>
        <sz val="8"/>
        <color indexed="10"/>
        <rFont val="Arial"/>
        <family val="2"/>
      </rPr>
      <t xml:space="preserve"> 2002, Page 270.</t>
    </r>
  </si>
  <si>
    <r>
      <t xml:space="preserve">Reference: </t>
    </r>
    <r>
      <rPr>
        <i/>
        <sz val="8"/>
        <color indexed="10"/>
        <rFont val="Arial"/>
        <family val="2"/>
      </rPr>
      <t>SFPE Handbook of Fire Protection Engineering, 3</t>
    </r>
    <r>
      <rPr>
        <i/>
        <vertAlign val="superscript"/>
        <sz val="8"/>
        <color indexed="10"/>
        <rFont val="Arial"/>
        <family val="2"/>
      </rPr>
      <t>nd</t>
    </r>
    <r>
      <rPr>
        <i/>
        <sz val="8"/>
        <color indexed="10"/>
        <rFont val="Arial"/>
        <family val="2"/>
      </rPr>
      <t xml:space="preserve"> Edition, 2002, Page 3-180.</t>
    </r>
  </si>
  <si>
    <t>The above calculations are based on principles developed in the SFPE Handbook of Fire Protection Engineering,</t>
  </si>
  <si>
    <r>
      <t>3</t>
    </r>
    <r>
      <rPr>
        <vertAlign val="superscript"/>
        <sz val="10"/>
        <color indexed="13"/>
        <rFont val="Arial"/>
        <family val="2"/>
      </rPr>
      <t>nd</t>
    </r>
    <r>
      <rPr>
        <sz val="10"/>
        <color indexed="13"/>
        <rFont val="Arial"/>
        <family val="2"/>
      </rPr>
      <t xml:space="preserve"> Edition, 2002.</t>
    </r>
  </si>
  <si>
    <t>Parameters in YELLOW CELLS are Entered by the User.</t>
  </si>
  <si>
    <t>Parameters in GREEN CELLS are Automatically Selected from the DROP DOWN MENU for the Material Selected.</t>
  </si>
  <si>
    <t>Calculate</t>
  </si>
  <si>
    <t>please send an email to nxi@nrc.gov or mxs3@nrc.gov.</t>
  </si>
  <si>
    <r>
      <t>T</t>
    </r>
    <r>
      <rPr>
        <b/>
        <vertAlign val="subscript"/>
        <sz val="10"/>
        <rFont val="Arial"/>
        <family val="2"/>
      </rPr>
      <t>g</t>
    </r>
    <r>
      <rPr>
        <b/>
        <sz val="10"/>
        <rFont val="Arial"/>
        <family val="2"/>
      </rPr>
      <t xml:space="preserve"> =</t>
    </r>
  </si>
  <si>
    <t>Version 1805.0</t>
  </si>
  <si>
    <r>
      <t>Ambient Air Density (</t>
    </r>
    <r>
      <rPr>
        <sz val="10"/>
        <color indexed="10"/>
        <rFont val="Symbol"/>
        <family val="1"/>
      </rPr>
      <t>r</t>
    </r>
    <r>
      <rPr>
        <vertAlign val="subscript"/>
        <sz val="10"/>
        <color indexed="10"/>
        <rFont val="Arial"/>
        <family val="2"/>
      </rPr>
      <t>a</t>
    </r>
    <r>
      <rPr>
        <sz val="10"/>
        <color indexed="10"/>
        <rFont val="Arial"/>
        <family val="2"/>
      </rPr>
      <t>)</t>
    </r>
  </si>
  <si>
    <r>
      <t>Note:  Air density will automatically correct with Ambient Air Temperature (T</t>
    </r>
    <r>
      <rPr>
        <vertAlign val="subscript"/>
        <sz val="10"/>
        <color indexed="48"/>
        <rFont val="Arial"/>
        <family val="2"/>
      </rPr>
      <t>a</t>
    </r>
    <r>
      <rPr>
        <sz val="10"/>
        <color indexed="48"/>
        <rFont val="Arial"/>
        <family val="2"/>
      </rPr>
      <t>) Input</t>
    </r>
  </si>
  <si>
    <t>CHAPTER 2.  PREDICTING HOT GAS LAYER TEMPERATURE IN A ROOM FIRE</t>
  </si>
  <si>
    <t>WITH DOOR CLOSED</t>
  </si>
  <si>
    <t xml:space="preserve">Calculations are based on certain assumptions and have inherent limitations.  The results of such calculation may or may </t>
  </si>
  <si>
    <t>User Specified Value</t>
  </si>
  <si>
    <t>Enter Value</t>
  </si>
  <si>
    <t>Revision Log</t>
  </si>
  <si>
    <t>1805.0</t>
  </si>
  <si>
    <t xml:space="preserve">                                           Description of Revision</t>
  </si>
  <si>
    <t>in</t>
  </si>
  <si>
    <t>Original issue with final text.</t>
  </si>
  <si>
    <t>January 2005</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</si>
</sst>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
  </numFmts>
  <fonts count="56">
    <font>
      <sz val="10"/>
      <name val="Arial"/>
      <family val="0"/>
    </font>
    <font>
      <b/>
      <sz val="14"/>
      <name val="Arial"/>
      <family val="2"/>
    </font>
    <font>
      <sz val="10"/>
      <color indexed="13"/>
      <name val="Arial"/>
      <family val="2"/>
    </font>
    <font>
      <b/>
      <sz val="10"/>
      <color indexed="8"/>
      <name val="Arial"/>
      <family val="2"/>
    </font>
    <font>
      <sz val="8"/>
      <color indexed="8"/>
      <name val="Arial"/>
      <family val="2"/>
    </font>
    <font>
      <b/>
      <sz val="14"/>
      <color indexed="10"/>
      <name val="Arial"/>
      <family val="2"/>
    </font>
    <font>
      <b/>
      <sz val="10"/>
      <color indexed="10"/>
      <name val="Arial"/>
      <family val="2"/>
    </font>
    <font>
      <sz val="10"/>
      <color indexed="10"/>
      <name val="Arial"/>
      <family val="2"/>
    </font>
    <font>
      <vertAlign val="subscript"/>
      <sz val="10"/>
      <color indexed="10"/>
      <name val="Arial"/>
      <family val="2"/>
    </font>
    <font>
      <sz val="8"/>
      <color indexed="10"/>
      <name val="Arial"/>
      <family val="2"/>
    </font>
    <font>
      <sz val="8"/>
      <color indexed="48"/>
      <name val="Arial"/>
      <family val="2"/>
    </font>
    <font>
      <sz val="10"/>
      <color indexed="10"/>
      <name val="Symbol"/>
      <family val="1"/>
    </font>
    <font>
      <sz val="8"/>
      <color indexed="12"/>
      <name val="Arial"/>
      <family val="2"/>
    </font>
    <font>
      <sz val="9"/>
      <color indexed="10"/>
      <name val="Arial"/>
      <family val="2"/>
    </font>
    <font>
      <vertAlign val="superscript"/>
      <sz val="9"/>
      <color indexed="10"/>
      <name val="Arial"/>
      <family val="2"/>
    </font>
    <font>
      <vertAlign val="superscript"/>
      <sz val="8"/>
      <color indexed="10"/>
      <name val="Arial"/>
      <family val="2"/>
    </font>
    <font>
      <sz val="8"/>
      <color indexed="12"/>
      <name val="Symbol"/>
      <family val="1"/>
    </font>
    <font>
      <vertAlign val="subscript"/>
      <sz val="8"/>
      <color indexed="12"/>
      <name val="Arial"/>
      <family val="2"/>
    </font>
    <font>
      <vertAlign val="superscript"/>
      <sz val="8"/>
      <color indexed="12"/>
      <name val="Arial"/>
      <family val="2"/>
    </font>
    <font>
      <i/>
      <sz val="8"/>
      <color indexed="10"/>
      <name val="Arial"/>
      <family val="2"/>
    </font>
    <font>
      <b/>
      <sz val="12"/>
      <color indexed="57"/>
      <name val="Arial"/>
      <family val="2"/>
    </font>
    <font>
      <sz val="10"/>
      <color indexed="57"/>
      <name val="Symbol"/>
      <family val="1"/>
    </font>
    <font>
      <sz val="10"/>
      <color indexed="57"/>
      <name val="Arial"/>
      <family val="2"/>
    </font>
    <font>
      <vertAlign val="subscript"/>
      <sz val="10"/>
      <color indexed="57"/>
      <name val="Arial"/>
      <family val="2"/>
    </font>
    <font>
      <vertAlign val="superscript"/>
      <sz val="10"/>
      <color indexed="57"/>
      <name val="Arial"/>
      <family val="2"/>
    </font>
    <font>
      <b/>
      <sz val="10"/>
      <color indexed="57"/>
      <name val="Arial"/>
      <family val="2"/>
    </font>
    <font>
      <sz val="8"/>
      <color indexed="57"/>
      <name val="Arial"/>
      <family val="2"/>
    </font>
    <font>
      <b/>
      <vertAlign val="subscript"/>
      <sz val="10"/>
      <color indexed="8"/>
      <name val="Arial"/>
      <family val="2"/>
    </font>
    <font>
      <b/>
      <sz val="12"/>
      <name val="Arial"/>
      <family val="2"/>
    </font>
    <font>
      <sz val="12"/>
      <name val="Arial"/>
      <family val="2"/>
    </font>
    <font>
      <vertAlign val="superscript"/>
      <sz val="10"/>
      <color indexed="13"/>
      <name val="Arial"/>
      <family val="2"/>
    </font>
    <font>
      <b/>
      <sz val="12"/>
      <color indexed="10"/>
      <name val="Arial"/>
      <family val="2"/>
    </font>
    <font>
      <vertAlign val="superscript"/>
      <sz val="8"/>
      <color indexed="57"/>
      <name val="Arial"/>
      <family val="2"/>
    </font>
    <font>
      <sz val="10"/>
      <color indexed="48"/>
      <name val="Arial"/>
      <family val="2"/>
    </font>
    <font>
      <b/>
      <sz val="10"/>
      <color indexed="48"/>
      <name val="Arial"/>
      <family val="2"/>
    </font>
    <font>
      <b/>
      <sz val="12"/>
      <color indexed="10"/>
      <name val="Symbol"/>
      <family val="1"/>
    </font>
    <font>
      <u val="single"/>
      <sz val="10"/>
      <color indexed="12"/>
      <name val="Arial"/>
      <family val="0"/>
    </font>
    <font>
      <u val="single"/>
      <sz val="10"/>
      <color indexed="36"/>
      <name val="Arial"/>
      <family val="0"/>
    </font>
    <font>
      <sz val="10"/>
      <color indexed="12"/>
      <name val="Arial"/>
      <family val="0"/>
    </font>
    <font>
      <sz val="16"/>
      <name val="Arial"/>
      <family val="2"/>
    </font>
    <font>
      <b/>
      <vertAlign val="subscript"/>
      <sz val="10"/>
      <color indexed="57"/>
      <name val="Arial"/>
      <family val="2"/>
    </font>
    <font>
      <vertAlign val="superscript"/>
      <sz val="10"/>
      <color indexed="48"/>
      <name val="Arial"/>
      <family val="2"/>
    </font>
    <font>
      <b/>
      <sz val="11"/>
      <color indexed="48"/>
      <name val="Arial"/>
      <family val="2"/>
    </font>
    <font>
      <sz val="11"/>
      <name val="Arial"/>
      <family val="2"/>
    </font>
    <font>
      <sz val="10"/>
      <color indexed="12"/>
      <name val="Symbol"/>
      <family val="1"/>
    </font>
    <font>
      <vertAlign val="superscript"/>
      <sz val="10"/>
      <color indexed="12"/>
      <name val="Arial"/>
      <family val="2"/>
    </font>
    <font>
      <b/>
      <sz val="8"/>
      <name val="Tahoma"/>
      <family val="0"/>
    </font>
    <font>
      <i/>
      <u val="single"/>
      <sz val="8"/>
      <color indexed="10"/>
      <name val="Arial"/>
      <family val="2"/>
    </font>
    <font>
      <i/>
      <vertAlign val="superscript"/>
      <sz val="8"/>
      <color indexed="10"/>
      <name val="Arial"/>
      <family val="2"/>
    </font>
    <font>
      <b/>
      <sz val="12"/>
      <color indexed="13"/>
      <name val="Arial"/>
      <family val="2"/>
    </font>
    <font>
      <b/>
      <sz val="11"/>
      <name val="Arial"/>
      <family val="2"/>
    </font>
    <font>
      <b/>
      <sz val="10"/>
      <name val="Arial"/>
      <family val="2"/>
    </font>
    <font>
      <b/>
      <vertAlign val="subscript"/>
      <sz val="10"/>
      <name val="Arial"/>
      <family val="2"/>
    </font>
    <font>
      <vertAlign val="subscript"/>
      <sz val="10"/>
      <color indexed="48"/>
      <name val="Arial"/>
      <family val="2"/>
    </font>
    <font>
      <sz val="10"/>
      <color indexed="8"/>
      <name val="Arial"/>
      <family val="0"/>
    </font>
    <font>
      <b/>
      <sz val="8"/>
      <name val="Arial"/>
      <family val="2"/>
    </font>
  </fonts>
  <fills count="11">
    <fill>
      <patternFill/>
    </fill>
    <fill>
      <patternFill patternType="gray125"/>
    </fill>
    <fill>
      <patternFill patternType="solid">
        <fgColor indexed="23"/>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14"/>
        <bgColor indexed="64"/>
      </patternFill>
    </fill>
    <fill>
      <patternFill patternType="solid">
        <fgColor indexed="13"/>
        <bgColor indexed="64"/>
      </patternFill>
    </fill>
    <fill>
      <patternFill patternType="solid">
        <fgColor indexed="11"/>
        <bgColor indexed="64"/>
      </patternFill>
    </fill>
    <fill>
      <patternFill patternType="solid">
        <fgColor indexed="47"/>
        <bgColor indexed="64"/>
      </patternFill>
    </fill>
    <fill>
      <patternFill patternType="solid">
        <fgColor indexed="15"/>
        <bgColor indexed="64"/>
      </patternFill>
    </fill>
  </fills>
  <borders count="31">
    <border>
      <left/>
      <right/>
      <top/>
      <bottom/>
      <diagonal/>
    </border>
    <border>
      <left>
        <color indexed="63"/>
      </left>
      <right>
        <color indexed="63"/>
      </right>
      <top style="thick"/>
      <bottom>
        <color indexed="63"/>
      </bottom>
    </border>
    <border>
      <left style="thin"/>
      <right style="thin"/>
      <top style="thin"/>
      <bottom style="thin"/>
    </border>
    <border>
      <left>
        <color indexed="63"/>
      </left>
      <right>
        <color indexed="63"/>
      </right>
      <top>
        <color indexed="63"/>
      </top>
      <bottom style="thick"/>
    </border>
    <border>
      <left style="thin"/>
      <right style="thin"/>
      <top style="medium"/>
      <bottom>
        <color indexed="63"/>
      </bottom>
    </border>
    <border>
      <left>
        <color indexed="63"/>
      </left>
      <right style="medium"/>
      <top style="medium"/>
      <bottom>
        <color indexed="63"/>
      </bottom>
    </border>
    <border>
      <left style="thin"/>
      <right style="thin"/>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double"/>
      <right style="double"/>
      <top style="double"/>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medium"/>
      <right>
        <color indexed="63"/>
      </right>
      <top>
        <color indexed="63"/>
      </top>
      <bottom style="medium"/>
    </border>
    <border>
      <left>
        <color indexed="63"/>
      </left>
      <right style="thin"/>
      <top>
        <color indexed="63"/>
      </top>
      <bottom style="medium"/>
    </border>
    <border>
      <left style="double"/>
      <right style="double"/>
      <top style="double"/>
      <bottom style="medium"/>
    </border>
    <border>
      <left>
        <color indexed="63"/>
      </left>
      <right>
        <color indexed="63"/>
      </right>
      <top style="double"/>
      <bottom style="medium"/>
    </border>
    <border>
      <left>
        <color indexed="63"/>
      </left>
      <right style="double"/>
      <top style="double"/>
      <bottom style="medium"/>
    </border>
    <border>
      <left style="double"/>
      <right style="double"/>
      <top>
        <color indexed="63"/>
      </top>
      <bottom>
        <color indexed="63"/>
      </bottom>
    </border>
    <border>
      <left>
        <color indexed="63"/>
      </left>
      <right style="double"/>
      <top>
        <color indexed="63"/>
      </top>
      <bottom>
        <color indexed="63"/>
      </bottom>
    </border>
    <border>
      <left style="double"/>
      <right style="double"/>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color indexed="63"/>
      </left>
      <right style="thin"/>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129">
    <xf numFmtId="0" fontId="0" fillId="0" borderId="0" xfId="0" applyAlignment="1">
      <alignment/>
    </xf>
    <xf numFmtId="0" fontId="1" fillId="0" borderId="0" xfId="0" applyFont="1" applyAlignment="1">
      <alignment/>
    </xf>
    <xf numFmtId="0" fontId="2" fillId="2" borderId="0" xfId="0" applyFont="1" applyFill="1" applyAlignment="1">
      <alignment/>
    </xf>
    <xf numFmtId="0" fontId="0" fillId="2" borderId="0" xfId="0" applyFill="1" applyAlignment="1">
      <alignment/>
    </xf>
    <xf numFmtId="0" fontId="3" fillId="3" borderId="0" xfId="0" applyFont="1" applyFill="1" applyAlignment="1">
      <alignment/>
    </xf>
    <xf numFmtId="0" fontId="4" fillId="3" borderId="0" xfId="0" applyFont="1" applyFill="1" applyAlignment="1">
      <alignment/>
    </xf>
    <xf numFmtId="0" fontId="5" fillId="0" borderId="0" xfId="0" applyFont="1" applyAlignment="1">
      <alignment/>
    </xf>
    <xf numFmtId="0" fontId="6" fillId="0" borderId="1" xfId="0" applyFont="1" applyBorder="1" applyAlignment="1">
      <alignment/>
    </xf>
    <xf numFmtId="0" fontId="0" fillId="0" borderId="1" xfId="0" applyBorder="1" applyAlignment="1">
      <alignment/>
    </xf>
    <xf numFmtId="0" fontId="7" fillId="0" borderId="0" xfId="0" applyFont="1" applyAlignment="1">
      <alignment/>
    </xf>
    <xf numFmtId="2" fontId="0" fillId="3" borderId="2" xfId="0" applyNumberFormat="1" applyFill="1" applyBorder="1" applyAlignment="1">
      <alignment/>
    </xf>
    <xf numFmtId="0" fontId="9" fillId="0" borderId="0" xfId="0" applyFont="1" applyAlignment="1">
      <alignment/>
    </xf>
    <xf numFmtId="0" fontId="10" fillId="4" borderId="0" xfId="0" applyFont="1" applyFill="1" applyAlignment="1">
      <alignment/>
    </xf>
    <xf numFmtId="0" fontId="12" fillId="4" borderId="0" xfId="0" applyFont="1" applyFill="1" applyAlignment="1">
      <alignment/>
    </xf>
    <xf numFmtId="0" fontId="13" fillId="0" borderId="0" xfId="0" applyFont="1" applyAlignment="1">
      <alignment/>
    </xf>
    <xf numFmtId="0" fontId="0" fillId="4" borderId="0" xfId="0" applyFill="1" applyAlignment="1">
      <alignment/>
    </xf>
    <xf numFmtId="0" fontId="16" fillId="4" borderId="0" xfId="0" applyFont="1" applyFill="1" applyAlignment="1">
      <alignment/>
    </xf>
    <xf numFmtId="0" fontId="12" fillId="4" borderId="0" xfId="0" applyFont="1" applyFill="1" applyAlignment="1" quotePrefix="1">
      <alignment/>
    </xf>
    <xf numFmtId="0" fontId="9" fillId="4" borderId="0" xfId="0" applyFont="1" applyFill="1" applyAlignment="1">
      <alignment/>
    </xf>
    <xf numFmtId="0" fontId="20" fillId="0" borderId="1" xfId="0" applyFont="1" applyBorder="1" applyAlignment="1">
      <alignment/>
    </xf>
    <xf numFmtId="0" fontId="21" fillId="0" borderId="0" xfId="0" applyFont="1" applyAlignment="1">
      <alignment/>
    </xf>
    <xf numFmtId="0" fontId="22" fillId="0" borderId="0" xfId="0" applyFont="1" applyAlignment="1">
      <alignment/>
    </xf>
    <xf numFmtId="0" fontId="25" fillId="0" borderId="0" xfId="0" applyFont="1" applyAlignment="1">
      <alignment/>
    </xf>
    <xf numFmtId="0" fontId="25" fillId="0" borderId="0" xfId="0" applyNumberFormat="1" applyFont="1" applyAlignment="1">
      <alignment horizontal="left"/>
    </xf>
    <xf numFmtId="0" fontId="0" fillId="0" borderId="0" xfId="0" applyAlignment="1">
      <alignment horizontal="left"/>
    </xf>
    <xf numFmtId="0" fontId="25" fillId="0" borderId="0" xfId="0" applyFont="1" applyAlignment="1">
      <alignment horizontal="left"/>
    </xf>
    <xf numFmtId="2" fontId="25" fillId="5" borderId="0" xfId="0" applyNumberFormat="1" applyFont="1" applyFill="1" applyAlignment="1">
      <alignment/>
    </xf>
    <xf numFmtId="0" fontId="26" fillId="0" borderId="0" xfId="0" applyFont="1" applyAlignment="1">
      <alignment/>
    </xf>
    <xf numFmtId="2" fontId="25" fillId="0" borderId="0" xfId="0" applyNumberFormat="1" applyFont="1" applyAlignment="1">
      <alignment/>
    </xf>
    <xf numFmtId="2" fontId="22" fillId="0" borderId="0" xfId="0" applyNumberFormat="1" applyFont="1" applyAlignment="1">
      <alignment/>
    </xf>
    <xf numFmtId="0" fontId="3" fillId="6" borderId="0" xfId="0" applyFont="1" applyFill="1" applyAlignment="1">
      <alignment/>
    </xf>
    <xf numFmtId="2" fontId="3" fillId="6" borderId="0" xfId="0" applyNumberFormat="1" applyFont="1" applyFill="1" applyAlignment="1">
      <alignment/>
    </xf>
    <xf numFmtId="0" fontId="28" fillId="0" borderId="0" xfId="0" applyFont="1" applyAlignment="1">
      <alignment/>
    </xf>
    <xf numFmtId="0" fontId="29" fillId="0" borderId="0" xfId="0" applyFont="1" applyAlignment="1">
      <alignment/>
    </xf>
    <xf numFmtId="0" fontId="0" fillId="0" borderId="0" xfId="0" applyBorder="1" applyAlignment="1">
      <alignment/>
    </xf>
    <xf numFmtId="2" fontId="10" fillId="4" borderId="0" xfId="0" applyNumberFormat="1" applyFont="1" applyFill="1" applyAlignment="1">
      <alignment/>
    </xf>
    <xf numFmtId="2" fontId="26" fillId="0" borderId="0" xfId="0" applyNumberFormat="1" applyFont="1" applyAlignment="1">
      <alignment/>
    </xf>
    <xf numFmtId="0" fontId="22" fillId="0" borderId="0" xfId="0" applyNumberFormat="1" applyFont="1" applyAlignment="1">
      <alignment horizontal="left"/>
    </xf>
    <xf numFmtId="0" fontId="21" fillId="0" borderId="0" xfId="0" applyNumberFormat="1" applyFont="1" applyAlignment="1">
      <alignment horizontal="left"/>
    </xf>
    <xf numFmtId="0" fontId="0" fillId="3" borderId="0" xfId="0" applyNumberFormat="1" applyFill="1" applyBorder="1" applyAlignment="1">
      <alignment/>
    </xf>
    <xf numFmtId="0" fontId="3" fillId="7" borderId="0" xfId="0" applyFont="1" applyFill="1" applyAlignment="1">
      <alignment/>
    </xf>
    <xf numFmtId="0" fontId="4" fillId="7" borderId="0" xfId="0" applyFont="1" applyFill="1" applyAlignment="1">
      <alignment/>
    </xf>
    <xf numFmtId="0" fontId="22" fillId="0" borderId="0" xfId="0" applyFont="1" applyAlignment="1">
      <alignment/>
    </xf>
    <xf numFmtId="0" fontId="6" fillId="0" borderId="0" xfId="0" applyFont="1" applyAlignment="1">
      <alignment/>
    </xf>
    <xf numFmtId="0" fontId="25" fillId="0" borderId="1" xfId="0" applyFont="1" applyBorder="1" applyAlignment="1">
      <alignment/>
    </xf>
    <xf numFmtId="0" fontId="22" fillId="0" borderId="1" xfId="0" applyFont="1" applyBorder="1" applyAlignment="1">
      <alignment/>
    </xf>
    <xf numFmtId="0" fontId="34" fillId="0" borderId="0" xfId="0" applyFont="1" applyAlignment="1">
      <alignment/>
    </xf>
    <xf numFmtId="0" fontId="0" fillId="0" borderId="0" xfId="0" applyAlignment="1" quotePrefix="1">
      <alignment/>
    </xf>
    <xf numFmtId="2" fontId="0" fillId="7" borderId="2" xfId="0" applyNumberFormat="1" applyFill="1" applyBorder="1" applyAlignment="1" applyProtection="1">
      <alignment/>
      <protection locked="0"/>
    </xf>
    <xf numFmtId="0" fontId="0" fillId="0" borderId="0" xfId="0" applyAlignment="1" applyProtection="1">
      <alignment/>
      <protection locked="0"/>
    </xf>
    <xf numFmtId="0" fontId="31" fillId="0" borderId="0" xfId="0" applyFont="1" applyAlignment="1">
      <alignment/>
    </xf>
    <xf numFmtId="0" fontId="31" fillId="0" borderId="0" xfId="0" applyFont="1" applyAlignment="1">
      <alignment/>
    </xf>
    <xf numFmtId="0" fontId="25" fillId="5" borderId="0" xfId="0" applyFont="1" applyFill="1" applyAlignment="1" applyProtection="1">
      <alignment/>
      <protection locked="0"/>
    </xf>
    <xf numFmtId="0" fontId="20" fillId="5" borderId="0" xfId="0" applyFont="1" applyFill="1" applyAlignment="1" applyProtection="1">
      <alignment/>
      <protection locked="0"/>
    </xf>
    <xf numFmtId="0" fontId="39" fillId="0" borderId="0" xfId="0" applyFont="1" applyAlignment="1">
      <alignment/>
    </xf>
    <xf numFmtId="0" fontId="22" fillId="0" borderId="0" xfId="0" applyFont="1" applyAlignment="1">
      <alignment horizontal="left"/>
    </xf>
    <xf numFmtId="0" fontId="33" fillId="4" borderId="0" xfId="0" applyFont="1" applyFill="1" applyAlignment="1">
      <alignment/>
    </xf>
    <xf numFmtId="2" fontId="33" fillId="4" borderId="0" xfId="0" applyNumberFormat="1" applyFont="1" applyFill="1" applyAlignment="1">
      <alignment/>
    </xf>
    <xf numFmtId="170" fontId="25" fillId="0" borderId="0" xfId="0" applyNumberFormat="1" applyFont="1" applyAlignment="1">
      <alignment/>
    </xf>
    <xf numFmtId="164" fontId="25" fillId="0" borderId="0" xfId="0" applyNumberFormat="1" applyFont="1" applyAlignment="1">
      <alignment/>
    </xf>
    <xf numFmtId="0" fontId="42" fillId="0" borderId="0" xfId="0" applyFont="1" applyFill="1" applyAlignment="1">
      <alignment/>
    </xf>
    <xf numFmtId="0" fontId="33" fillId="0" borderId="0" xfId="0" applyFont="1" applyFill="1" applyAlignment="1">
      <alignment/>
    </xf>
    <xf numFmtId="0" fontId="43" fillId="0" borderId="0" xfId="0" applyFont="1" applyAlignment="1">
      <alignment/>
    </xf>
    <xf numFmtId="0" fontId="0" fillId="0" borderId="3" xfId="0" applyBorder="1" applyAlignment="1">
      <alignment/>
    </xf>
    <xf numFmtId="0" fontId="0" fillId="2" borderId="0" xfId="0" applyFont="1" applyFill="1" applyAlignment="1">
      <alignment/>
    </xf>
    <xf numFmtId="0" fontId="7" fillId="0" borderId="3" xfId="0" applyFont="1" applyBorder="1" applyAlignment="1">
      <alignment/>
    </xf>
    <xf numFmtId="0" fontId="9" fillId="0" borderId="3" xfId="0" applyFont="1" applyBorder="1" applyAlignment="1">
      <alignment/>
    </xf>
    <xf numFmtId="0" fontId="9" fillId="0" borderId="0" xfId="0" applyFont="1" applyFill="1" applyAlignment="1">
      <alignment/>
    </xf>
    <xf numFmtId="0" fontId="38" fillId="4" borderId="4" xfId="0" applyFont="1" applyFill="1" applyBorder="1" applyAlignment="1" applyProtection="1">
      <alignment horizontal="left"/>
      <protection locked="0"/>
    </xf>
    <xf numFmtId="0" fontId="44" fillId="4" borderId="5" xfId="0" applyFont="1" applyFill="1" applyBorder="1" applyAlignment="1" applyProtection="1">
      <alignment horizontal="left"/>
      <protection locked="0"/>
    </xf>
    <xf numFmtId="0" fontId="38" fillId="4" borderId="6" xfId="0" applyFont="1" applyFill="1" applyBorder="1" applyAlignment="1" applyProtection="1">
      <alignment horizontal="left"/>
      <protection locked="0"/>
    </xf>
    <xf numFmtId="0" fontId="38" fillId="4" borderId="7" xfId="0" applyFont="1" applyFill="1" applyBorder="1" applyAlignment="1" applyProtection="1">
      <alignment horizontal="left"/>
      <protection locked="0"/>
    </xf>
    <xf numFmtId="0" fontId="38" fillId="4" borderId="8" xfId="0" applyFont="1" applyFill="1" applyBorder="1" applyAlignment="1">
      <alignment horizontal="left"/>
    </xf>
    <xf numFmtId="0" fontId="38" fillId="4" borderId="9" xfId="0" applyFont="1" applyFill="1" applyBorder="1" applyAlignment="1">
      <alignment horizontal="left"/>
    </xf>
    <xf numFmtId="0" fontId="38" fillId="4" borderId="10" xfId="0" applyFont="1" applyFill="1" applyBorder="1" applyAlignment="1">
      <alignment horizontal="left"/>
    </xf>
    <xf numFmtId="0" fontId="38" fillId="4" borderId="11" xfId="0" applyFont="1" applyFill="1" applyBorder="1" applyAlignment="1">
      <alignment horizontal="left"/>
    </xf>
    <xf numFmtId="0" fontId="0" fillId="0" borderId="1" xfId="0" applyBorder="1" applyAlignment="1" applyProtection="1">
      <alignment/>
      <protection locked="0"/>
    </xf>
    <xf numFmtId="2" fontId="22" fillId="5" borderId="2" xfId="0" applyNumberFormat="1" applyFont="1" applyFill="1" applyBorder="1" applyAlignment="1" applyProtection="1">
      <alignment/>
      <protection locked="0"/>
    </xf>
    <xf numFmtId="0" fontId="0" fillId="7" borderId="2" xfId="0" applyFill="1" applyBorder="1" applyAlignment="1" applyProtection="1">
      <alignment/>
      <protection locked="0"/>
    </xf>
    <xf numFmtId="0" fontId="0" fillId="0" borderId="0" xfId="21" applyFont="1" applyProtection="1">
      <alignment/>
      <protection locked="0"/>
    </xf>
    <xf numFmtId="0" fontId="0" fillId="7" borderId="2" xfId="21" applyFill="1" applyBorder="1" applyProtection="1">
      <alignment/>
      <protection locked="0"/>
    </xf>
    <xf numFmtId="0" fontId="0" fillId="0" borderId="0" xfId="21" applyFont="1" applyAlignment="1" applyProtection="1">
      <alignment horizontal="right"/>
      <protection locked="0"/>
    </xf>
    <xf numFmtId="14" fontId="0" fillId="7" borderId="2" xfId="21" applyNumberFormat="1" applyFill="1" applyBorder="1" applyProtection="1">
      <alignment/>
      <protection locked="0"/>
    </xf>
    <xf numFmtId="0" fontId="0" fillId="0" borderId="0" xfId="21" applyProtection="1">
      <alignment/>
      <protection locked="0"/>
    </xf>
    <xf numFmtId="0" fontId="0" fillId="0" borderId="0" xfId="21" applyFill="1" applyProtection="1">
      <alignment/>
      <protection locked="0"/>
    </xf>
    <xf numFmtId="0" fontId="0" fillId="0" borderId="0" xfId="21" applyAlignment="1" applyProtection="1">
      <alignment horizontal="right"/>
      <protection locked="0"/>
    </xf>
    <xf numFmtId="0" fontId="0" fillId="7" borderId="0" xfId="21" applyFill="1" applyProtection="1">
      <alignment/>
      <protection locked="0"/>
    </xf>
    <xf numFmtId="0" fontId="1" fillId="7" borderId="0" xfId="21" applyFont="1" applyFill="1" applyAlignment="1" applyProtection="1">
      <alignment horizontal="left"/>
      <protection locked="0"/>
    </xf>
    <xf numFmtId="0" fontId="0" fillId="7" borderId="0" xfId="0" applyFill="1" applyAlignment="1" applyProtection="1">
      <alignment/>
      <protection locked="0"/>
    </xf>
    <xf numFmtId="0" fontId="0" fillId="8" borderId="2" xfId="0" applyNumberFormat="1" applyFill="1" applyBorder="1" applyAlignment="1" applyProtection="1">
      <alignment/>
      <protection locked="0"/>
    </xf>
    <xf numFmtId="0" fontId="3" fillId="8" borderId="0" xfId="0" applyFont="1" applyFill="1" applyAlignment="1">
      <alignment/>
    </xf>
    <xf numFmtId="0" fontId="4" fillId="8" borderId="0" xfId="0" applyFont="1" applyFill="1" applyAlignment="1">
      <alignment/>
    </xf>
    <xf numFmtId="0" fontId="49" fillId="3" borderId="12" xfId="0" applyFont="1" applyFill="1" applyBorder="1" applyAlignment="1">
      <alignment horizontal="center" vertical="center"/>
    </xf>
    <xf numFmtId="0" fontId="50" fillId="7" borderId="0" xfId="0" applyFont="1" applyFill="1" applyAlignment="1">
      <alignment/>
    </xf>
    <xf numFmtId="0" fontId="0" fillId="7" borderId="13" xfId="21" applyFill="1" applyBorder="1" applyProtection="1">
      <alignment/>
      <protection locked="0"/>
    </xf>
    <xf numFmtId="0" fontId="0" fillId="7" borderId="14" xfId="21" applyFill="1" applyBorder="1" applyProtection="1">
      <alignment/>
      <protection locked="0"/>
    </xf>
    <xf numFmtId="0" fontId="0" fillId="7" borderId="15" xfId="21" applyFill="1" applyBorder="1" applyProtection="1">
      <alignment/>
      <protection locked="0"/>
    </xf>
    <xf numFmtId="0" fontId="51" fillId="9" borderId="16" xfId="0" applyFont="1" applyFill="1" applyBorder="1" applyAlignment="1">
      <alignment/>
    </xf>
    <xf numFmtId="2" fontId="51" fillId="9" borderId="17" xfId="0" applyNumberFormat="1" applyFont="1" applyFill="1" applyBorder="1" applyAlignment="1">
      <alignment/>
    </xf>
    <xf numFmtId="0" fontId="51" fillId="9" borderId="17" xfId="0" applyFont="1" applyFill="1" applyBorder="1" applyAlignment="1">
      <alignment/>
    </xf>
    <xf numFmtId="0" fontId="51" fillId="9" borderId="18" xfId="0" applyFont="1" applyFill="1" applyBorder="1" applyAlignment="1">
      <alignment/>
    </xf>
    <xf numFmtId="0" fontId="7" fillId="0" borderId="0" xfId="0" applyFont="1" applyAlignment="1">
      <alignment/>
    </xf>
    <xf numFmtId="0" fontId="33" fillId="0" borderId="0" xfId="0" applyFont="1" applyAlignment="1">
      <alignment/>
    </xf>
    <xf numFmtId="0" fontId="10" fillId="0" borderId="0" xfId="0" applyFont="1" applyAlignment="1">
      <alignment/>
    </xf>
    <xf numFmtId="0" fontId="33" fillId="4" borderId="19" xfId="0" applyFont="1" applyFill="1" applyBorder="1" applyAlignment="1">
      <alignment horizontal="left"/>
    </xf>
    <xf numFmtId="0" fontId="33" fillId="4" borderId="20" xfId="0" applyFont="1" applyFill="1" applyBorder="1" applyAlignment="1">
      <alignment horizontal="left"/>
    </xf>
    <xf numFmtId="0" fontId="33" fillId="4" borderId="6" xfId="0" applyFont="1" applyFill="1" applyBorder="1" applyAlignment="1">
      <alignment horizontal="left"/>
    </xf>
    <xf numFmtId="0" fontId="33" fillId="4" borderId="7" xfId="0" applyFont="1" applyFill="1" applyBorder="1" applyAlignment="1">
      <alignment horizontal="left"/>
    </xf>
    <xf numFmtId="0" fontId="3" fillId="10" borderId="12" xfId="0" applyFont="1" applyFill="1" applyBorder="1" applyAlignment="1" applyProtection="1">
      <alignment/>
      <protection/>
    </xf>
    <xf numFmtId="0" fontId="3" fillId="10" borderId="17" xfId="0" applyFont="1" applyFill="1" applyBorder="1" applyAlignment="1" applyProtection="1">
      <alignment/>
      <protection/>
    </xf>
    <xf numFmtId="0" fontId="3" fillId="10" borderId="18" xfId="0" applyFont="1" applyFill="1" applyBorder="1" applyAlignment="1" applyProtection="1">
      <alignment/>
      <protection/>
    </xf>
    <xf numFmtId="0" fontId="0" fillId="0" borderId="0" xfId="0" applyAlignment="1" applyProtection="1">
      <alignment/>
      <protection/>
    </xf>
    <xf numFmtId="49" fontId="54" fillId="10" borderId="21" xfId="0" applyNumberFormat="1" applyFont="1" applyFill="1" applyBorder="1" applyAlignment="1" applyProtection="1">
      <alignment/>
      <protection/>
    </xf>
    <xf numFmtId="49" fontId="54" fillId="10" borderId="22" xfId="0" applyNumberFormat="1" applyFont="1" applyFill="1" applyBorder="1" applyAlignment="1" applyProtection="1">
      <alignment/>
      <protection/>
    </xf>
    <xf numFmtId="49" fontId="54" fillId="10" borderId="23" xfId="0" applyNumberFormat="1" applyFont="1" applyFill="1" applyBorder="1" applyAlignment="1" applyProtection="1">
      <alignment/>
      <protection/>
    </xf>
    <xf numFmtId="49" fontId="54" fillId="10" borderId="24" xfId="0" applyNumberFormat="1" applyFont="1" applyFill="1" applyBorder="1" applyAlignment="1" applyProtection="1">
      <alignment/>
      <protection/>
    </xf>
    <xf numFmtId="49" fontId="54" fillId="10" borderId="0" xfId="0" applyNumberFormat="1" applyFont="1" applyFill="1" applyBorder="1" applyAlignment="1" applyProtection="1">
      <alignment/>
      <protection/>
    </xf>
    <xf numFmtId="49" fontId="54" fillId="10" borderId="25" xfId="0" applyNumberFormat="1" applyFont="1" applyFill="1" applyBorder="1" applyAlignment="1" applyProtection="1">
      <alignment/>
      <protection/>
    </xf>
    <xf numFmtId="49" fontId="54" fillId="10" borderId="26" xfId="0" applyNumberFormat="1" applyFont="1" applyFill="1" applyBorder="1" applyAlignment="1" applyProtection="1">
      <alignment/>
      <protection/>
    </xf>
    <xf numFmtId="49" fontId="54" fillId="10" borderId="27" xfId="0" applyNumberFormat="1" applyFont="1" applyFill="1" applyBorder="1" applyAlignment="1" applyProtection="1">
      <alignment/>
      <protection/>
    </xf>
    <xf numFmtId="0" fontId="54" fillId="10" borderId="27" xfId="0" applyFont="1" applyFill="1" applyBorder="1" applyAlignment="1" applyProtection="1">
      <alignment/>
      <protection/>
    </xf>
    <xf numFmtId="0" fontId="54" fillId="10" borderId="28" xfId="0" applyFont="1" applyFill="1" applyBorder="1" applyAlignment="1" applyProtection="1">
      <alignment/>
      <protection/>
    </xf>
    <xf numFmtId="0" fontId="54" fillId="10" borderId="26" xfId="0" applyFont="1" applyFill="1" applyBorder="1" applyAlignment="1" applyProtection="1">
      <alignment/>
      <protection/>
    </xf>
    <xf numFmtId="2" fontId="0" fillId="8" borderId="2" xfId="0" applyNumberFormat="1" applyFont="1" applyFill="1" applyBorder="1" applyAlignment="1" applyProtection="1">
      <alignment/>
      <protection/>
    </xf>
    <xf numFmtId="165" fontId="38" fillId="4" borderId="10" xfId="0" applyNumberFormat="1" applyFont="1" applyFill="1" applyBorder="1" applyAlignment="1">
      <alignment horizontal="left"/>
    </xf>
    <xf numFmtId="0" fontId="38" fillId="4" borderId="29" xfId="0" applyFont="1" applyFill="1" applyBorder="1" applyAlignment="1" applyProtection="1">
      <alignment horizontal="left" vertical="center"/>
      <protection locked="0"/>
    </xf>
    <xf numFmtId="0" fontId="38" fillId="4" borderId="30" xfId="0" applyFont="1" applyFill="1" applyBorder="1" applyAlignment="1" applyProtection="1">
      <alignment horizontal="left" vertical="center"/>
      <protection locked="0"/>
    </xf>
    <xf numFmtId="0" fontId="38" fillId="4" borderId="19" xfId="0" applyFont="1" applyFill="1" applyBorder="1" applyAlignment="1" applyProtection="1">
      <alignment horizontal="left" vertical="center"/>
      <protection locked="0"/>
    </xf>
    <xf numFmtId="0" fontId="38" fillId="4" borderId="20" xfId="0" applyFont="1" applyFill="1" applyBorder="1" applyAlignment="1" applyProtection="1">
      <alignment horizontal="left" vertic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Battery_Room_Hydrogen_Conc"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xdr:colOff>
      <xdr:row>34</xdr:row>
      <xdr:rowOff>0</xdr:rowOff>
    </xdr:from>
    <xdr:to>
      <xdr:col>8</xdr:col>
      <xdr:colOff>9525</xdr:colOff>
      <xdr:row>35</xdr:row>
      <xdr:rowOff>47625</xdr:rowOff>
    </xdr:to>
    <xdr:pic>
      <xdr:nvPicPr>
        <xdr:cNvPr id="1" name="ComboBox1"/>
        <xdr:cNvPicPr preferRelativeResize="1">
          <a:picLocks noChangeAspect="0"/>
        </xdr:cNvPicPr>
      </xdr:nvPicPr>
      <xdr:blipFill>
        <a:blip r:embed="rId1"/>
        <a:stretch>
          <a:fillRect/>
        </a:stretch>
      </xdr:blipFill>
      <xdr:spPr>
        <a:xfrm>
          <a:off x="6210300" y="6324600"/>
          <a:ext cx="1600200" cy="238125"/>
        </a:xfrm>
        <a:prstGeom prst="rect">
          <a:avLst/>
        </a:prstGeom>
        <a:noFill/>
        <a:ln w="9525" cmpd="sng">
          <a:noFill/>
        </a:ln>
      </xdr:spPr>
    </xdr:pic>
    <xdr:clientData/>
  </xdr:twoCellAnchor>
  <xdr:twoCellAnchor editAs="oneCell">
    <xdr:from>
      <xdr:col>6</xdr:col>
      <xdr:colOff>38100</xdr:colOff>
      <xdr:row>83</xdr:row>
      <xdr:rowOff>190500</xdr:rowOff>
    </xdr:from>
    <xdr:to>
      <xdr:col>6</xdr:col>
      <xdr:colOff>676275</xdr:colOff>
      <xdr:row>85</xdr:row>
      <xdr:rowOff>19050</xdr:rowOff>
    </xdr:to>
    <xdr:pic>
      <xdr:nvPicPr>
        <xdr:cNvPr id="2" name="CommandButton1"/>
        <xdr:cNvPicPr preferRelativeResize="1">
          <a:picLocks noChangeAspect="1"/>
        </xdr:cNvPicPr>
      </xdr:nvPicPr>
      <xdr:blipFill>
        <a:blip r:embed="rId2"/>
        <a:stretch>
          <a:fillRect/>
        </a:stretch>
      </xdr:blipFill>
      <xdr:spPr>
        <a:xfrm>
          <a:off x="5305425" y="15192375"/>
          <a:ext cx="638175" cy="257175"/>
        </a:xfrm>
        <a:prstGeom prst="rect">
          <a:avLst/>
        </a:prstGeom>
        <a:noFill/>
        <a:ln w="9525" cmpd="sng">
          <a:noFill/>
        </a:ln>
      </xdr:spPr>
    </xdr:pic>
    <xdr:clientData/>
  </xdr:twoCellAnchor>
  <xdr:twoCellAnchor>
    <xdr:from>
      <xdr:col>1</xdr:col>
      <xdr:colOff>0</xdr:colOff>
      <xdr:row>85</xdr:row>
      <xdr:rowOff>66675</xdr:rowOff>
    </xdr:from>
    <xdr:to>
      <xdr:col>1</xdr:col>
      <xdr:colOff>619125</xdr:colOff>
      <xdr:row>86</xdr:row>
      <xdr:rowOff>161925</xdr:rowOff>
    </xdr:to>
    <xdr:pic>
      <xdr:nvPicPr>
        <xdr:cNvPr id="3" name="CommandButton3"/>
        <xdr:cNvPicPr preferRelativeResize="1">
          <a:picLocks noChangeAspect="1"/>
        </xdr:cNvPicPr>
      </xdr:nvPicPr>
      <xdr:blipFill>
        <a:blip r:embed="rId3"/>
        <a:stretch>
          <a:fillRect/>
        </a:stretch>
      </xdr:blipFill>
      <xdr:spPr>
        <a:xfrm>
          <a:off x="828675" y="15497175"/>
          <a:ext cx="619125" cy="266700"/>
        </a:xfrm>
        <a:prstGeom prst="rect">
          <a:avLst/>
        </a:prstGeom>
        <a:noFill/>
        <a:ln w="9525" cmpd="sng">
          <a:noFill/>
        </a:ln>
      </xdr:spPr>
    </xdr:pic>
    <xdr:clientData/>
  </xdr:twoCellAnchor>
  <xdr:twoCellAnchor editAs="oneCell">
    <xdr:from>
      <xdr:col>3</xdr:col>
      <xdr:colOff>466725</xdr:colOff>
      <xdr:row>95</xdr:row>
      <xdr:rowOff>85725</xdr:rowOff>
    </xdr:from>
    <xdr:to>
      <xdr:col>6</xdr:col>
      <xdr:colOff>219075</xdr:colOff>
      <xdr:row>108</xdr:row>
      <xdr:rowOff>38100</xdr:rowOff>
    </xdr:to>
    <xdr:pic>
      <xdr:nvPicPr>
        <xdr:cNvPr id="4" name="Picture 36"/>
        <xdr:cNvPicPr preferRelativeResize="1">
          <a:picLocks noChangeAspect="1"/>
        </xdr:cNvPicPr>
      </xdr:nvPicPr>
      <xdr:blipFill>
        <a:blip r:embed="rId4"/>
        <a:stretch>
          <a:fillRect/>
        </a:stretch>
      </xdr:blipFill>
      <xdr:spPr>
        <a:xfrm>
          <a:off x="3162300" y="17468850"/>
          <a:ext cx="2324100" cy="2057400"/>
        </a:xfrm>
        <a:prstGeom prst="rect">
          <a:avLst/>
        </a:prstGeom>
        <a:noFill/>
        <a:ln w="9525" cmpd="sng">
          <a:noFill/>
        </a:ln>
      </xdr:spPr>
    </xdr:pic>
    <xdr:clientData/>
  </xdr:twoCellAnchor>
  <xdr:twoCellAnchor editAs="oneCell">
    <xdr:from>
      <xdr:col>8</xdr:col>
      <xdr:colOff>47625</xdr:colOff>
      <xdr:row>0</xdr:row>
      <xdr:rowOff>85725</xdr:rowOff>
    </xdr:from>
    <xdr:to>
      <xdr:col>13</xdr:col>
      <xdr:colOff>47625</xdr:colOff>
      <xdr:row>11</xdr:row>
      <xdr:rowOff>180975</xdr:rowOff>
    </xdr:to>
    <xdr:pic>
      <xdr:nvPicPr>
        <xdr:cNvPr id="5" name="Picture 37"/>
        <xdr:cNvPicPr preferRelativeResize="1">
          <a:picLocks noChangeAspect="1"/>
        </xdr:cNvPicPr>
      </xdr:nvPicPr>
      <xdr:blipFill>
        <a:blip r:embed="rId4"/>
        <a:stretch>
          <a:fillRect/>
        </a:stretch>
      </xdr:blipFill>
      <xdr:spPr>
        <a:xfrm>
          <a:off x="7848600" y="85725"/>
          <a:ext cx="2057400" cy="2057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K90"/>
  <sheetViews>
    <sheetView workbookViewId="0" topLeftCell="A1">
      <selection activeCell="A1" sqref="A1"/>
    </sheetView>
  </sheetViews>
  <sheetFormatPr defaultColWidth="9.140625" defaultRowHeight="12.75"/>
  <cols>
    <col min="6" max="6" width="9.8515625" style="0" customWidth="1"/>
    <col min="7" max="7" width="12.421875" style="0" customWidth="1"/>
    <col min="9" max="9" width="8.140625" style="0" customWidth="1"/>
  </cols>
  <sheetData>
    <row r="1" ht="18">
      <c r="A1" s="1" t="s">
        <v>0</v>
      </c>
    </row>
    <row r="2" ht="18">
      <c r="C2" s="1" t="s">
        <v>81</v>
      </c>
    </row>
    <row r="3" spans="1:9" ht="12.75">
      <c r="A3" s="2" t="s">
        <v>1</v>
      </c>
      <c r="B3" s="3"/>
      <c r="C3" s="3"/>
      <c r="D3" s="3"/>
      <c r="E3" s="3"/>
      <c r="F3" s="3"/>
      <c r="G3" s="3"/>
      <c r="H3" s="3"/>
      <c r="I3" s="3"/>
    </row>
    <row r="4" spans="1:9" ht="12.75">
      <c r="A4" s="4" t="s">
        <v>2</v>
      </c>
      <c r="B4" s="5"/>
      <c r="C4" s="5"/>
      <c r="D4" s="5"/>
      <c r="E4" s="5"/>
      <c r="F4" s="5"/>
      <c r="G4" s="5"/>
      <c r="H4" s="5"/>
      <c r="I4" s="5"/>
    </row>
    <row r="5" spans="1:9" ht="12.75">
      <c r="A5" s="2" t="s">
        <v>3</v>
      </c>
      <c r="B5" s="3"/>
      <c r="C5" s="3"/>
      <c r="D5" s="3"/>
      <c r="E5" s="3"/>
      <c r="F5" s="3"/>
      <c r="G5" s="3"/>
      <c r="H5" s="3"/>
      <c r="I5" s="3"/>
    </row>
    <row r="6" spans="1:9" ht="12.75">
      <c r="A6" s="2" t="s">
        <v>4</v>
      </c>
      <c r="B6" s="3"/>
      <c r="C6" s="3"/>
      <c r="D6" s="3"/>
      <c r="E6" s="3"/>
      <c r="F6" s="3"/>
      <c r="G6" s="3"/>
      <c r="H6" s="3"/>
      <c r="I6" s="3"/>
    </row>
    <row r="8" ht="18">
      <c r="A8" s="6" t="s">
        <v>5</v>
      </c>
    </row>
    <row r="9" ht="13.5" thickBot="1"/>
    <row r="10" spans="1:9" ht="13.5" thickTop="1">
      <c r="A10" s="7" t="s">
        <v>6</v>
      </c>
      <c r="B10" s="8"/>
      <c r="C10" s="8"/>
      <c r="D10" s="8"/>
      <c r="E10" s="8"/>
      <c r="F10" s="8"/>
      <c r="G10" s="8"/>
      <c r="H10" s="8"/>
      <c r="I10" s="8"/>
    </row>
    <row r="11" spans="2:9" ht="15.75">
      <c r="B11" s="9" t="s">
        <v>7</v>
      </c>
      <c r="F11" s="10">
        <v>15</v>
      </c>
      <c r="G11" s="11" t="s">
        <v>8</v>
      </c>
      <c r="H11" s="12">
        <f>F11*0.3048</f>
        <v>4.572</v>
      </c>
      <c r="I11" s="12" t="s">
        <v>9</v>
      </c>
    </row>
    <row r="12" spans="2:9" ht="15.75">
      <c r="B12" s="9" t="s">
        <v>10</v>
      </c>
      <c r="F12" s="10">
        <v>15</v>
      </c>
      <c r="G12" s="11" t="s">
        <v>8</v>
      </c>
      <c r="H12" s="12">
        <f>F12*0.3048</f>
        <v>4.572</v>
      </c>
      <c r="I12" s="12" t="s">
        <v>9</v>
      </c>
    </row>
    <row r="13" spans="2:9" ht="15.75">
      <c r="B13" s="9" t="s">
        <v>11</v>
      </c>
      <c r="F13" s="10">
        <v>10</v>
      </c>
      <c r="G13" s="11" t="s">
        <v>8</v>
      </c>
      <c r="H13" s="12">
        <f>F13*0.3048</f>
        <v>3.048</v>
      </c>
      <c r="I13" s="12" t="s">
        <v>9</v>
      </c>
    </row>
    <row r="14" spans="2:7" ht="12.75">
      <c r="B14" s="9"/>
      <c r="G14" s="11"/>
    </row>
    <row r="15" spans="2:9" ht="15.75">
      <c r="B15" s="9" t="s">
        <v>12</v>
      </c>
      <c r="F15" s="10">
        <v>4</v>
      </c>
      <c r="G15" s="11" t="s">
        <v>8</v>
      </c>
      <c r="H15" s="12">
        <f>F15*0.3048</f>
        <v>1.2192</v>
      </c>
      <c r="I15" s="12" t="s">
        <v>9</v>
      </c>
    </row>
    <row r="16" spans="2:9" ht="15.75">
      <c r="B16" s="9" t="s">
        <v>13</v>
      </c>
      <c r="F16" s="10">
        <v>6</v>
      </c>
      <c r="G16" s="11" t="s">
        <v>8</v>
      </c>
      <c r="H16" s="12">
        <f>F16*0.3048</f>
        <v>1.8288000000000002</v>
      </c>
      <c r="I16" s="12" t="s">
        <v>9</v>
      </c>
    </row>
    <row r="17" spans="2:9" ht="12.75">
      <c r="B17" s="9"/>
      <c r="F17" s="11"/>
      <c r="G17" s="11"/>
      <c r="H17" s="12"/>
      <c r="I17" s="12"/>
    </row>
    <row r="18" spans="2:9" ht="13.5" thickBot="1">
      <c r="B18" s="9" t="s">
        <v>14</v>
      </c>
      <c r="F18" s="10">
        <v>1</v>
      </c>
      <c r="G18" s="11" t="s">
        <v>8</v>
      </c>
      <c r="H18" s="12">
        <f>F18*0.3048</f>
        <v>0.3048</v>
      </c>
      <c r="I18" s="12" t="s">
        <v>9</v>
      </c>
    </row>
    <row r="19" spans="1:9" ht="13.5" thickTop="1">
      <c r="A19" s="7" t="s">
        <v>15</v>
      </c>
      <c r="B19" s="8"/>
      <c r="C19" s="8"/>
      <c r="D19" s="8"/>
      <c r="E19" s="8"/>
      <c r="F19" s="8"/>
      <c r="G19" s="8"/>
      <c r="H19" s="8"/>
      <c r="I19" s="8"/>
    </row>
    <row r="20" spans="2:9" ht="15.75">
      <c r="B20" s="9" t="s">
        <v>16</v>
      </c>
      <c r="F20" s="10">
        <v>77</v>
      </c>
      <c r="G20" s="11" t="s">
        <v>17</v>
      </c>
      <c r="H20" s="13">
        <f>(F20-32)/1.8</f>
        <v>25</v>
      </c>
      <c r="I20" s="13" t="s">
        <v>18</v>
      </c>
    </row>
    <row r="21" spans="2:9" ht="12.75">
      <c r="B21" s="9"/>
      <c r="F21" s="11"/>
      <c r="G21" s="11"/>
      <c r="H21" s="13">
        <f>H20+273</f>
        <v>298</v>
      </c>
      <c r="I21" s="13" t="s">
        <v>19</v>
      </c>
    </row>
    <row r="22" spans="2:7" ht="15.75">
      <c r="B22" s="9" t="s">
        <v>20</v>
      </c>
      <c r="F22" s="39">
        <v>1</v>
      </c>
      <c r="G22" s="11" t="s">
        <v>93</v>
      </c>
    </row>
    <row r="23" spans="2:7" ht="16.5" thickBot="1">
      <c r="B23" s="9" t="s">
        <v>21</v>
      </c>
      <c r="F23" s="39">
        <v>1.18</v>
      </c>
      <c r="G23" s="14" t="s">
        <v>94</v>
      </c>
    </row>
    <row r="24" spans="1:7" ht="13.5" thickTop="1">
      <c r="A24" s="7" t="s">
        <v>22</v>
      </c>
      <c r="B24" s="8"/>
      <c r="C24" s="8"/>
      <c r="D24" s="8"/>
      <c r="E24" s="8"/>
      <c r="F24" s="8"/>
      <c r="G24" s="8"/>
    </row>
    <row r="25" spans="2:7" ht="12.75">
      <c r="B25" s="9" t="s">
        <v>23</v>
      </c>
      <c r="F25" s="39">
        <v>2</v>
      </c>
      <c r="G25" s="11" t="s">
        <v>24</v>
      </c>
    </row>
    <row r="26" spans="2:7" ht="12.75">
      <c r="B26" s="9" t="s">
        <v>82</v>
      </c>
      <c r="F26" s="39">
        <v>0.0014</v>
      </c>
      <c r="G26" s="11" t="s">
        <v>95</v>
      </c>
    </row>
    <row r="27" spans="2:7" ht="15.75">
      <c r="B27" s="9" t="s">
        <v>83</v>
      </c>
      <c r="F27" s="39">
        <v>0.88</v>
      </c>
      <c r="G27" s="11" t="s">
        <v>93</v>
      </c>
    </row>
    <row r="28" spans="2:7" ht="13.5">
      <c r="B28" s="9" t="s">
        <v>84</v>
      </c>
      <c r="F28" s="39">
        <v>2000</v>
      </c>
      <c r="G28" s="14" t="s">
        <v>94</v>
      </c>
    </row>
    <row r="29" spans="2:7" ht="12.75">
      <c r="B29" s="9"/>
      <c r="G29" s="11"/>
    </row>
    <row r="30" spans="2:7" ht="12.75">
      <c r="B30" s="13" t="s">
        <v>25</v>
      </c>
      <c r="C30" s="15"/>
      <c r="D30" s="15"/>
      <c r="E30" s="15"/>
      <c r="F30" s="15"/>
      <c r="G30" s="15"/>
    </row>
    <row r="31" spans="2:7" ht="12.75">
      <c r="B31" s="13" t="s">
        <v>26</v>
      </c>
      <c r="C31" s="15"/>
      <c r="D31" s="13" t="s">
        <v>27</v>
      </c>
      <c r="E31" s="16" t="s">
        <v>28</v>
      </c>
      <c r="F31" s="13" t="s">
        <v>86</v>
      </c>
      <c r="G31" s="13" t="s">
        <v>29</v>
      </c>
    </row>
    <row r="32" spans="2:7" ht="12.75">
      <c r="B32" s="13"/>
      <c r="C32" s="15"/>
      <c r="D32" s="13" t="s">
        <v>30</v>
      </c>
      <c r="E32" s="13" t="s">
        <v>31</v>
      </c>
      <c r="F32" s="13" t="s">
        <v>87</v>
      </c>
      <c r="G32" s="13" t="s">
        <v>88</v>
      </c>
    </row>
    <row r="33" spans="2:7" ht="12.75">
      <c r="B33" s="13" t="s">
        <v>32</v>
      </c>
      <c r="C33" s="15"/>
      <c r="D33" s="13" t="s">
        <v>33</v>
      </c>
      <c r="E33" s="13">
        <v>2000</v>
      </c>
      <c r="F33" s="13">
        <v>0.88</v>
      </c>
      <c r="G33" s="17" t="s">
        <v>99</v>
      </c>
    </row>
    <row r="34" spans="2:7" ht="12.75">
      <c r="B34" s="13" t="s">
        <v>34</v>
      </c>
      <c r="C34" s="15"/>
      <c r="D34" s="13" t="s">
        <v>35</v>
      </c>
      <c r="E34" s="13">
        <v>1440</v>
      </c>
      <c r="F34" s="13">
        <v>0.84</v>
      </c>
      <c r="G34" s="17" t="s">
        <v>36</v>
      </c>
    </row>
    <row r="35" spans="2:7" ht="12.75">
      <c r="B35" s="13" t="s">
        <v>37</v>
      </c>
      <c r="C35" s="15"/>
      <c r="D35" s="13" t="s">
        <v>38</v>
      </c>
      <c r="E35" s="13">
        <v>1600</v>
      </c>
      <c r="F35" s="13">
        <v>0.46</v>
      </c>
      <c r="G35" s="17" t="s">
        <v>39</v>
      </c>
    </row>
    <row r="36" spans="2:7" ht="12.75">
      <c r="B36" s="13" t="s">
        <v>40</v>
      </c>
      <c r="C36" s="15"/>
      <c r="D36" s="13" t="s">
        <v>41</v>
      </c>
      <c r="E36" s="13">
        <v>420</v>
      </c>
      <c r="F36" s="13">
        <v>2.72</v>
      </c>
      <c r="G36" s="17" t="s">
        <v>42</v>
      </c>
    </row>
    <row r="37" spans="2:7" ht="13.5" thickBot="1">
      <c r="B37" s="18" t="s">
        <v>43</v>
      </c>
      <c r="C37" s="18"/>
      <c r="D37" s="18"/>
      <c r="E37" s="18"/>
      <c r="F37" s="18"/>
      <c r="G37" s="18"/>
    </row>
    <row r="38" spans="1:7" ht="13.5" thickTop="1">
      <c r="A38" s="7" t="s">
        <v>44</v>
      </c>
      <c r="B38" s="8"/>
      <c r="C38" s="8"/>
      <c r="D38" s="8"/>
      <c r="E38" s="8"/>
      <c r="F38" s="8"/>
      <c r="G38" s="8"/>
    </row>
    <row r="39" spans="2:7" ht="12.75">
      <c r="B39" s="9" t="s">
        <v>45</v>
      </c>
      <c r="F39" s="10">
        <v>500</v>
      </c>
      <c r="G39" s="11" t="s">
        <v>46</v>
      </c>
    </row>
    <row r="40" spans="2:7" ht="12.75">
      <c r="B40" s="9" t="s">
        <v>47</v>
      </c>
      <c r="F40" s="10">
        <v>100</v>
      </c>
      <c r="G40" s="11" t="s">
        <v>48</v>
      </c>
    </row>
    <row r="41" ht="13.5" thickBot="1"/>
    <row r="42" spans="1:8" ht="16.5" thickTop="1">
      <c r="A42" s="19" t="s">
        <v>49</v>
      </c>
      <c r="B42" s="8"/>
      <c r="C42" s="8"/>
      <c r="D42" s="8"/>
      <c r="E42" s="8"/>
      <c r="F42" s="8"/>
      <c r="G42" s="8"/>
      <c r="H42" s="8"/>
    </row>
    <row r="43" spans="2:7" ht="12.75">
      <c r="B43" s="18" t="s">
        <v>50</v>
      </c>
      <c r="C43" s="18"/>
      <c r="D43" s="18"/>
      <c r="E43" s="18"/>
      <c r="F43" s="18"/>
      <c r="G43" s="18"/>
    </row>
    <row r="45" ht="15.75">
      <c r="B45" s="20" t="s">
        <v>89</v>
      </c>
    </row>
    <row r="47" spans="2:3" ht="15.75">
      <c r="B47" s="21" t="s">
        <v>51</v>
      </c>
      <c r="C47" s="20" t="s">
        <v>52</v>
      </c>
    </row>
    <row r="48" ht="12.75">
      <c r="C48" s="21" t="s">
        <v>53</v>
      </c>
    </row>
    <row r="49" ht="15.75">
      <c r="C49" s="21" t="s">
        <v>54</v>
      </c>
    </row>
    <row r="50" ht="15.75">
      <c r="C50" s="21" t="s">
        <v>55</v>
      </c>
    </row>
    <row r="51" ht="15.75">
      <c r="C51" s="21" t="s">
        <v>90</v>
      </c>
    </row>
    <row r="52" ht="15.75">
      <c r="C52" s="21" t="s">
        <v>91</v>
      </c>
    </row>
    <row r="54" ht="12.75">
      <c r="B54" s="22" t="s">
        <v>56</v>
      </c>
    </row>
    <row r="55" spans="2:3" ht="15.75">
      <c r="B55" s="21" t="s">
        <v>57</v>
      </c>
      <c r="C55" s="21" t="s">
        <v>58</v>
      </c>
    </row>
    <row r="56" spans="2:4" ht="15.75">
      <c r="B56" s="21" t="s">
        <v>57</v>
      </c>
      <c r="C56" s="23">
        <f>H15*H16</f>
        <v>2.2296729600000003</v>
      </c>
      <c r="D56" s="21" t="s">
        <v>96</v>
      </c>
    </row>
    <row r="57" spans="2:4" ht="12.75">
      <c r="B57" s="21"/>
      <c r="C57" s="23"/>
      <c r="D57" s="21"/>
    </row>
    <row r="58" spans="2:4" ht="12.75">
      <c r="B58" s="22" t="s">
        <v>100</v>
      </c>
      <c r="C58" s="23"/>
      <c r="D58" s="21"/>
    </row>
    <row r="59" spans="2:4" ht="15.75">
      <c r="B59" s="21" t="s">
        <v>104</v>
      </c>
      <c r="C59" s="37" t="s">
        <v>102</v>
      </c>
      <c r="D59" s="21"/>
    </row>
    <row r="60" spans="2:4" ht="14.25">
      <c r="B60" s="21" t="s">
        <v>51</v>
      </c>
      <c r="C60" s="38" t="s">
        <v>105</v>
      </c>
      <c r="D60" s="21"/>
    </row>
    <row r="61" spans="2:4" ht="15.75">
      <c r="B61" s="21"/>
      <c r="C61" s="37" t="s">
        <v>101</v>
      </c>
      <c r="D61" s="21"/>
    </row>
    <row r="62" spans="2:4" ht="12.75">
      <c r="B62" s="21"/>
      <c r="C62" s="37" t="s">
        <v>103</v>
      </c>
      <c r="D62" s="21"/>
    </row>
    <row r="63" spans="2:4" ht="12.75">
      <c r="B63" s="21"/>
      <c r="C63" s="38" t="s">
        <v>106</v>
      </c>
      <c r="D63" s="21"/>
    </row>
    <row r="64" spans="2:10" ht="15.75">
      <c r="B64" s="21" t="s">
        <v>104</v>
      </c>
      <c r="C64" s="23">
        <f>((F28*F27)/F26)*(H18/2)^2</f>
        <v>29198.098285714284</v>
      </c>
      <c r="D64" s="21" t="s">
        <v>109</v>
      </c>
      <c r="E64" s="21"/>
      <c r="F64" s="21"/>
      <c r="G64" s="21"/>
      <c r="H64" s="21"/>
      <c r="I64" s="21"/>
      <c r="J64" s="21"/>
    </row>
    <row r="65" spans="3:4" ht="12.75">
      <c r="C65" s="24"/>
      <c r="D65" s="21" t="s">
        <v>108</v>
      </c>
    </row>
    <row r="66" ht="12.75">
      <c r="B66" s="22" t="s">
        <v>59</v>
      </c>
    </row>
    <row r="67" spans="2:5" ht="15.75">
      <c r="B67" s="21" t="s">
        <v>60</v>
      </c>
      <c r="C67" s="21" t="s">
        <v>61</v>
      </c>
      <c r="D67" s="21" t="s">
        <v>107</v>
      </c>
      <c r="E67" s="21"/>
    </row>
    <row r="68" spans="2:11" ht="14.25">
      <c r="B68" s="21" t="s">
        <v>51</v>
      </c>
      <c r="C68" s="21" t="s">
        <v>62</v>
      </c>
      <c r="D68" s="21"/>
      <c r="J68" s="21"/>
      <c r="K68" s="21"/>
    </row>
    <row r="69" spans="2:11" ht="12.75">
      <c r="B69" s="21"/>
      <c r="C69" s="21" t="s">
        <v>98</v>
      </c>
      <c r="D69" s="21"/>
      <c r="J69" s="21"/>
      <c r="K69" s="21"/>
    </row>
    <row r="70" ht="12.75">
      <c r="C70" s="21" t="s">
        <v>63</v>
      </c>
    </row>
    <row r="71" spans="2:4" ht="15.75">
      <c r="B71" s="21" t="s">
        <v>60</v>
      </c>
      <c r="C71" s="22">
        <f>(F25/F40)^0.5</f>
        <v>0.1414213562373095</v>
      </c>
      <c r="D71" s="21" t="s">
        <v>97</v>
      </c>
    </row>
    <row r="72" ht="12.75">
      <c r="C72" s="24"/>
    </row>
    <row r="73" spans="2:8" ht="12.75">
      <c r="B73" s="22" t="s">
        <v>92</v>
      </c>
      <c r="H73" s="21"/>
    </row>
    <row r="74" spans="2:3" ht="15.75">
      <c r="B74" s="21" t="s">
        <v>64</v>
      </c>
      <c r="C74" s="21" t="s">
        <v>65</v>
      </c>
    </row>
    <row r="75" spans="2:4" ht="15.75">
      <c r="B75" s="21" t="s">
        <v>64</v>
      </c>
      <c r="C75" s="25">
        <f>(2*(H11*H12)+2*(H13*H11)+2*(H13*H12))-C56</f>
        <v>95.31851904</v>
      </c>
      <c r="D75" s="21" t="s">
        <v>96</v>
      </c>
    </row>
    <row r="76" ht="12.75">
      <c r="C76" s="24"/>
    </row>
    <row r="77" ht="12.75">
      <c r="B77" s="22" t="s">
        <v>66</v>
      </c>
    </row>
    <row r="78" spans="2:3" ht="15.75">
      <c r="B78" s="20" t="s">
        <v>89</v>
      </c>
      <c r="C78" s="21"/>
    </row>
    <row r="79" spans="2:4" ht="15.75">
      <c r="B79" s="20" t="s">
        <v>67</v>
      </c>
      <c r="C79" s="26">
        <f>6.85*(((F39)^2)/(C56*(H16)^0.5*C71*C75))^(1/3)</f>
        <v>125.50616380090119</v>
      </c>
      <c r="D79" s="21" t="s">
        <v>19</v>
      </c>
    </row>
    <row r="80" spans="2:3" ht="15.75">
      <c r="B80" s="20" t="s">
        <v>67</v>
      </c>
      <c r="C80" s="21" t="s">
        <v>68</v>
      </c>
    </row>
    <row r="81" spans="2:3" ht="15.75">
      <c r="B81" s="21" t="s">
        <v>69</v>
      </c>
      <c r="C81" s="20" t="s">
        <v>70</v>
      </c>
    </row>
    <row r="82" spans="2:7" ht="15.75">
      <c r="B82" s="21" t="s">
        <v>71</v>
      </c>
      <c r="C82" s="28">
        <f>C79+H21</f>
        <v>423.50616380090116</v>
      </c>
      <c r="D82" s="21" t="s">
        <v>19</v>
      </c>
      <c r="E82" s="29" t="s">
        <v>72</v>
      </c>
      <c r="F82" s="27" t="s">
        <v>72</v>
      </c>
      <c r="G82" s="27" t="s">
        <v>72</v>
      </c>
    </row>
    <row r="83" spans="2:9" ht="15.75">
      <c r="B83" s="30" t="s">
        <v>73</v>
      </c>
      <c r="C83" s="31">
        <f>C82-273</f>
        <v>150.50616380090116</v>
      </c>
      <c r="D83" s="30" t="s">
        <v>18</v>
      </c>
      <c r="E83" s="31">
        <f>(C83*1.8)+32</f>
        <v>302.9110948416221</v>
      </c>
      <c r="F83" s="30" t="s">
        <v>17</v>
      </c>
      <c r="G83" s="32" t="s">
        <v>74</v>
      </c>
      <c r="I83" t="s">
        <v>72</v>
      </c>
    </row>
    <row r="85" spans="2:8" ht="15">
      <c r="B85" s="33" t="s">
        <v>75</v>
      </c>
      <c r="H85" s="33"/>
    </row>
    <row r="86" spans="2:9" ht="12.75">
      <c r="B86" s="2" t="s">
        <v>76</v>
      </c>
      <c r="C86" s="3"/>
      <c r="D86" s="3"/>
      <c r="E86" s="3"/>
      <c r="F86" s="3"/>
      <c r="G86" s="3"/>
      <c r="H86" s="3"/>
      <c r="I86" s="3"/>
    </row>
    <row r="87" spans="2:9" ht="14.25">
      <c r="B87" s="2" t="s">
        <v>77</v>
      </c>
      <c r="C87" s="3"/>
      <c r="D87" s="3"/>
      <c r="E87" s="3"/>
      <c r="F87" s="3"/>
      <c r="G87" s="3"/>
      <c r="H87" s="3"/>
      <c r="I87" s="3"/>
    </row>
    <row r="88" spans="2:9" ht="12.75">
      <c r="B88" s="2" t="s">
        <v>78</v>
      </c>
      <c r="C88" s="3"/>
      <c r="D88" s="3"/>
      <c r="E88" s="3"/>
      <c r="F88" s="3"/>
      <c r="G88" s="3"/>
      <c r="H88" s="3"/>
      <c r="I88" s="3"/>
    </row>
    <row r="89" spans="2:9" ht="12.75">
      <c r="B89" s="2" t="s">
        <v>79</v>
      </c>
      <c r="C89" s="3"/>
      <c r="D89" s="3"/>
      <c r="E89" s="3"/>
      <c r="F89" s="3"/>
      <c r="G89" s="3"/>
      <c r="H89" s="3"/>
      <c r="I89" s="3"/>
    </row>
    <row r="90" spans="2:9" ht="12.75">
      <c r="B90" s="2" t="s">
        <v>80</v>
      </c>
      <c r="C90" s="3"/>
      <c r="D90" s="3"/>
      <c r="E90" s="3"/>
      <c r="F90" s="3"/>
      <c r="G90" s="3"/>
      <c r="H90" s="3"/>
      <c r="I90" s="3"/>
    </row>
  </sheetData>
  <printOptions/>
  <pageMargins left="1" right="0.5" top="1" bottom="0.75" header="0.5" footer="0.5"/>
  <pageSetup horizontalDpi="300" verticalDpi="300" orientation="portrait" r:id="rId1"/>
  <headerFooter alignWithMargins="0">
    <oddHeader xml:space="preserve">&amp;L&amp;7Worksheet NRR/DSSA/SPLB 1, Rev. 0&amp;C&amp;8 </oddHeader>
    <oddFooter>&amp;C&amp;7&amp;P</oddFooter>
  </headerFooter>
</worksheet>
</file>

<file path=xl/worksheets/sheet2.xml><?xml version="1.0" encoding="utf-8"?>
<worksheet xmlns="http://schemas.openxmlformats.org/spreadsheetml/2006/main" xmlns:r="http://schemas.openxmlformats.org/officeDocument/2006/relationships">
  <sheetPr codeName="Sheet1"/>
  <dimension ref="A1:O146"/>
  <sheetViews>
    <sheetView tabSelected="1" workbookViewId="0" topLeftCell="A1">
      <selection activeCell="A1" sqref="A1"/>
    </sheetView>
  </sheetViews>
  <sheetFormatPr defaultColWidth="9.140625" defaultRowHeight="12.75"/>
  <cols>
    <col min="1" max="2" width="12.421875" style="0" customWidth="1"/>
    <col min="3" max="3" width="15.57421875" style="0" customWidth="1"/>
    <col min="4" max="4" width="14.140625" style="0" customWidth="1"/>
    <col min="5" max="5" width="11.421875" style="0" customWidth="1"/>
    <col min="6" max="6" width="13.00390625" style="0" customWidth="1"/>
    <col min="7" max="7" width="13.7109375" style="0" customWidth="1"/>
    <col min="8" max="8" width="24.28125" style="0" customWidth="1"/>
    <col min="9" max="9" width="3.421875" style="0" customWidth="1"/>
    <col min="11" max="11" width="0" style="0" hidden="1" customWidth="1"/>
  </cols>
  <sheetData>
    <row r="1" ht="18">
      <c r="A1" s="1" t="s">
        <v>197</v>
      </c>
    </row>
    <row r="2" ht="18">
      <c r="A2" s="1" t="s">
        <v>198</v>
      </c>
    </row>
    <row r="3" ht="15.75">
      <c r="A3" s="32" t="s">
        <v>194</v>
      </c>
    </row>
    <row r="4" spans="1:14" ht="13.5" customHeight="1">
      <c r="A4" s="2" t="s">
        <v>158</v>
      </c>
      <c r="B4" s="3"/>
      <c r="C4" s="3"/>
      <c r="D4" s="3"/>
      <c r="E4" s="3"/>
      <c r="F4" s="3"/>
      <c r="G4" s="3"/>
      <c r="H4" s="3"/>
      <c r="N4" s="54" t="s">
        <v>72</v>
      </c>
    </row>
    <row r="5" spans="1:8" ht="12.75">
      <c r="A5" s="2" t="s">
        <v>165</v>
      </c>
      <c r="B5" s="3"/>
      <c r="C5" s="3"/>
      <c r="D5" s="3"/>
      <c r="E5" s="3"/>
      <c r="F5" s="3"/>
      <c r="G5" s="3"/>
      <c r="H5" s="3"/>
    </row>
    <row r="6" spans="1:8" ht="12.75">
      <c r="A6" s="40" t="s">
        <v>189</v>
      </c>
      <c r="B6" s="41"/>
      <c r="C6" s="41"/>
      <c r="D6" s="41"/>
      <c r="E6" s="41"/>
      <c r="F6" s="41"/>
      <c r="G6" s="41"/>
      <c r="H6" s="41"/>
    </row>
    <row r="7" spans="1:8" ht="12.75">
      <c r="A7" s="90" t="s">
        <v>190</v>
      </c>
      <c r="B7" s="91"/>
      <c r="C7" s="91"/>
      <c r="D7" s="91"/>
      <c r="E7" s="91"/>
      <c r="F7" s="91"/>
      <c r="G7" s="91"/>
      <c r="H7" s="91"/>
    </row>
    <row r="8" spans="1:8" ht="12.75">
      <c r="A8" s="2" t="s">
        <v>159</v>
      </c>
      <c r="B8" s="3"/>
      <c r="C8" s="3"/>
      <c r="D8" s="3"/>
      <c r="E8" s="3"/>
      <c r="F8" s="3"/>
      <c r="G8" s="3"/>
      <c r="H8" s="3"/>
    </row>
    <row r="9" spans="1:8" ht="12.75">
      <c r="A9" s="2" t="s">
        <v>157</v>
      </c>
      <c r="B9" s="3"/>
      <c r="C9" s="3"/>
      <c r="D9" s="3"/>
      <c r="E9" s="3"/>
      <c r="F9" s="3"/>
      <c r="G9" s="3"/>
      <c r="H9" s="3"/>
    </row>
    <row r="10" spans="1:8" ht="12.75">
      <c r="A10" s="2" t="s">
        <v>168</v>
      </c>
      <c r="B10" s="3"/>
      <c r="C10" s="3"/>
      <c r="D10" s="3"/>
      <c r="E10" s="3"/>
      <c r="F10" s="3"/>
      <c r="G10" s="3"/>
      <c r="H10" s="3"/>
    </row>
    <row r="12" spans="1:7" ht="18.75" thickBot="1">
      <c r="A12" s="6" t="s">
        <v>5</v>
      </c>
      <c r="D12" s="34"/>
      <c r="E12" s="34"/>
      <c r="F12" s="34"/>
      <c r="G12" s="34"/>
    </row>
    <row r="13" spans="1:9" ht="13.5" thickTop="1">
      <c r="A13" s="7" t="s">
        <v>6</v>
      </c>
      <c r="B13" s="8"/>
      <c r="C13" s="8"/>
      <c r="D13" s="8"/>
      <c r="E13" s="8"/>
      <c r="F13" s="8"/>
      <c r="G13" s="8"/>
      <c r="H13" s="8"/>
      <c r="I13" s="8"/>
    </row>
    <row r="14" spans="2:9" ht="15.75">
      <c r="B14" s="9" t="s">
        <v>7</v>
      </c>
      <c r="F14" s="48">
        <v>15</v>
      </c>
      <c r="G14" s="11" t="s">
        <v>85</v>
      </c>
      <c r="H14" s="35">
        <f>F14*0.3048</f>
        <v>4.572</v>
      </c>
      <c r="I14" s="12" t="s">
        <v>9</v>
      </c>
    </row>
    <row r="15" spans="2:9" ht="15.75">
      <c r="B15" s="9" t="s">
        <v>10</v>
      </c>
      <c r="F15" s="48">
        <v>15</v>
      </c>
      <c r="G15" s="11" t="s">
        <v>85</v>
      </c>
      <c r="H15" s="35">
        <f>F15*0.3048</f>
        <v>4.572</v>
      </c>
      <c r="I15" s="12" t="s">
        <v>9</v>
      </c>
    </row>
    <row r="16" spans="2:9" ht="15.75">
      <c r="B16" s="9" t="s">
        <v>11</v>
      </c>
      <c r="F16" s="48">
        <v>10</v>
      </c>
      <c r="G16" s="11" t="s">
        <v>85</v>
      </c>
      <c r="H16" s="35">
        <f>F16*0.3048</f>
        <v>3.048</v>
      </c>
      <c r="I16" s="12" t="s">
        <v>9</v>
      </c>
    </row>
    <row r="17" spans="2:11" ht="12.75">
      <c r="B17" s="9" t="s">
        <v>14</v>
      </c>
      <c r="F17" s="48">
        <v>12</v>
      </c>
      <c r="G17" s="11" t="s">
        <v>205</v>
      </c>
      <c r="H17" s="12">
        <f>(F17)/12*(0.3048)</f>
        <v>0.3048</v>
      </c>
      <c r="I17" s="12" t="s">
        <v>9</v>
      </c>
      <c r="K17" s="47" t="s">
        <v>113</v>
      </c>
    </row>
    <row r="18" spans="2:11" ht="15.75">
      <c r="B18" s="9" t="s">
        <v>182</v>
      </c>
      <c r="C18" s="9"/>
      <c r="F18" s="48">
        <v>77</v>
      </c>
      <c r="G18" s="11" t="s">
        <v>17</v>
      </c>
      <c r="H18" s="35">
        <f>(F18-32)/1.8</f>
        <v>25</v>
      </c>
      <c r="I18" s="12" t="s">
        <v>18</v>
      </c>
      <c r="J18" s="51">
        <f>IF(F18&lt;1,K18,K17)</f>
      </c>
      <c r="K18" s="50" t="s">
        <v>116</v>
      </c>
    </row>
    <row r="19" spans="2:11" ht="15.75">
      <c r="B19" s="9"/>
      <c r="C19" s="9"/>
      <c r="G19" s="11"/>
      <c r="H19" s="35">
        <f>H18+273</f>
        <v>298</v>
      </c>
      <c r="I19" s="12" t="s">
        <v>19</v>
      </c>
      <c r="J19" s="51"/>
      <c r="K19" s="50"/>
    </row>
    <row r="20" spans="2:11" ht="16.5" thickBot="1">
      <c r="B20" s="9"/>
      <c r="G20" s="11"/>
      <c r="J20" s="51"/>
      <c r="K20" s="50"/>
    </row>
    <row r="21" spans="1:9" ht="13.5" thickTop="1">
      <c r="A21" s="44" t="s">
        <v>15</v>
      </c>
      <c r="B21" s="45"/>
      <c r="C21" s="45"/>
      <c r="D21" s="8"/>
      <c r="E21" s="8"/>
      <c r="F21" s="76"/>
      <c r="G21" s="8"/>
      <c r="H21" s="8"/>
      <c r="I21" s="8"/>
    </row>
    <row r="22" spans="2:7" ht="15.75">
      <c r="B22" s="21" t="s">
        <v>110</v>
      </c>
      <c r="C22" s="42"/>
      <c r="D22" s="42"/>
      <c r="F22" s="77">
        <v>1</v>
      </c>
      <c r="G22" s="27" t="s">
        <v>93</v>
      </c>
    </row>
    <row r="23" spans="2:7" ht="15.75">
      <c r="B23" s="9" t="s">
        <v>195</v>
      </c>
      <c r="C23" s="101"/>
      <c r="D23" s="42"/>
      <c r="F23" s="123">
        <f>353/H19</f>
        <v>1.1845637583892616</v>
      </c>
      <c r="G23" s="11" t="s">
        <v>173</v>
      </c>
    </row>
    <row r="24" spans="2:9" ht="14.25">
      <c r="B24" s="21" t="s">
        <v>137</v>
      </c>
      <c r="C24" s="42"/>
      <c r="D24" s="42"/>
      <c r="F24" s="77">
        <f>F14*F15*F16</f>
        <v>2250</v>
      </c>
      <c r="G24" s="27" t="s">
        <v>149</v>
      </c>
      <c r="H24" s="57">
        <f>F24*(0.3048)^3</f>
        <v>63.71290483200001</v>
      </c>
      <c r="I24" s="56" t="s">
        <v>150</v>
      </c>
    </row>
    <row r="25" spans="2:7" ht="15.75">
      <c r="B25" s="21" t="s">
        <v>151</v>
      </c>
      <c r="C25" s="42"/>
      <c r="D25" s="42"/>
      <c r="F25" s="77">
        <f>F23*H24</f>
        <v>75.47199800569128</v>
      </c>
      <c r="G25" s="27" t="s">
        <v>138</v>
      </c>
    </row>
    <row r="26" spans="2:7" ht="16.5" thickBot="1">
      <c r="B26" s="102" t="s">
        <v>196</v>
      </c>
      <c r="C26" s="102"/>
      <c r="D26" s="102"/>
      <c r="E26" s="102"/>
      <c r="F26" s="103"/>
      <c r="G26" s="63"/>
    </row>
    <row r="27" spans="1:9" ht="13.5" thickTop="1">
      <c r="A27" s="7" t="s">
        <v>117</v>
      </c>
      <c r="B27" s="8"/>
      <c r="C27" s="8"/>
      <c r="D27" s="8"/>
      <c r="E27" s="8"/>
      <c r="F27" s="8"/>
      <c r="G27" s="8"/>
      <c r="H27" s="8"/>
      <c r="I27" s="8"/>
    </row>
    <row r="28" spans="2:7" ht="12.75">
      <c r="B28" s="9" t="s">
        <v>23</v>
      </c>
      <c r="F28" s="89">
        <v>2.9</v>
      </c>
      <c r="G28" s="11" t="s">
        <v>112</v>
      </c>
    </row>
    <row r="29" spans="2:7" ht="12.75">
      <c r="B29" s="9" t="s">
        <v>82</v>
      </c>
      <c r="F29" s="89">
        <v>0.0016</v>
      </c>
      <c r="G29" s="11" t="s">
        <v>95</v>
      </c>
    </row>
    <row r="30" spans="2:7" ht="12.75">
      <c r="B30" s="9" t="s">
        <v>160</v>
      </c>
      <c r="F30" s="89">
        <v>0.75</v>
      </c>
      <c r="G30" s="11" t="s">
        <v>93</v>
      </c>
    </row>
    <row r="31" spans="2:7" ht="12.75">
      <c r="B31" s="9" t="s">
        <v>84</v>
      </c>
      <c r="F31" s="89">
        <v>2400</v>
      </c>
      <c r="G31" s="11" t="s">
        <v>173</v>
      </c>
    </row>
    <row r="32" spans="1:7" ht="13.5" thickBot="1">
      <c r="A32" s="63"/>
      <c r="B32" s="65"/>
      <c r="C32" s="63"/>
      <c r="D32" s="63"/>
      <c r="E32" s="63"/>
      <c r="F32" s="63"/>
      <c r="G32" s="66"/>
    </row>
    <row r="33" spans="1:9" ht="17.25" thickBot="1" thickTop="1">
      <c r="A33" s="53" t="s">
        <v>167</v>
      </c>
      <c r="B33" s="52"/>
      <c r="C33" s="52"/>
      <c r="D33" s="52"/>
      <c r="E33" s="52"/>
      <c r="F33" s="52"/>
      <c r="G33" s="21"/>
      <c r="H33" s="8"/>
      <c r="I33" s="8"/>
    </row>
    <row r="34" spans="2:8" ht="16.5" customHeight="1">
      <c r="B34" s="125" t="s">
        <v>131</v>
      </c>
      <c r="C34" s="126"/>
      <c r="D34" s="68" t="s">
        <v>174</v>
      </c>
      <c r="E34" s="68" t="s">
        <v>27</v>
      </c>
      <c r="F34" s="68" t="s">
        <v>170</v>
      </c>
      <c r="G34" s="69" t="s">
        <v>172</v>
      </c>
      <c r="H34" s="93" t="s">
        <v>155</v>
      </c>
    </row>
    <row r="35" spans="2:7" ht="15" thickBot="1">
      <c r="B35" s="127"/>
      <c r="C35" s="128"/>
      <c r="D35" s="70" t="s">
        <v>175</v>
      </c>
      <c r="E35" s="70" t="s">
        <v>156</v>
      </c>
      <c r="F35" s="70" t="s">
        <v>171</v>
      </c>
      <c r="G35" s="71" t="s">
        <v>176</v>
      </c>
    </row>
    <row r="36" spans="2:8" ht="15">
      <c r="B36" s="72" t="s">
        <v>115</v>
      </c>
      <c r="C36" s="73"/>
      <c r="D36" s="74">
        <v>500</v>
      </c>
      <c r="E36" s="74">
        <v>0.206</v>
      </c>
      <c r="F36" s="74">
        <v>0.895</v>
      </c>
      <c r="G36" s="75">
        <v>2710</v>
      </c>
      <c r="H36" s="60" t="s">
        <v>164</v>
      </c>
    </row>
    <row r="37" spans="2:8" ht="15">
      <c r="B37" s="72" t="s">
        <v>118</v>
      </c>
      <c r="C37" s="73"/>
      <c r="D37" s="74">
        <v>197</v>
      </c>
      <c r="E37" s="74">
        <v>0.054</v>
      </c>
      <c r="F37" s="74">
        <v>0.465</v>
      </c>
      <c r="G37" s="75">
        <v>7850</v>
      </c>
      <c r="H37" s="60" t="s">
        <v>163</v>
      </c>
    </row>
    <row r="38" spans="2:7" ht="12.75">
      <c r="B38" s="72" t="s">
        <v>32</v>
      </c>
      <c r="C38" s="73"/>
      <c r="D38" s="74">
        <v>2.9</v>
      </c>
      <c r="E38" s="74">
        <v>0.0016</v>
      </c>
      <c r="F38" s="74">
        <v>0.75</v>
      </c>
      <c r="G38" s="75">
        <v>2400</v>
      </c>
    </row>
    <row r="39" spans="2:7" ht="12.75">
      <c r="B39" s="72" t="s">
        <v>114</v>
      </c>
      <c r="C39" s="73"/>
      <c r="D39" s="74">
        <v>1.7</v>
      </c>
      <c r="E39" s="74">
        <v>0.0008</v>
      </c>
      <c r="F39" s="74">
        <v>0.8</v>
      </c>
      <c r="G39" s="75">
        <v>2600</v>
      </c>
    </row>
    <row r="40" spans="2:7" ht="12.75">
      <c r="B40" s="72" t="s">
        <v>119</v>
      </c>
      <c r="C40" s="73"/>
      <c r="D40" s="74">
        <v>1.6</v>
      </c>
      <c r="E40" s="74">
        <v>0.00076</v>
      </c>
      <c r="F40" s="74">
        <v>0.8</v>
      </c>
      <c r="G40" s="75">
        <v>2710</v>
      </c>
    </row>
    <row r="41" spans="2:7" ht="12.75">
      <c r="B41" s="72" t="s">
        <v>120</v>
      </c>
      <c r="C41" s="73"/>
      <c r="D41" s="74">
        <v>1.2</v>
      </c>
      <c r="E41" s="74">
        <v>0.00073</v>
      </c>
      <c r="F41" s="74">
        <v>0.84</v>
      </c>
      <c r="G41" s="75">
        <v>1900</v>
      </c>
    </row>
    <row r="42" spans="2:7" ht="12.75">
      <c r="B42" s="72" t="s">
        <v>121</v>
      </c>
      <c r="C42" s="73"/>
      <c r="D42" s="74">
        <v>0.18</v>
      </c>
      <c r="E42" s="74">
        <v>0.00017</v>
      </c>
      <c r="F42" s="74">
        <v>1.1</v>
      </c>
      <c r="G42" s="75">
        <v>960</v>
      </c>
    </row>
    <row r="43" spans="2:7" ht="12.75">
      <c r="B43" s="72" t="s">
        <v>122</v>
      </c>
      <c r="C43" s="73"/>
      <c r="D43" s="74">
        <v>0.16</v>
      </c>
      <c r="E43" s="74">
        <v>0.00012</v>
      </c>
      <c r="F43" s="74">
        <v>2.5</v>
      </c>
      <c r="G43" s="75">
        <v>540</v>
      </c>
    </row>
    <row r="44" spans="2:7" ht="12.75">
      <c r="B44" s="72" t="s">
        <v>123</v>
      </c>
      <c r="C44" s="73"/>
      <c r="D44" s="74">
        <v>0.16</v>
      </c>
      <c r="E44" s="74">
        <v>0.00053</v>
      </c>
      <c r="F44" s="74">
        <v>1.25</v>
      </c>
      <c r="G44" s="75">
        <v>240</v>
      </c>
    </row>
    <row r="45" spans="2:7" ht="12.75">
      <c r="B45" s="72" t="s">
        <v>124</v>
      </c>
      <c r="C45" s="73"/>
      <c r="D45" s="74">
        <v>0.15</v>
      </c>
      <c r="E45" s="74">
        <v>0.00015</v>
      </c>
      <c r="F45" s="74">
        <v>1.25</v>
      </c>
      <c r="G45" s="75">
        <v>800</v>
      </c>
    </row>
    <row r="46" spans="2:8" ht="12.75">
      <c r="B46" s="72" t="s">
        <v>125</v>
      </c>
      <c r="C46" s="73"/>
      <c r="D46" s="74">
        <v>0.12</v>
      </c>
      <c r="E46" s="74">
        <v>0.00026</v>
      </c>
      <c r="F46" s="74">
        <v>0.96</v>
      </c>
      <c r="G46" s="75">
        <v>500</v>
      </c>
      <c r="H46" s="61"/>
    </row>
    <row r="47" spans="2:7" ht="12.75">
      <c r="B47" s="72" t="s">
        <v>126</v>
      </c>
      <c r="C47" s="73"/>
      <c r="D47" s="74">
        <v>0.12</v>
      </c>
      <c r="E47" s="74">
        <v>0.00016</v>
      </c>
      <c r="F47" s="74">
        <v>0.84</v>
      </c>
      <c r="G47" s="75">
        <v>950</v>
      </c>
    </row>
    <row r="48" spans="2:7" ht="12.75">
      <c r="B48" s="72" t="s">
        <v>127</v>
      </c>
      <c r="C48" s="73"/>
      <c r="D48" s="74">
        <v>0.098</v>
      </c>
      <c r="E48" s="74">
        <v>0.00013</v>
      </c>
      <c r="F48" s="74">
        <v>1.12</v>
      </c>
      <c r="G48" s="75">
        <v>700</v>
      </c>
    </row>
    <row r="49" spans="2:7" ht="12.75">
      <c r="B49" s="72" t="s">
        <v>128</v>
      </c>
      <c r="C49" s="73"/>
      <c r="D49" s="74">
        <v>0.036</v>
      </c>
      <c r="E49" s="74">
        <v>0.00014</v>
      </c>
      <c r="F49" s="124">
        <v>1</v>
      </c>
      <c r="G49" s="75">
        <v>260</v>
      </c>
    </row>
    <row r="50" spans="2:7" ht="12.75">
      <c r="B50" s="72" t="s">
        <v>129</v>
      </c>
      <c r="C50" s="73"/>
      <c r="D50" s="74">
        <v>0.0018</v>
      </c>
      <c r="E50" s="74">
        <v>3.7E-05</v>
      </c>
      <c r="F50" s="74">
        <v>0.8</v>
      </c>
      <c r="G50" s="75">
        <v>60</v>
      </c>
    </row>
    <row r="51" spans="2:7" ht="12.75">
      <c r="B51" s="72" t="s">
        <v>130</v>
      </c>
      <c r="C51" s="73"/>
      <c r="D51" s="74">
        <v>0.001</v>
      </c>
      <c r="E51" s="74">
        <v>3.4E-05</v>
      </c>
      <c r="F51" s="74">
        <v>1.5</v>
      </c>
      <c r="G51" s="75">
        <v>20</v>
      </c>
    </row>
    <row r="52" spans="2:7" ht="13.5" thickBot="1">
      <c r="B52" s="104" t="s">
        <v>200</v>
      </c>
      <c r="C52" s="105"/>
      <c r="D52" s="106" t="s">
        <v>201</v>
      </c>
      <c r="E52" s="106" t="s">
        <v>201</v>
      </c>
      <c r="F52" s="106" t="s">
        <v>201</v>
      </c>
      <c r="G52" s="107" t="s">
        <v>201</v>
      </c>
    </row>
    <row r="53" spans="2:7" ht="12.75">
      <c r="B53" s="18" t="s">
        <v>185</v>
      </c>
      <c r="C53" s="18"/>
      <c r="D53" s="18"/>
      <c r="E53" s="18"/>
      <c r="F53" s="18"/>
      <c r="G53" s="67"/>
    </row>
    <row r="54" ht="13.5" thickBot="1">
      <c r="B54" s="9"/>
    </row>
    <row r="55" spans="1:9" ht="13.5" thickTop="1">
      <c r="A55" s="7" t="s">
        <v>44</v>
      </c>
      <c r="B55" s="8"/>
      <c r="C55" s="8"/>
      <c r="D55" s="8"/>
      <c r="E55" s="8"/>
      <c r="F55" s="8"/>
      <c r="G55" s="8"/>
      <c r="H55" s="8"/>
      <c r="I55" s="8"/>
    </row>
    <row r="56" spans="2:7" ht="12.75">
      <c r="B56" s="9" t="s">
        <v>45</v>
      </c>
      <c r="F56" s="48">
        <v>500</v>
      </c>
      <c r="G56" s="11" t="s">
        <v>46</v>
      </c>
    </row>
    <row r="57" spans="2:7" ht="13.5" thickBot="1">
      <c r="B57" s="9" t="s">
        <v>166</v>
      </c>
      <c r="F57" s="78">
        <v>120</v>
      </c>
      <c r="G57" s="9" t="s">
        <v>48</v>
      </c>
    </row>
    <row r="58" spans="2:7" ht="17.25" thickBot="1" thickTop="1">
      <c r="B58" s="9"/>
      <c r="F58" s="92" t="s">
        <v>191</v>
      </c>
      <c r="G58" s="11"/>
    </row>
    <row r="59" spans="1:9" ht="16.5" thickTop="1">
      <c r="A59" s="19" t="s">
        <v>135</v>
      </c>
      <c r="B59" s="8"/>
      <c r="C59" s="8"/>
      <c r="D59" s="8"/>
      <c r="E59" s="8"/>
      <c r="F59" s="8"/>
      <c r="G59" s="8"/>
      <c r="H59" s="8"/>
      <c r="I59" s="8"/>
    </row>
    <row r="60" spans="2:6" ht="12.75">
      <c r="B60" s="18" t="s">
        <v>186</v>
      </c>
      <c r="C60" s="18"/>
      <c r="D60" s="18"/>
      <c r="E60" s="18"/>
      <c r="F60" s="18"/>
    </row>
    <row r="62" ht="15.75">
      <c r="B62" s="20" t="s">
        <v>141</v>
      </c>
    </row>
    <row r="63" spans="2:3" ht="15.75">
      <c r="B63" s="21" t="s">
        <v>51</v>
      </c>
      <c r="C63" s="20" t="s">
        <v>154</v>
      </c>
    </row>
    <row r="64" ht="15.75">
      <c r="C64" s="21" t="s">
        <v>152</v>
      </c>
    </row>
    <row r="65" spans="3:4" ht="15.75">
      <c r="C65" s="21" t="s">
        <v>184</v>
      </c>
      <c r="D65" s="21"/>
    </row>
    <row r="66" spans="3:4" ht="15.75">
      <c r="C66" s="21" t="s">
        <v>144</v>
      </c>
      <c r="D66" s="21"/>
    </row>
    <row r="67" ht="14.25">
      <c r="C67" s="21" t="s">
        <v>134</v>
      </c>
    </row>
    <row r="68" ht="12.75">
      <c r="C68" s="21" t="s">
        <v>161</v>
      </c>
    </row>
    <row r="69" ht="15.75">
      <c r="C69" s="21" t="s">
        <v>169</v>
      </c>
    </row>
    <row r="70" ht="12.75">
      <c r="C70" s="21" t="s">
        <v>53</v>
      </c>
    </row>
    <row r="71" spans="3:4" ht="12.75">
      <c r="C71" s="55" t="s">
        <v>162</v>
      </c>
      <c r="D71" s="21"/>
    </row>
    <row r="72" spans="3:4" ht="12.75">
      <c r="C72" s="24"/>
      <c r="D72" s="21"/>
    </row>
    <row r="73" ht="14.25">
      <c r="B73" s="22" t="s">
        <v>142</v>
      </c>
    </row>
    <row r="74" spans="2:5" ht="15.75">
      <c r="B74" s="21" t="s">
        <v>136</v>
      </c>
      <c r="C74" s="21" t="s">
        <v>183</v>
      </c>
      <c r="D74" s="21" t="s">
        <v>72</v>
      </c>
      <c r="E74" s="21"/>
    </row>
    <row r="75" spans="1:4" ht="15.75">
      <c r="A75" s="9"/>
      <c r="B75" s="21" t="s">
        <v>136</v>
      </c>
      <c r="C75" s="58">
        <f>(2*0.4*(F28)^(0.5))/(F25*F22)</f>
        <v>0.018051077820563047</v>
      </c>
      <c r="D75" s="21" t="s">
        <v>111</v>
      </c>
    </row>
    <row r="76" spans="1:3" ht="12.75">
      <c r="A76" s="9"/>
      <c r="C76" s="21"/>
    </row>
    <row r="77" spans="1:2" ht="14.25">
      <c r="A77" s="9"/>
      <c r="B77" s="22" t="s">
        <v>143</v>
      </c>
    </row>
    <row r="78" spans="1:3" ht="15.75">
      <c r="A78" s="9"/>
      <c r="B78" s="21" t="s">
        <v>140</v>
      </c>
      <c r="C78" s="21" t="s">
        <v>139</v>
      </c>
    </row>
    <row r="79" spans="1:4" ht="15.75">
      <c r="A79" s="9"/>
      <c r="B79" s="21" t="s">
        <v>140</v>
      </c>
      <c r="C79" s="59">
        <f>F56/(F25*F22)</f>
        <v>6.624973675167516</v>
      </c>
      <c r="D79" s="21" t="s">
        <v>72</v>
      </c>
    </row>
    <row r="80" spans="1:3" ht="12.75">
      <c r="A80" s="9"/>
      <c r="C80" s="24"/>
    </row>
    <row r="81" spans="1:2" ht="12.75">
      <c r="A81" s="9"/>
      <c r="B81" s="22" t="s">
        <v>145</v>
      </c>
    </row>
    <row r="82" spans="1:3" ht="15.75">
      <c r="A82" s="9"/>
      <c r="B82" s="20" t="s">
        <v>141</v>
      </c>
      <c r="C82" s="21"/>
    </row>
    <row r="83" spans="1:7" ht="15.75">
      <c r="A83" s="9"/>
      <c r="B83" s="20" t="s">
        <v>153</v>
      </c>
      <c r="C83" s="28">
        <f>(2*C79/C75^2)*(C75*F57^(0.5)-1+EXP(-C75*F57^(0.5)))</f>
        <v>745.0873079639921</v>
      </c>
      <c r="E83" s="36"/>
      <c r="F83" s="27"/>
      <c r="G83" s="27"/>
    </row>
    <row r="84" spans="1:9" ht="16.5" thickBot="1">
      <c r="A84" s="9"/>
      <c r="B84" s="21" t="s">
        <v>133</v>
      </c>
      <c r="C84" s="28">
        <f>C83+H19</f>
        <v>1043.087307963992</v>
      </c>
      <c r="D84" s="21" t="s">
        <v>19</v>
      </c>
      <c r="E84" s="51"/>
      <c r="F84" s="51"/>
      <c r="G84" s="51"/>
      <c r="H84" s="51"/>
      <c r="I84" s="51"/>
    </row>
    <row r="85" spans="1:9" ht="17.25" thickBot="1" thickTop="1">
      <c r="A85" s="9"/>
      <c r="B85" s="97" t="s">
        <v>193</v>
      </c>
      <c r="C85" s="98">
        <f>C84-273</f>
        <v>770.0873079639921</v>
      </c>
      <c r="D85" s="99" t="s">
        <v>18</v>
      </c>
      <c r="E85" s="98">
        <f>(C85*1.8)+32</f>
        <v>1418.1571543351859</v>
      </c>
      <c r="F85" s="100" t="s">
        <v>17</v>
      </c>
      <c r="G85" s="32"/>
      <c r="H85" s="51"/>
      <c r="I85" s="51"/>
    </row>
    <row r="86" ht="13.5" thickTop="1"/>
    <row r="87" ht="14.25">
      <c r="B87" s="62"/>
    </row>
    <row r="88" spans="2:9" ht="15.75">
      <c r="B88" s="2" t="s">
        <v>187</v>
      </c>
      <c r="C88" s="64"/>
      <c r="D88" s="64"/>
      <c r="E88" s="64"/>
      <c r="F88" s="64"/>
      <c r="G88" s="64"/>
      <c r="H88" s="64"/>
      <c r="I88" s="51"/>
    </row>
    <row r="89" spans="2:9" ht="15.75">
      <c r="B89" s="2" t="s">
        <v>188</v>
      </c>
      <c r="C89" s="64"/>
      <c r="D89" s="64"/>
      <c r="E89" s="64"/>
      <c r="F89" s="64"/>
      <c r="G89" s="64"/>
      <c r="H89" s="64"/>
      <c r="I89" s="51"/>
    </row>
    <row r="90" spans="2:9" ht="15.75">
      <c r="B90" s="2" t="s">
        <v>199</v>
      </c>
      <c r="C90" s="64"/>
      <c r="D90" s="64"/>
      <c r="E90" s="64"/>
      <c r="F90" s="64"/>
      <c r="G90" s="64"/>
      <c r="H90" s="64"/>
      <c r="I90" s="51"/>
    </row>
    <row r="91" spans="2:9" ht="15.75">
      <c r="B91" s="2" t="s">
        <v>146</v>
      </c>
      <c r="C91" s="64"/>
      <c r="D91" s="64"/>
      <c r="E91" s="64"/>
      <c r="F91" s="64"/>
      <c r="G91" s="64"/>
      <c r="H91" s="64"/>
      <c r="I91" s="51"/>
    </row>
    <row r="92" spans="2:15" ht="15.75">
      <c r="B92" s="2" t="s">
        <v>147</v>
      </c>
      <c r="C92" s="64"/>
      <c r="D92" s="64"/>
      <c r="E92" s="64"/>
      <c r="F92" s="64"/>
      <c r="G92" s="64"/>
      <c r="H92" s="64"/>
      <c r="I92" s="51"/>
      <c r="M92" s="46"/>
      <c r="N92" s="46"/>
      <c r="O92" s="43"/>
    </row>
    <row r="93" spans="2:9" ht="15.75">
      <c r="B93" s="2" t="s">
        <v>148</v>
      </c>
      <c r="C93" s="64"/>
      <c r="D93" s="64"/>
      <c r="E93" s="64"/>
      <c r="F93" s="64"/>
      <c r="G93" s="64"/>
      <c r="H93" s="64"/>
      <c r="I93" s="51"/>
    </row>
    <row r="94" spans="2:9" ht="15.75">
      <c r="B94" s="2" t="s">
        <v>132</v>
      </c>
      <c r="C94" s="64"/>
      <c r="D94" s="64"/>
      <c r="E94" s="64"/>
      <c r="F94" s="64"/>
      <c r="G94" s="64"/>
      <c r="H94" s="64"/>
      <c r="I94" s="51"/>
    </row>
    <row r="95" spans="2:9" ht="15.75">
      <c r="B95" s="2" t="s">
        <v>192</v>
      </c>
      <c r="C95" s="64"/>
      <c r="D95" s="64"/>
      <c r="E95" s="64"/>
      <c r="F95" s="64"/>
      <c r="G95" s="64"/>
      <c r="H95" s="64"/>
      <c r="I95" s="51"/>
    </row>
    <row r="110" spans="1:8" s="49" customFormat="1" ht="12.75">
      <c r="A110" s="79" t="s">
        <v>177</v>
      </c>
      <c r="B110" s="80"/>
      <c r="C110" s="81" t="s">
        <v>178</v>
      </c>
      <c r="D110" s="82"/>
      <c r="E110" s="81" t="s">
        <v>179</v>
      </c>
      <c r="F110" s="94"/>
      <c r="G110" s="95"/>
      <c r="H110" s="96"/>
    </row>
    <row r="111" spans="1:8" s="49" customFormat="1" ht="12.75">
      <c r="A111" s="83"/>
      <c r="B111" s="83"/>
      <c r="C111" s="85"/>
      <c r="D111" s="83"/>
      <c r="E111" s="85"/>
      <c r="F111" s="84"/>
      <c r="G111" s="83"/>
      <c r="H111" s="84"/>
    </row>
    <row r="112" spans="1:8" s="49" customFormat="1" ht="12.75">
      <c r="A112" s="79" t="s">
        <v>180</v>
      </c>
      <c r="B112" s="80"/>
      <c r="C112" s="81" t="s">
        <v>178</v>
      </c>
      <c r="D112" s="82"/>
      <c r="E112" s="81" t="s">
        <v>179</v>
      </c>
      <c r="F112" s="94"/>
      <c r="G112" s="95"/>
      <c r="H112" s="96"/>
    </row>
    <row r="113" spans="1:8" s="49" customFormat="1" ht="12.75">
      <c r="A113" s="83"/>
      <c r="B113" s="83"/>
      <c r="C113" s="83"/>
      <c r="D113" s="83"/>
      <c r="E113" s="83"/>
      <c r="F113" s="83"/>
      <c r="G113" s="83"/>
      <c r="H113" s="84"/>
    </row>
    <row r="114" spans="1:8" s="49" customFormat="1" ht="12.75">
      <c r="A114" s="79" t="s">
        <v>181</v>
      </c>
      <c r="B114" s="83"/>
      <c r="C114" s="83"/>
      <c r="D114" s="83"/>
      <c r="E114" s="83"/>
      <c r="F114" s="83"/>
      <c r="G114" s="83"/>
      <c r="H114" s="84"/>
    </row>
    <row r="115" spans="1:8" s="49" customFormat="1" ht="12.75">
      <c r="A115" s="86"/>
      <c r="B115" s="86"/>
      <c r="C115" s="86"/>
      <c r="D115" s="86"/>
      <c r="E115" s="86"/>
      <c r="F115" s="86"/>
      <c r="G115" s="86"/>
      <c r="H115" s="86"/>
    </row>
    <row r="116" spans="1:8" s="49" customFormat="1" ht="12.75">
      <c r="A116" s="86"/>
      <c r="B116" s="86"/>
      <c r="C116" s="86"/>
      <c r="D116" s="86"/>
      <c r="E116" s="86"/>
      <c r="F116" s="86"/>
      <c r="G116" s="86"/>
      <c r="H116" s="86"/>
    </row>
    <row r="117" spans="1:8" s="49" customFormat="1" ht="12.75">
      <c r="A117" s="86"/>
      <c r="B117" s="86"/>
      <c r="C117" s="86"/>
      <c r="D117" s="86"/>
      <c r="E117" s="86"/>
      <c r="F117" s="86"/>
      <c r="G117" s="86"/>
      <c r="H117" s="86"/>
    </row>
    <row r="118" spans="1:8" s="49" customFormat="1" ht="12.75">
      <c r="A118" s="86"/>
      <c r="B118" s="86"/>
      <c r="C118" s="86"/>
      <c r="D118" s="86"/>
      <c r="E118" s="86"/>
      <c r="F118" s="86"/>
      <c r="G118" s="86"/>
      <c r="H118" s="86"/>
    </row>
    <row r="119" spans="1:8" s="49" customFormat="1" ht="12.75">
      <c r="A119" s="86"/>
      <c r="B119" s="86"/>
      <c r="C119" s="86"/>
      <c r="D119" s="86"/>
      <c r="E119" s="86"/>
      <c r="F119" s="86"/>
      <c r="G119" s="86"/>
      <c r="H119" s="86"/>
    </row>
    <row r="120" spans="1:8" s="49" customFormat="1" ht="12.75">
      <c r="A120" s="86"/>
      <c r="B120" s="86"/>
      <c r="C120" s="86"/>
      <c r="D120" s="86"/>
      <c r="E120" s="86"/>
      <c r="F120" s="86"/>
      <c r="G120" s="86"/>
      <c r="H120" s="86"/>
    </row>
    <row r="121" spans="1:8" s="49" customFormat="1" ht="18">
      <c r="A121" s="86"/>
      <c r="B121" s="86"/>
      <c r="C121" s="87" t="s">
        <v>72</v>
      </c>
      <c r="D121" s="86"/>
      <c r="E121" s="86"/>
      <c r="F121" s="86"/>
      <c r="G121" s="86"/>
      <c r="H121" s="86"/>
    </row>
    <row r="122" spans="1:8" s="49" customFormat="1" ht="12.75">
      <c r="A122" s="86"/>
      <c r="B122" s="86"/>
      <c r="C122" s="86"/>
      <c r="D122" s="86"/>
      <c r="E122" s="86"/>
      <c r="F122" s="86"/>
      <c r="G122" s="86"/>
      <c r="H122" s="86"/>
    </row>
    <row r="123" spans="1:8" s="49" customFormat="1" ht="12.75">
      <c r="A123" s="86"/>
      <c r="B123" s="86"/>
      <c r="C123" s="86"/>
      <c r="D123" s="86"/>
      <c r="E123" s="86"/>
      <c r="F123" s="86"/>
      <c r="G123" s="86"/>
      <c r="H123" s="86"/>
    </row>
    <row r="124" spans="1:8" s="49" customFormat="1" ht="12.75">
      <c r="A124" s="86"/>
      <c r="B124" s="86"/>
      <c r="C124" s="86"/>
      <c r="D124" s="86"/>
      <c r="E124" s="86"/>
      <c r="F124" s="86"/>
      <c r="G124" s="86"/>
      <c r="H124" s="86"/>
    </row>
    <row r="125" spans="1:8" s="49" customFormat="1" ht="12.75">
      <c r="A125" s="86"/>
      <c r="B125" s="86"/>
      <c r="C125" s="86"/>
      <c r="D125" s="86"/>
      <c r="E125" s="86"/>
      <c r="F125" s="86"/>
      <c r="G125" s="86"/>
      <c r="H125" s="86"/>
    </row>
    <row r="126" spans="1:8" s="49" customFormat="1" ht="12.75">
      <c r="A126" s="88"/>
      <c r="B126" s="88"/>
      <c r="C126" s="88"/>
      <c r="D126" s="88"/>
      <c r="E126" s="88"/>
      <c r="F126" s="88"/>
      <c r="G126" s="86"/>
      <c r="H126" s="86"/>
    </row>
    <row r="127" s="49" customFormat="1" ht="13.5" thickBot="1"/>
    <row r="128" spans="1:8" s="111" customFormat="1" ht="14.25" thickBot="1" thickTop="1">
      <c r="A128" s="108" t="s">
        <v>202</v>
      </c>
      <c r="B128" s="109" t="s">
        <v>204</v>
      </c>
      <c r="C128" s="109"/>
      <c r="D128" s="109"/>
      <c r="E128" s="109"/>
      <c r="F128" s="109"/>
      <c r="G128" s="110"/>
      <c r="H128" s="108" t="s">
        <v>178</v>
      </c>
    </row>
    <row r="129" spans="1:8" s="111" customFormat="1" ht="14.25" thickBot="1" thickTop="1">
      <c r="A129" s="112" t="s">
        <v>203</v>
      </c>
      <c r="B129" s="113" t="s">
        <v>206</v>
      </c>
      <c r="C129" s="113"/>
      <c r="D129" s="113" t="s">
        <v>72</v>
      </c>
      <c r="E129" s="113"/>
      <c r="F129" s="113"/>
      <c r="G129" s="114"/>
      <c r="H129" s="112" t="s">
        <v>207</v>
      </c>
    </row>
    <row r="130" spans="1:8" s="111" customFormat="1" ht="12.75">
      <c r="A130" s="115"/>
      <c r="B130" s="116"/>
      <c r="C130" s="116"/>
      <c r="D130" s="116"/>
      <c r="E130" s="116"/>
      <c r="F130" s="116"/>
      <c r="G130" s="117"/>
      <c r="H130" s="115"/>
    </row>
    <row r="131" spans="1:8" s="111" customFormat="1" ht="12.75">
      <c r="A131" s="115"/>
      <c r="B131" s="116"/>
      <c r="C131" s="116"/>
      <c r="D131" s="116"/>
      <c r="E131" s="116"/>
      <c r="F131" s="116"/>
      <c r="G131" s="117"/>
      <c r="H131" s="115"/>
    </row>
    <row r="132" spans="1:8" s="111" customFormat="1" ht="12.75">
      <c r="A132" s="115"/>
      <c r="B132" s="116"/>
      <c r="C132" s="116"/>
      <c r="D132" s="116"/>
      <c r="E132" s="116"/>
      <c r="F132" s="116"/>
      <c r="G132" s="117"/>
      <c r="H132" s="115"/>
    </row>
    <row r="133" spans="1:8" s="111" customFormat="1" ht="12.75">
      <c r="A133" s="115"/>
      <c r="B133" s="116"/>
      <c r="C133" s="116"/>
      <c r="D133" s="116"/>
      <c r="E133" s="116"/>
      <c r="F133" s="116"/>
      <c r="G133" s="117"/>
      <c r="H133" s="115"/>
    </row>
    <row r="134" spans="1:8" s="111" customFormat="1" ht="12.75">
      <c r="A134" s="115"/>
      <c r="B134" s="116"/>
      <c r="C134" s="116"/>
      <c r="D134" s="116"/>
      <c r="E134" s="116"/>
      <c r="F134" s="116"/>
      <c r="G134" s="117"/>
      <c r="H134" s="115"/>
    </row>
    <row r="135" spans="1:8" s="111" customFormat="1" ht="12.75">
      <c r="A135" s="115"/>
      <c r="B135" s="116"/>
      <c r="C135" s="116"/>
      <c r="D135" s="116"/>
      <c r="E135" s="116"/>
      <c r="F135" s="116"/>
      <c r="G135" s="117"/>
      <c r="H135" s="115"/>
    </row>
    <row r="136" spans="1:8" s="111" customFormat="1" ht="12.75">
      <c r="A136" s="115"/>
      <c r="B136" s="116"/>
      <c r="C136" s="116"/>
      <c r="D136" s="116"/>
      <c r="E136" s="116"/>
      <c r="F136" s="116"/>
      <c r="G136" s="117"/>
      <c r="H136" s="115"/>
    </row>
    <row r="137" spans="1:8" s="111" customFormat="1" ht="12.75">
      <c r="A137" s="115"/>
      <c r="B137" s="116"/>
      <c r="C137" s="116"/>
      <c r="D137" s="116"/>
      <c r="E137" s="116"/>
      <c r="F137" s="116"/>
      <c r="G137" s="117"/>
      <c r="H137" s="115"/>
    </row>
    <row r="138" spans="1:8" s="111" customFormat="1" ht="12.75">
      <c r="A138" s="115"/>
      <c r="B138" s="116"/>
      <c r="C138" s="116"/>
      <c r="D138" s="116"/>
      <c r="E138" s="116"/>
      <c r="F138" s="116"/>
      <c r="G138" s="117"/>
      <c r="H138" s="115"/>
    </row>
    <row r="139" spans="1:8" s="111" customFormat="1" ht="12.75">
      <c r="A139" s="115"/>
      <c r="B139" s="116"/>
      <c r="C139" s="116"/>
      <c r="D139" s="116"/>
      <c r="E139" s="116"/>
      <c r="F139" s="116"/>
      <c r="G139" s="117"/>
      <c r="H139" s="115"/>
    </row>
    <row r="140" spans="1:8" s="111" customFormat="1" ht="12.75">
      <c r="A140" s="115"/>
      <c r="B140" s="116"/>
      <c r="C140" s="116"/>
      <c r="D140" s="116"/>
      <c r="E140" s="116"/>
      <c r="F140" s="116"/>
      <c r="G140" s="117"/>
      <c r="H140" s="115"/>
    </row>
    <row r="141" spans="1:8" s="111" customFormat="1" ht="12.75">
      <c r="A141" s="115"/>
      <c r="B141" s="116"/>
      <c r="C141" s="116"/>
      <c r="D141" s="116"/>
      <c r="E141" s="116"/>
      <c r="F141" s="116"/>
      <c r="G141" s="117"/>
      <c r="H141" s="115"/>
    </row>
    <row r="142" spans="1:8" s="111" customFormat="1" ht="12.75">
      <c r="A142" s="115"/>
      <c r="B142" s="116"/>
      <c r="C142" s="116"/>
      <c r="D142" s="116"/>
      <c r="E142" s="116"/>
      <c r="F142" s="116"/>
      <c r="G142" s="117"/>
      <c r="H142" s="115"/>
    </row>
    <row r="143" spans="1:8" s="111" customFormat="1" ht="12.75">
      <c r="A143" s="115"/>
      <c r="B143" s="116"/>
      <c r="C143" s="116"/>
      <c r="D143" s="116"/>
      <c r="E143" s="116"/>
      <c r="F143" s="116"/>
      <c r="G143" s="117"/>
      <c r="H143" s="115"/>
    </row>
    <row r="144" spans="1:8" s="111" customFormat="1" ht="12.75">
      <c r="A144" s="115"/>
      <c r="B144" s="116"/>
      <c r="C144" s="116"/>
      <c r="D144" s="116"/>
      <c r="E144" s="116"/>
      <c r="F144" s="116"/>
      <c r="G144" s="117"/>
      <c r="H144" s="115"/>
    </row>
    <row r="145" spans="1:8" s="111" customFormat="1" ht="12.75">
      <c r="A145" s="115"/>
      <c r="B145" s="116"/>
      <c r="C145" s="116"/>
      <c r="D145" s="116"/>
      <c r="E145" s="116"/>
      <c r="F145" s="116"/>
      <c r="G145" s="117"/>
      <c r="H145" s="115"/>
    </row>
    <row r="146" spans="1:8" s="111" customFormat="1" ht="13.5" thickBot="1">
      <c r="A146" s="118"/>
      <c r="B146" s="119"/>
      <c r="C146" s="119"/>
      <c r="D146" s="119"/>
      <c r="E146" s="120"/>
      <c r="F146" s="120"/>
      <c r="G146" s="121"/>
      <c r="H146" s="122"/>
    </row>
    <row r="147" s="49" customFormat="1" ht="13.5" thickTop="1"/>
    <row r="148" s="49" customFormat="1" ht="12.75"/>
    <row r="149" s="49" customFormat="1" ht="12.75"/>
    <row r="150" s="49" customFormat="1" ht="12.75"/>
    <row r="151" s="49" customFormat="1" ht="12.75"/>
    <row r="152" s="49" customFormat="1" ht="12.75"/>
    <row r="153" s="49" customFormat="1" ht="12.75"/>
    <row r="154" s="49" customFormat="1" ht="12.75"/>
  </sheetData>
  <sheetProtection password="F6F0" sheet="1" objects="1" scenarios="1"/>
  <mergeCells count="1">
    <mergeCell ref="B34:C35"/>
  </mergeCells>
  <printOptions/>
  <pageMargins left="1" right="1" top="1" bottom="1" header="0.5" footer="0.5"/>
  <pageSetup fitToHeight="2" horizontalDpi="600" verticalDpi="600" orientation="portrait" r:id="rId4"/>
  <headerFooter alignWithMargins="0">
    <oddHeader>&amp;L&amp;6Office of Nuclear Reactor Regulation
Division of Systems Safety and Analysis
Plant Systems Branch
Fire Protection Engineering and Special Projects Section</oddHeader>
    <oddFooter>&amp;C&amp;P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States Nuclear Regulatory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nxi</dc:creator>
  <cp:keywords/>
  <dc:description/>
  <cp:lastModifiedBy>JRD2</cp:lastModifiedBy>
  <cp:lastPrinted>2004-05-13T17:19:43Z</cp:lastPrinted>
  <dcterms:created xsi:type="dcterms:W3CDTF">2001-04-10T10:59:19Z</dcterms:created>
  <dcterms:modified xsi:type="dcterms:W3CDTF">2005-01-18T13:06:36Z</dcterms:modified>
  <cp:category/>
  <cp:version/>
  <cp:contentType/>
  <cp:contentStatus/>
</cp:coreProperties>
</file>