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'All'!$A$1:$AF$473</definedName>
    <definedName name="_xlnm.Print_Area" localSheetId="0">'SRSA'!$A$1:$AF$473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<sst xmlns="http://schemas.openxmlformats.org/spreadsheetml/2006/main" count="5950" uniqueCount="1173">
  <si>
    <t>ST. CHARLES</t>
  </si>
  <si>
    <t>Minnesota School Districts</t>
  </si>
  <si>
    <t>MOUNTAIN IRON-BUHL</t>
  </si>
  <si>
    <t>BOX 537</t>
  </si>
  <si>
    <t>MOUNTAIN IRON</t>
  </si>
  <si>
    <t>UNITED SOUTH CENTRAL</t>
  </si>
  <si>
    <t>250 2ND AVE. S.W.</t>
  </si>
  <si>
    <t>MAPLE RIVER</t>
  </si>
  <si>
    <t>BOX 515</t>
  </si>
  <si>
    <t>BOX 96, 201 W. BARTLETT ST.</t>
  </si>
  <si>
    <t>WYKOFF</t>
  </si>
  <si>
    <t>ST. LOUIS COUNTY</t>
  </si>
  <si>
    <t>1701 N. 9TH AVE.</t>
  </si>
  <si>
    <t>CHASKA</t>
  </si>
  <si>
    <t>WATERVILLE-ELYSIAN-MORRISTOWN</t>
  </si>
  <si>
    <t>500 E. PAQUIN ST.</t>
  </si>
  <si>
    <t>FRESHWATER ED. DISTRICT</t>
  </si>
  <si>
    <t>1100 5TH ST. N.E., STE. 2</t>
  </si>
  <si>
    <t>STAPLES</t>
  </si>
  <si>
    <t>CHISAGO LAKES</t>
  </si>
  <si>
    <t>13750 LAKE BLVD.</t>
  </si>
  <si>
    <t>LINDSTROM</t>
  </si>
  <si>
    <t>MINNEWASKA</t>
  </si>
  <si>
    <t>25122 STATE HWY 28</t>
  </si>
  <si>
    <t>EVELETH-GILBERT</t>
  </si>
  <si>
    <t>801 JONES ST.</t>
  </si>
  <si>
    <t>EVELETH</t>
  </si>
  <si>
    <t>WADENA-DEER CREEK</t>
  </si>
  <si>
    <t>520 COLFAX AVE. S.</t>
  </si>
  <si>
    <t>WADENA</t>
  </si>
  <si>
    <t>BUFFALO LAKE-HECTOR</t>
  </si>
  <si>
    <t>BOX 307, 220 W. 3RD ST.</t>
  </si>
  <si>
    <t>HECTOR</t>
  </si>
  <si>
    <t>WARREN-ALVARADO-OSLO</t>
  </si>
  <si>
    <t>224 E. BRIDGE AVE.</t>
  </si>
  <si>
    <t>INTERMEDIATE SCHOOL DISTRICT 287</t>
  </si>
  <si>
    <t>1820 N. XENIUM LANE</t>
  </si>
  <si>
    <t>INTERMEDIATE SCHOOL DISTRICT 917</t>
  </si>
  <si>
    <t>1300 145TH ST. E.</t>
  </si>
  <si>
    <t>ROSEMOUNT</t>
  </si>
  <si>
    <t>CEDAR RIVERSIDE COMMUNITY SCHOOL</t>
  </si>
  <si>
    <t>1610 S. 6TH ST., STE. 100</t>
  </si>
  <si>
    <t>METRO DEAF CHARTER SCHOOL</t>
  </si>
  <si>
    <t>265 W. LAFAYETTE RD. S.</t>
  </si>
  <si>
    <t>ST. PAUL</t>
  </si>
  <si>
    <t>SKILLS FOR TOMORROW CHARTER SCHOOL</t>
  </si>
  <si>
    <t>547 WHEELER ST. N.</t>
  </si>
  <si>
    <t>BEMIDJI</t>
  </si>
  <si>
    <t>CLOQUET</t>
  </si>
  <si>
    <t>315 7TH LANE N.E.</t>
  </si>
  <si>
    <t>411 5TH AVE. S.</t>
  </si>
  <si>
    <t>RED LAKE FALLS</t>
  </si>
  <si>
    <t>NEWFOLDEN</t>
  </si>
  <si>
    <t>LAKE AGASSIZ SP. ED. COOP.</t>
  </si>
  <si>
    <t>MIDWEST SP. ED. COOP.</t>
  </si>
  <si>
    <t>600 COLUMBIA AVE.</t>
  </si>
  <si>
    <t>FERGUS FALLS AREA SP. ED. COOP.</t>
  </si>
  <si>
    <t>4-B EAST DR.</t>
  </si>
  <si>
    <t>FERGUS FALLS</t>
  </si>
  <si>
    <t>CROW RIVER SP. ED. COOP.</t>
  </si>
  <si>
    <t>1107 E. 11TH ST., SUITE 100</t>
  </si>
  <si>
    <t>MEEKER &amp; WRIGHT SPECIAL EDUCATION</t>
  </si>
  <si>
    <t>COKATO</t>
  </si>
  <si>
    <t>FAIRMONT</t>
  </si>
  <si>
    <t>450 9TH AVE.</t>
  </si>
  <si>
    <t>GRANITE FALLS</t>
  </si>
  <si>
    <t>MINNESOTA RIVER VALLEY SP. ED. COOP</t>
  </si>
  <si>
    <t>100 HOPE AVE.</t>
  </si>
  <si>
    <t>JORDAN</t>
  </si>
  <si>
    <t>AREA SPECIAL EDUCATION COOP.</t>
  </si>
  <si>
    <t>1505 CENTRAL AVE. N.W.</t>
  </si>
  <si>
    <t>EAST GRAND FORKS</t>
  </si>
  <si>
    <t>MONTEVIDEO</t>
  </si>
  <si>
    <t>ST. PETER</t>
  </si>
  <si>
    <t>SARTELL</t>
  </si>
  <si>
    <t>BOX 107</t>
  </si>
  <si>
    <t>N.R.H.E.G.</t>
  </si>
  <si>
    <t>NEW RICHLAND</t>
  </si>
  <si>
    <t>MURRAY COUNTY CENTRAL</t>
  </si>
  <si>
    <t>2420 28TH ST.</t>
  </si>
  <si>
    <t>SLAYTON</t>
  </si>
  <si>
    <t>M.A.C.C.R.A.Y.</t>
  </si>
  <si>
    <t>BOX 690</t>
  </si>
  <si>
    <t>CLARA CITY</t>
  </si>
  <si>
    <t>MINNESOTA NEW COUNTRY SCHOOL</t>
  </si>
  <si>
    <t>PACT CHARTER SCHOOL</t>
  </si>
  <si>
    <t>2665 4TH AVE. N.</t>
  </si>
  <si>
    <t>ANOKA</t>
  </si>
  <si>
    <t>NEW VISIONS CHARTER SCHOOL</t>
  </si>
  <si>
    <t>1800 SECOND ST. N.E.</t>
  </si>
  <si>
    <t>EMILY CHARTER SCHOOL</t>
  </si>
  <si>
    <t>EMILY</t>
  </si>
  <si>
    <t>YELLOW MEDICINE EAST</t>
  </si>
  <si>
    <t>FILLMORE CENTRAL</t>
  </si>
  <si>
    <t>145 MAIN AVE. S.E.</t>
  </si>
  <si>
    <t>NORMAN COUNTY EAST</t>
  </si>
  <si>
    <t>BOX 420</t>
  </si>
  <si>
    <t>SIBLEY EAST</t>
  </si>
  <si>
    <t>BOX 1000</t>
  </si>
  <si>
    <t>CLEARBROOK-GONVICK</t>
  </si>
  <si>
    <t>CLEARBROOK</t>
  </si>
  <si>
    <t>WEST CENTRAL AREA</t>
  </si>
  <si>
    <t>301 COUNTY RD. 2</t>
  </si>
  <si>
    <t>BARRETT</t>
  </si>
  <si>
    <t>BELGRADE-BROOTEN-ELROSA</t>
  </si>
  <si>
    <t>BELGRADE</t>
  </si>
  <si>
    <t>A.C.G.C.</t>
  </si>
  <si>
    <t>27250 MN HWY. 4</t>
  </si>
  <si>
    <t>GROVE CITY</t>
  </si>
  <si>
    <t>GREENBUSH-MIDDLE RIVER</t>
  </si>
  <si>
    <t>GREENBUSH</t>
  </si>
  <si>
    <t>PIPESTONE AREA SCHOOLS</t>
  </si>
  <si>
    <t>1401 SW 7TH ST.</t>
  </si>
  <si>
    <t>PIPESTONE</t>
  </si>
  <si>
    <t>LONG PRAIRIE-GREY EAGLE</t>
  </si>
  <si>
    <t>205 2ND ST. S.</t>
  </si>
  <si>
    <t>LONG PRAIRIE</t>
  </si>
  <si>
    <t>CEDAR MOUNTAIN</t>
  </si>
  <si>
    <t>EAGLE VALLEY PUBLIC SCHOOLS</t>
  </si>
  <si>
    <t>EAGLE BEND</t>
  </si>
  <si>
    <t>COMMUNITY OF PEACE ACADEMY</t>
  </si>
  <si>
    <t>471 MAGNOLIA AVE. E.</t>
  </si>
  <si>
    <t>WORLD LEARNER CHARTER SCHOOL</t>
  </si>
  <si>
    <t>112050 HUNDERTMARK RD.</t>
  </si>
  <si>
    <t>MINNESOTA TRANSITIONS CHARTER SCH</t>
  </si>
  <si>
    <t>2526 27TH AVE. S.</t>
  </si>
  <si>
    <t>ACHIEVE LANGUAGE ACADEMY</t>
  </si>
  <si>
    <t>2169 STILLWATER AVE.</t>
  </si>
  <si>
    <t>ST. PAUL FAMILY LEARNING CENTER</t>
  </si>
  <si>
    <t>1745 UNIVERSITY AVE. W.</t>
  </si>
  <si>
    <t>NORTHERN LAKES SPECIAL ED. COOP.</t>
  </si>
  <si>
    <t>BOX 171</t>
  </si>
  <si>
    <t>COLERAINE</t>
  </si>
  <si>
    <t>METROPOLITAN LEARNING ALLIANCE</t>
  </si>
  <si>
    <t>141 E. BROADWAY</t>
  </si>
  <si>
    <t>HOWARD LAKE-WAVERLY-WINSTED</t>
  </si>
  <si>
    <t>BOX 708</t>
  </si>
  <si>
    <t>HOWARD LAKE</t>
  </si>
  <si>
    <t>FAIRMONT AREA SCHOOLS</t>
  </si>
  <si>
    <t>115 SOUTH PARK ST.</t>
  </si>
  <si>
    <t>LAC QUI PARLE VALLEY</t>
  </si>
  <si>
    <t>2860 291ST AVE.</t>
  </si>
  <si>
    <t>ADA-BORUP</t>
  </si>
  <si>
    <t>604 THORPE AVE. W.</t>
  </si>
  <si>
    <t>ADA</t>
  </si>
  <si>
    <t>STEPHEN-ARGYLE CENTRAL SCHOOLS</t>
  </si>
  <si>
    <t>STEPHEN</t>
  </si>
  <si>
    <t>GLENCOE-SILVER LAKE</t>
  </si>
  <si>
    <t>1621 E. 16TH ST.</t>
  </si>
  <si>
    <t>MINNESOTA STATE ACADEMIES</t>
  </si>
  <si>
    <t>615 OLAF HANSON DR.</t>
  </si>
  <si>
    <t>FARIBAULT</t>
  </si>
  <si>
    <t>BLUE EARTH AREA PUBLIC SCHOOL</t>
  </si>
  <si>
    <t>315 E. 6TH ST.</t>
  </si>
  <si>
    <t>BLUE EARTH</t>
  </si>
  <si>
    <t>RED ROCK CENTRAL</t>
  </si>
  <si>
    <t>LAMBERTON</t>
  </si>
  <si>
    <t>EDISON CHARTER SCHOOL</t>
  </si>
  <si>
    <t>1750 KENWOOD AVE.</t>
  </si>
  <si>
    <t>DULUTH</t>
  </si>
  <si>
    <t>VILLAGE SCHOOL OF NORTHFIELD</t>
  </si>
  <si>
    <t>1100 BOLLENBACHER COURT</t>
  </si>
  <si>
    <t>CYBER VILLAGE ACADEMY</t>
  </si>
  <si>
    <t>1336 ENERGY PARK DR.</t>
  </si>
  <si>
    <t>E.C.H.O. CHARTER SCHOOL</t>
  </si>
  <si>
    <t>BOX 158, 101 ROCKET AVE.</t>
  </si>
  <si>
    <t>ECHO</t>
  </si>
  <si>
    <t>HIGHER GROUND ACADEMY</t>
  </si>
  <si>
    <t>1381 MARSHALL</t>
  </si>
  <si>
    <t>ST PAUL</t>
  </si>
  <si>
    <t>ECI' NOMPA WOONSPE</t>
  </si>
  <si>
    <t>BOX 10</t>
  </si>
  <si>
    <t>NEW SPIRIT SCHOOL</t>
  </si>
  <si>
    <t>260 EDMUND AVE.</t>
  </si>
  <si>
    <t>628 ROOSEVELT RD.</t>
  </si>
  <si>
    <t>ST. CLOUD</t>
  </si>
  <si>
    <t>EAST METRO INTEGRATION DIST.</t>
  </si>
  <si>
    <t>30 E. COUNTY RD B.</t>
  </si>
  <si>
    <t>MAPLEWOOD</t>
  </si>
  <si>
    <t>VALLEY CROSSING COMMUNITY SCHOOL</t>
  </si>
  <si>
    <t>9900 PARK CROSSING</t>
  </si>
  <si>
    <t>GLENVILLE-EMMONS</t>
  </si>
  <si>
    <t>GLENVILLE</t>
  </si>
  <si>
    <t>MCLEOD WEST SCHOOLS</t>
  </si>
  <si>
    <t>335 3RD ST. S.</t>
  </si>
  <si>
    <t>BROWNTON</t>
  </si>
  <si>
    <t>CLINTON-GRACEVILLE-BEARDSLEY</t>
  </si>
  <si>
    <t>BOX 361</t>
  </si>
  <si>
    <t>ODYSSEY CHARTER SCHOOL</t>
  </si>
  <si>
    <t>6201 NOBLE AVENUE NORTH</t>
  </si>
  <si>
    <t>BROOKLYN CENTER</t>
  </si>
  <si>
    <t>JENNINGS EXPERIENTIAL HIGH SCHOOL</t>
  </si>
  <si>
    <t>1745 UNIVERSITY AVE W. #300</t>
  </si>
  <si>
    <t>HARVEST PREP SCHOOL/SEED ACADEMY</t>
  </si>
  <si>
    <t>1300 OLSON MEMORIAL HWY.</t>
  </si>
  <si>
    <t>CONCORDIA CREATIVE LEARNING ACADEMY</t>
  </si>
  <si>
    <t>1355 PIERCE BUTLER ROUTE</t>
  </si>
  <si>
    <t>FACE TO FACE ACADEMY</t>
  </si>
  <si>
    <t>1165 ARCADE ST.</t>
  </si>
  <si>
    <t>SOJOURNER TRUTH ACADEMY</t>
  </si>
  <si>
    <t>3820 EMERSON AVE. N.</t>
  </si>
  <si>
    <t>HIGH SCHOOL FOR RECORDING ARTS</t>
  </si>
  <si>
    <t>550 VANDALIA AVE.</t>
  </si>
  <si>
    <t>WEST METRO EDUCATION PROGRAM</t>
  </si>
  <si>
    <t>5701 NORMANDALE RD. #302</t>
  </si>
  <si>
    <t>EDINA</t>
  </si>
  <si>
    <t>LAKE PARK AUDUBON DISTRICT</t>
  </si>
  <si>
    <t>P.O.BOX 479</t>
  </si>
  <si>
    <t>RENVILLE COUNTY WEST</t>
  </si>
  <si>
    <t>BOX 338</t>
  </si>
  <si>
    <t>RENVILLE</t>
  </si>
  <si>
    <t>TWIN CITIES ACADEMY</t>
  </si>
  <si>
    <t>486 VIEW ST.</t>
  </si>
  <si>
    <t>MATH &amp; SCIENCE ACADEMY</t>
  </si>
  <si>
    <t>8430 WOODBURY CROSSING</t>
  </si>
  <si>
    <t>HEART OF THE EARTH CHARTER</t>
  </si>
  <si>
    <t>1209 FOURTH STREET S.E.</t>
  </si>
  <si>
    <t>LAKES AREA CHARTER SCHOOL</t>
  </si>
  <si>
    <t>601 NOKOMIS ST. W.</t>
  </si>
  <si>
    <t>OSAKIS</t>
  </si>
  <si>
    <t>LAKE SUPERIOR HIGH SCHOOL</t>
  </si>
  <si>
    <t>5215 RICE LAKE ROAD</t>
  </si>
  <si>
    <t>GREAT RIVER EDUCATION CENTER</t>
  </si>
  <si>
    <t>400 GREAT OAK DR., STE. 108</t>
  </si>
  <si>
    <t>WAITE PARK</t>
  </si>
  <si>
    <t>COON RAPIDS LEARNING CENTER</t>
  </si>
  <si>
    <t>11288 ROBINSON DRIVE N.W.</t>
  </si>
  <si>
    <t>LAFAYETTE PUBLIC CHARTER SCHOOL</t>
  </si>
  <si>
    <t>BOX 125</t>
  </si>
  <si>
    <t>FOUR DIRECTIONS CHARTER SCHOOLS</t>
  </si>
  <si>
    <t>1035 W. BROADWAY</t>
  </si>
  <si>
    <t>NORTH LAKES ACADEMY</t>
  </si>
  <si>
    <t>255B NORTHWEST 7TH AVE.</t>
  </si>
  <si>
    <t>FOREST LAKE</t>
  </si>
  <si>
    <t>LACRESCENT MONTESSORI ACADEMY</t>
  </si>
  <si>
    <t>28 SOUTH OAK ST.</t>
  </si>
  <si>
    <t>LACRESCENT</t>
  </si>
  <si>
    <t>NERSTRAND CHARTER SCHOOL</t>
  </si>
  <si>
    <t>205 S. 2ND ST.</t>
  </si>
  <si>
    <t>NERSTRAND</t>
  </si>
  <si>
    <t>ROCHESTER OFF-CAMPUS CHARTER HIGH</t>
  </si>
  <si>
    <t>1001 5TH ST. N.W.</t>
  </si>
  <si>
    <t>EL COLEGIO CHARTER SCHOOL</t>
  </si>
  <si>
    <t>4137 BLOOMINGTON AVE.S.</t>
  </si>
  <si>
    <t>REDWOOD AREA SCHOOLS</t>
  </si>
  <si>
    <t>100 GEORGE RAMSETH DR.</t>
  </si>
  <si>
    <t>REDWOOD FALLS</t>
  </si>
  <si>
    <t>WESTBROOK-WALNUT GROVE SCHOOLS</t>
  </si>
  <si>
    <t>344 8TH ST.</t>
  </si>
  <si>
    <t>EXCELL ACADEMY CHARTER</t>
  </si>
  <si>
    <t>BOX 107, 6510 ZANE AVE. N.</t>
  </si>
  <si>
    <t>BROOKLYN PARK</t>
  </si>
  <si>
    <t>ACADEMIA CESAR CHAVEZ CHARTER SCH.</t>
  </si>
  <si>
    <t>930 EAST GERANIUM AVE.</t>
  </si>
  <si>
    <t>AGRICULTURAL FOOD SCIENCE ACADEMY</t>
  </si>
  <si>
    <t>70 W. CTY. RD. B2</t>
  </si>
  <si>
    <t>LITTLE CANADA</t>
  </si>
  <si>
    <t>AVALON SCHOOL</t>
  </si>
  <si>
    <t>1745 UNIVERSITY AVE.</t>
  </si>
  <si>
    <t>TWIN CITIES INTERNATIONAL ELEM SCH.</t>
  </si>
  <si>
    <t>277 12TH AVE. N.</t>
  </si>
  <si>
    <t>MN INTERNATIONAL MIDDLE CHARTER</t>
  </si>
  <si>
    <t>FRIENDSHIP ACDMY OF FINE ARTS CHTR.</t>
  </si>
  <si>
    <t>333 SOUTH 12TH ST.</t>
  </si>
  <si>
    <t>PILLAGER AREA CHARTER SCHOOL</t>
  </si>
  <si>
    <t>BOX 130, 3939 STATE HWY 210</t>
  </si>
  <si>
    <t>PILLAGER</t>
  </si>
  <si>
    <t>COVENANT ACADEMY OF MINNESOTA CHTR.</t>
  </si>
  <si>
    <t>1800 14TH STREET N.E.</t>
  </si>
  <si>
    <t>BLUESKY CHARTER SCHOOL</t>
  </si>
  <si>
    <t>1000 HAMLINE AVE. #110</t>
  </si>
  <si>
    <t>RIDGEWAY COMMUNITY SCHOOL</t>
  </si>
  <si>
    <t>RR1, BOX 103</t>
  </si>
  <si>
    <t>HOUSTON</t>
  </si>
  <si>
    <t>N.W.SUBURBAN INTEGRATION DISTRICT</t>
  </si>
  <si>
    <t>11275 96TH AVE. N.</t>
  </si>
  <si>
    <t>MAPLE GROVE</t>
  </si>
  <si>
    <t>WINDOM</t>
  </si>
  <si>
    <t>DODGE CENTER</t>
  </si>
  <si>
    <t>BRAHAM</t>
  </si>
  <si>
    <t>LITTLE CROW TELE-MEDIA NETWORK</t>
  </si>
  <si>
    <t>TWO CENTURY AVE.</t>
  </si>
  <si>
    <t>MINNESOTA ACADEMY OF TECHNOLOGY</t>
  </si>
  <si>
    <t>333 SIBLEY STREET, STE 200</t>
  </si>
  <si>
    <t>NORTH SHORE COMMUNITY SCHOOL</t>
  </si>
  <si>
    <t>5926 RYAN ROAD</t>
  </si>
  <si>
    <t>HARBOR CITY INTERNATIONAL CHARTER</t>
  </si>
  <si>
    <t>332 W. MICHIGAN ST. STE 300</t>
  </si>
  <si>
    <t>WOODSON INSTITUTE FOR EXCELLENCE CH</t>
  </si>
  <si>
    <t>2620 RUSSELL AVE. N.</t>
  </si>
  <si>
    <t>SAGE ACADEMY CHARTER SCHOOL</t>
  </si>
  <si>
    <t>3900 85TH AVENUE NORTH</t>
  </si>
  <si>
    <t>PRAIRIE CREEK COMMUNITY SCHOOL</t>
  </si>
  <si>
    <t>27695 DENMARK AVE.</t>
  </si>
  <si>
    <t>WATERSHED HIGH SCHOOL</t>
  </si>
  <si>
    <t>2344 NICOLLET AVE. S.</t>
  </si>
  <si>
    <t>NEW CENTURY CHARTER SCHOOL</t>
  </si>
  <si>
    <t>BOX 484</t>
  </si>
  <si>
    <t>YANKTON COUNTRY CHARTER SCHOOL</t>
  </si>
  <si>
    <t>BOX 406</t>
  </si>
  <si>
    <t>BALATON</t>
  </si>
  <si>
    <t>CROSSLAKE COMMUNITY CHARTER SCHOOL</t>
  </si>
  <si>
    <t>BOX 1079</t>
  </si>
  <si>
    <t>CROSSLAKE</t>
  </si>
  <si>
    <t>AURORA CHARTER SCHOOL</t>
  </si>
  <si>
    <t>1910 CHICAGO AVE. S.</t>
  </si>
  <si>
    <t>RIVERWAY LEARNING COMMUNITY CHTR</t>
  </si>
  <si>
    <t>BOX 43, 115 IOWA ST.</t>
  </si>
  <si>
    <t>MINNESOTA CITY</t>
  </si>
  <si>
    <t>STUDIO ACADEMY CHARTER SCHOOL</t>
  </si>
  <si>
    <t>707 1ST. AVE. N.E.</t>
  </si>
  <si>
    <t>FAMILY ACADEMY CHARTER SCHOOL</t>
  </si>
  <si>
    <t>3000 HAMLINE AVE. N.</t>
  </si>
  <si>
    <t>NORTHLAND LEARNING CENTER</t>
  </si>
  <si>
    <t>SCHOOLCRAFT LEARNING COMMUNITY CHTR</t>
  </si>
  <si>
    <t>BOX 1685</t>
  </si>
  <si>
    <t>RIVERBEND ACADEMY CHARTER SCHOOL</t>
  </si>
  <si>
    <t>201 S. VICTORY DR. STE. 151</t>
  </si>
  <si>
    <t>MINNESOTA BUSINESS ACADEMY CHARTER</t>
  </si>
  <si>
    <t>505 WABASHA STREET</t>
  </si>
  <si>
    <t>MN INSTITUTE OF TECHNOLOGY CHARTER</t>
  </si>
  <si>
    <t>1515 BREWSTER ST.</t>
  </si>
  <si>
    <t>HOPE COMMUNITY ACADEMY</t>
  </si>
  <si>
    <t>720 PAYNE AVE.</t>
  </si>
  <si>
    <t>JACKSON COUNTY CENTRAL</t>
  </si>
  <si>
    <t>BOX 119</t>
  </si>
  <si>
    <t>RED WING</t>
  </si>
  <si>
    <t>SAUK CENTRE</t>
  </si>
  <si>
    <t>TRIO WOLF CREEK DISTANCE LEARNING</t>
  </si>
  <si>
    <t>13750 LAKE BOULEVARD</t>
  </si>
  <si>
    <t>PARTNERSHIP ACADEMY, INC.</t>
  </si>
  <si>
    <t>305 EAST 77TH ST.</t>
  </si>
  <si>
    <t>K.I.D.S  PROGRAM</t>
  </si>
  <si>
    <t>104 LILLIAN DRIVE</t>
  </si>
  <si>
    <t>NOVA CLASSICAL ACADEMY</t>
  </si>
  <si>
    <t>1135 LAFOND AVENUE</t>
  </si>
  <si>
    <t>M</t>
  </si>
  <si>
    <t>TAREK IBN ZIYAD ACADEMY</t>
  </si>
  <si>
    <t>4100 EAST 66TH STREET</t>
  </si>
  <si>
    <t>INVER GROVE HEIGHTS</t>
  </si>
  <si>
    <t>GREAT EXPECTATIONS</t>
  </si>
  <si>
    <t>BOX 310</t>
  </si>
  <si>
    <t>MINNESOTA INTERNSHIP CENTER</t>
  </si>
  <si>
    <t>1313 FIFTH ST. S.E. STE. 208C</t>
  </si>
  <si>
    <t>HMONG ACADEMY</t>
  </si>
  <si>
    <t>1930 GLENWOOD AVE. N.</t>
  </si>
  <si>
    <t>LIBERTY HIGH SCHOOL</t>
  </si>
  <si>
    <t>532 NORTHTOWN DR.</t>
  </si>
  <si>
    <t>BLAINE</t>
  </si>
  <si>
    <t>GREAT RIVER SCHOOL</t>
  </si>
  <si>
    <t>1630 SKILLMAN AVE.</t>
  </si>
  <si>
    <t>TREKNORTH HIGH SCHOOL</t>
  </si>
  <si>
    <t>VOYAGEURS EXPEDITIONARY</t>
  </si>
  <si>
    <t>BOX 727</t>
  </si>
  <si>
    <t>GENERAL JOHN VESSEY JR LEADERSHIP</t>
  </si>
  <si>
    <t>BOX 600250</t>
  </si>
  <si>
    <t>SOBRIETY HIGH</t>
  </si>
  <si>
    <t>2055 WHITE BEAR AVE.</t>
  </si>
  <si>
    <t>URBAN ACADEMY CHARTER SCHOOL</t>
  </si>
  <si>
    <t>133 EAST 7TH ST.</t>
  </si>
  <si>
    <t>NEW CITY SCHOOL</t>
  </si>
  <si>
    <t>3805 GRAND AVENUE S.</t>
  </si>
  <si>
    <t>ARTECH</t>
  </si>
  <si>
    <t>204 7TH ST. W., PMB6</t>
  </si>
  <si>
    <t>N.E. METRO INTERMEDIATE DIST. 916</t>
  </si>
  <si>
    <t>2540 E. COUNTY RD. F</t>
  </si>
  <si>
    <t>WHITE BEAR LAKE</t>
  </si>
  <si>
    <t>LESTER PRAIRIE</t>
  </si>
  <si>
    <t>SOUTHLAND</t>
  </si>
  <si>
    <t>BOX 351</t>
  </si>
  <si>
    <t>ADAMS</t>
  </si>
  <si>
    <t>AITKIN</t>
  </si>
  <si>
    <t>306 2ND ST. N.W.</t>
  </si>
  <si>
    <t>WALKER-HACKENSACK-AKELEY</t>
  </si>
  <si>
    <t>BOX 4000</t>
  </si>
  <si>
    <t>BOX 330</t>
  </si>
  <si>
    <t>ALBERT LEA</t>
  </si>
  <si>
    <t>211 W. RICHWAY DR.</t>
  </si>
  <si>
    <t>BOX 99</t>
  </si>
  <si>
    <t>BOX 308</t>
  </si>
  <si>
    <t>ANNANDALE</t>
  </si>
  <si>
    <t>ANOKA-HENNEPIN</t>
  </si>
  <si>
    <t>11299 HANSON BLVD. N.W.</t>
  </si>
  <si>
    <t>ASHBY</t>
  </si>
  <si>
    <t>BOX 30</t>
  </si>
  <si>
    <t>401 N.W. THIRD AVE.</t>
  </si>
  <si>
    <t>BADGER</t>
  </si>
  <si>
    <t>BAGLEY</t>
  </si>
  <si>
    <t>202 BAGLEY AVE. N.W.</t>
  </si>
  <si>
    <t>BOX 150</t>
  </si>
  <si>
    <t>BARNUM</t>
  </si>
  <si>
    <t>BOX 227</t>
  </si>
  <si>
    <t>BATTLE LAKE</t>
  </si>
  <si>
    <t>402 SUMMIT STREET W.</t>
  </si>
  <si>
    <t>BECKER</t>
  </si>
  <si>
    <t>12000 HANCOCK ST.</t>
  </si>
  <si>
    <t>220 S. MARKET ST.</t>
  </si>
  <si>
    <t>RR 1 BOX 1</t>
  </si>
  <si>
    <t>3300 GILLETT DRIVE N.W.</t>
  </si>
  <si>
    <t>BENSON</t>
  </si>
  <si>
    <t>1400 MONTANA AVE.</t>
  </si>
  <si>
    <t>BERTHA-HEWITT</t>
  </si>
  <si>
    <t>BERTHA</t>
  </si>
  <si>
    <t>BIG LAKE</t>
  </si>
  <si>
    <t>BOX 407, 501 MINNESOTA AVE.</t>
  </si>
  <si>
    <t>BIRD ISLAND-OLIVIA-LAKE LILLIAN</t>
  </si>
  <si>
    <t>BIRD ISLAND</t>
  </si>
  <si>
    <t>BLACKDUCK</t>
  </si>
  <si>
    <t>BOX 550, 156 FIRST ST. NE</t>
  </si>
  <si>
    <t>BLOOMING PRAIRIE</t>
  </si>
  <si>
    <t>202 4TH AVE. N.W.</t>
  </si>
  <si>
    <t>1350 WEST 106TH ST.</t>
  </si>
  <si>
    <t>BLUFFVIEW MONTESSORI</t>
  </si>
  <si>
    <t>1321 GILMORE AVE.</t>
  </si>
  <si>
    <t>BRAINERD</t>
  </si>
  <si>
    <t>300 QUINCE ST.</t>
  </si>
  <si>
    <t>BRANDON</t>
  </si>
  <si>
    <t>BOX 185</t>
  </si>
  <si>
    <t>710 N. 13TH ST.</t>
  </si>
  <si>
    <t>6500 HUMBOLDT AVE. N.</t>
  </si>
  <si>
    <t>BROWERVILLE</t>
  </si>
  <si>
    <t>BROWNS VALLEY</t>
  </si>
  <si>
    <t>BOX N 118 CHURCH ST.</t>
  </si>
  <si>
    <t>214 N.E. 1ST AVE.</t>
  </si>
  <si>
    <t>BURNSVILLE</t>
  </si>
  <si>
    <t>100 RIVER RIDGE CT.</t>
  </si>
  <si>
    <t>BUTTERFIELD</t>
  </si>
  <si>
    <t>501 10TH AVE. N.E.</t>
  </si>
  <si>
    <t>511 W. MAIN ST.</t>
  </si>
  <si>
    <t>CAMBRIDGE-ISANTI</t>
  </si>
  <si>
    <t>CAMPBELL-TINTAH</t>
  </si>
  <si>
    <t>BOX 8, 430 CONNECTICUT AVE.</t>
  </si>
  <si>
    <t>CAMPBELL</t>
  </si>
  <si>
    <t>CANBY</t>
  </si>
  <si>
    <t>307 1ST ST. W.</t>
  </si>
  <si>
    <t>CANNON FALLS</t>
  </si>
  <si>
    <t>820 E. MINNESOTA ST.</t>
  </si>
  <si>
    <t>CARLTON</t>
  </si>
  <si>
    <t>CASS LAKE-BENA SCHOOLS</t>
  </si>
  <si>
    <t>208 CENTRAL AVENUE N.W.</t>
  </si>
  <si>
    <t>CASS LAKE</t>
  </si>
  <si>
    <t>CENTENNIAL</t>
  </si>
  <si>
    <t>4707 NORTH RD.</t>
  </si>
  <si>
    <t>CIRCLE PINES</t>
  </si>
  <si>
    <t>11 PEAVEY RD.</t>
  </si>
  <si>
    <t>CHATFIELD</t>
  </si>
  <si>
    <t>205 UNION ST. N.E.</t>
  </si>
  <si>
    <t>FRANCONIA</t>
  </si>
  <si>
    <t>CHISHOLM</t>
  </si>
  <si>
    <t>300 S.W. 3RD AVE.</t>
  </si>
  <si>
    <t>CHOKIO-ALBERTA</t>
  </si>
  <si>
    <t>CHOKIO</t>
  </si>
  <si>
    <t>CITY ACADEMY</t>
  </si>
  <si>
    <t>958 JESSIE ST.</t>
  </si>
  <si>
    <t>CLEVELAND PUBLIC SCHOOL</t>
  </si>
  <si>
    <t>302 14TH ST.</t>
  </si>
  <si>
    <t>ROCORI</t>
  </si>
  <si>
    <t>534 N. 5TH AVE.</t>
  </si>
  <si>
    <t>COLD SPRING</t>
  </si>
  <si>
    <t>GREENWAY</t>
  </si>
  <si>
    <t>BOX 195</t>
  </si>
  <si>
    <t>COLUMBIA HEIGHTS</t>
  </si>
  <si>
    <t>1400 49TH AVE. N.E.</t>
  </si>
  <si>
    <t>COMFREY</t>
  </si>
  <si>
    <t>305 OCHRE ST. W.</t>
  </si>
  <si>
    <t>CROMWELL-WRIGHT</t>
  </si>
  <si>
    <t>CROOKSTON</t>
  </si>
  <si>
    <t>402 FISHER AVE. #593</t>
  </si>
  <si>
    <t>CROSBY-IRONTON</t>
  </si>
  <si>
    <t>711 POPLAR ST.</t>
  </si>
  <si>
    <t>CROSBY</t>
  </si>
  <si>
    <t>CYRUS</t>
  </si>
  <si>
    <t>DASSEL-COKATO</t>
  </si>
  <si>
    <t>BOX 1700</t>
  </si>
  <si>
    <t>DAWSON-BOYD</t>
  </si>
  <si>
    <t>848 CHESTNUT ST.</t>
  </si>
  <si>
    <t>DEER RIVER</t>
  </si>
  <si>
    <t>BOX 307</t>
  </si>
  <si>
    <t>DELANO</t>
  </si>
  <si>
    <t>700 ELM AVE. E.</t>
  </si>
  <si>
    <t>DETROIT LAKES</t>
  </si>
  <si>
    <t>BOX 766, 702 LAKE AVE.</t>
  </si>
  <si>
    <t>DILWORTH-GLYNDON-FELTON</t>
  </si>
  <si>
    <t>DILWORTH</t>
  </si>
  <si>
    <t>DOVER-EYOTA</t>
  </si>
  <si>
    <t>615 SOUTH AVE.</t>
  </si>
  <si>
    <t>EYOTA</t>
  </si>
  <si>
    <t>215 NO. 1ST AVE. E.</t>
  </si>
  <si>
    <t>EAST CENTRAL</t>
  </si>
  <si>
    <t>BOX 260, 119 4TH ST. N.</t>
  </si>
  <si>
    <t>SANDSTONE</t>
  </si>
  <si>
    <t>BOX 151</t>
  </si>
  <si>
    <t>EDEN VALLEY-WATKINS</t>
  </si>
  <si>
    <t>EDEN VALLEY</t>
  </si>
  <si>
    <t>EDGERTON</t>
  </si>
  <si>
    <t>5701 NORMANDALE RD.</t>
  </si>
  <si>
    <t>ELGIN-MILLVILLE</t>
  </si>
  <si>
    <t>BOX 364</t>
  </si>
  <si>
    <t>ELK RIVER</t>
  </si>
  <si>
    <t>327 KING AVE.</t>
  </si>
  <si>
    <t>ELY</t>
  </si>
  <si>
    <t>600 E. HARVEY ST.</t>
  </si>
  <si>
    <t>BOX 40, 123 2ND AVE.</t>
  </si>
  <si>
    <t>MINNETONKA</t>
  </si>
  <si>
    <t>5621 HWY. 101</t>
  </si>
  <si>
    <t>EXCELSIOR</t>
  </si>
  <si>
    <t>BOX 618</t>
  </si>
  <si>
    <t>510 WALNUT ST.</t>
  </si>
  <si>
    <t>4B EAST DR.</t>
  </si>
  <si>
    <t>FERTILE-BELTRAMI</t>
  </si>
  <si>
    <t>FERTILE</t>
  </si>
  <si>
    <t>313 PARK AVE.</t>
  </si>
  <si>
    <t>FLOODWOOD</t>
  </si>
  <si>
    <t>BOX 287, 115 WEST 4TH AVE.</t>
  </si>
  <si>
    <t>FOLEY</t>
  </si>
  <si>
    <t>BOX 297</t>
  </si>
  <si>
    <t>6100 210TH ST. N.</t>
  </si>
  <si>
    <t>FOSSTON</t>
  </si>
  <si>
    <t>301 E. 1ST ST.</t>
  </si>
  <si>
    <t>FRAZEE-VERGAS</t>
  </si>
  <si>
    <t>BOX 186</t>
  </si>
  <si>
    <t>FRAZEE</t>
  </si>
  <si>
    <t>FRIDLEY</t>
  </si>
  <si>
    <t>6000 W. MOORE LAKE DR.</t>
  </si>
  <si>
    <t>FULDA</t>
  </si>
  <si>
    <t>BOX 247, 410 N. COLLEGE AVE.</t>
  </si>
  <si>
    <t>G.F.W.</t>
  </si>
  <si>
    <t>323 E. 11TH ST.</t>
  </si>
  <si>
    <t>GIBBON</t>
  </si>
  <si>
    <t>GOODHUE</t>
  </si>
  <si>
    <t>BOX 128, 510 3RD AVE.</t>
  </si>
  <si>
    <t>GOODRIDGE</t>
  </si>
  <si>
    <t>GRANADA HUNTLEY-EAST CHAIN</t>
  </si>
  <si>
    <t>BOX 17</t>
  </si>
  <si>
    <t>GRANADA</t>
  </si>
  <si>
    <t>101 W. 5TH ST.</t>
  </si>
  <si>
    <t>GRAND MEADOW</t>
  </si>
  <si>
    <t>820 N.W. FIRST AVE.</t>
  </si>
  <si>
    <t>BOX 367</t>
  </si>
  <si>
    <t>1000 11TH ST. W.</t>
  </si>
  <si>
    <t>HAWLEY</t>
  </si>
  <si>
    <t>BOX 608</t>
  </si>
  <si>
    <t>HAYFIELD</t>
  </si>
  <si>
    <t>9 6TH AVE. S.E.</t>
  </si>
  <si>
    <t>HENDRICKS</t>
  </si>
  <si>
    <t>200 E. LINCOLN</t>
  </si>
  <si>
    <t>HENNING</t>
  </si>
  <si>
    <t>500 SCHOOL AVE.</t>
  </si>
  <si>
    <t>HERMAN-NORCROSS</t>
  </si>
  <si>
    <t>HERMAN</t>
  </si>
  <si>
    <t>HERMANTOWN</t>
  </si>
  <si>
    <t>4307 UGSTAD RD.</t>
  </si>
  <si>
    <t>HERON LAKE-OKABENA</t>
  </si>
  <si>
    <t>BOX 378</t>
  </si>
  <si>
    <t>HERON LAKE</t>
  </si>
  <si>
    <t>HIBBING</t>
  </si>
  <si>
    <t>800 E. 21ST. ST.</t>
  </si>
  <si>
    <t>500 IONE AVE.</t>
  </si>
  <si>
    <t>HILLS-BEAVER CREEK</t>
  </si>
  <si>
    <t>BOX 547</t>
  </si>
  <si>
    <t>HILLS</t>
  </si>
  <si>
    <t>HINCKLEY-FINLAYSON</t>
  </si>
  <si>
    <t>HOLDINGFORD</t>
  </si>
  <si>
    <t>BOX 250</t>
  </si>
  <si>
    <t>EDEN PRAIRIE</t>
  </si>
  <si>
    <t>8100 SCHOOL RD.</t>
  </si>
  <si>
    <t>1001 HWY. 7</t>
  </si>
  <si>
    <t>306 W. ELM ST.</t>
  </si>
  <si>
    <t>30 GLEN ST. N.</t>
  </si>
  <si>
    <t>INTERNATIONAL FALLS</t>
  </si>
  <si>
    <t>1515 11TH ST.</t>
  </si>
  <si>
    <t>INVER GROVE HEIGHTS SCHOOLS</t>
  </si>
  <si>
    <t>2990 80TH ST. E.</t>
  </si>
  <si>
    <t>ISLE</t>
  </si>
  <si>
    <t>BOX 25</t>
  </si>
  <si>
    <t>IVANHOE</t>
  </si>
  <si>
    <t>500 SUNSET DR.</t>
  </si>
  <si>
    <t>PRINSBURG</t>
  </si>
  <si>
    <t>KASSON-MANTORVILLE</t>
  </si>
  <si>
    <t>101 16TH ST. N.E.</t>
  </si>
  <si>
    <t>KASSON</t>
  </si>
  <si>
    <t>KELLIHER</t>
  </si>
  <si>
    <t>BOX 259</t>
  </si>
  <si>
    <t>KENYON-WANAMINGO</t>
  </si>
  <si>
    <t>400 6TH ST.</t>
  </si>
  <si>
    <t>KENYON</t>
  </si>
  <si>
    <t>KERKHOVEN-MURDOCK-SUNBURG</t>
  </si>
  <si>
    <t>302 15TH ST. N.</t>
  </si>
  <si>
    <t>KERKHOVEN</t>
  </si>
  <si>
    <t>LACRESCENT-HOKAH</t>
  </si>
  <si>
    <t>703 SOUTH 11TH ST.</t>
  </si>
  <si>
    <t>LAKE BENTON</t>
  </si>
  <si>
    <t>BOX 158, 101 GARFIELD ST.</t>
  </si>
  <si>
    <t>BOX 454</t>
  </si>
  <si>
    <t>LAKE OF THE WOODS</t>
  </si>
  <si>
    <t>BAUDETTE</t>
  </si>
  <si>
    <t>8670 210TH ST. W.</t>
  </si>
  <si>
    <t>LANESBORO</t>
  </si>
  <si>
    <t>100 KIRKWOOD</t>
  </si>
  <si>
    <t>315 MAIN ST. W.</t>
  </si>
  <si>
    <t>LECENTER</t>
  </si>
  <si>
    <t>150 W. TYRONE ST.</t>
  </si>
  <si>
    <t>LESUEUR-HENDERSON</t>
  </si>
  <si>
    <t>115 1/2 N 5TH ST. STE. 200</t>
  </si>
  <si>
    <t>LESUEUR</t>
  </si>
  <si>
    <t>LEWISTON-ALTURA</t>
  </si>
  <si>
    <t>BOX 741</t>
  </si>
  <si>
    <t>114 N. HOLCOMBE</t>
  </si>
  <si>
    <t>LITTLE FALLS</t>
  </si>
  <si>
    <t>1001 S.E. 5TH AVE.</t>
  </si>
  <si>
    <t>LITTLEFORK-BIG FALLS</t>
  </si>
  <si>
    <t>700 MAIN ST.</t>
  </si>
  <si>
    <t>LITTLEFORK</t>
  </si>
  <si>
    <t>709 NORTH KNISS</t>
  </si>
  <si>
    <t>LYLE</t>
  </si>
  <si>
    <t>BOX 359</t>
  </si>
  <si>
    <t>LYND</t>
  </si>
  <si>
    <t>MABEL-CANTON</t>
  </si>
  <si>
    <t>MABEL</t>
  </si>
  <si>
    <t>MADELIA</t>
  </si>
  <si>
    <t>320 BUCK AVE. S.E.</t>
  </si>
  <si>
    <t>MAHNOMEN</t>
  </si>
  <si>
    <t>BOX 319</t>
  </si>
  <si>
    <t>MAHTOMEDI</t>
  </si>
  <si>
    <t>1520 MAHTOMEDI AVE.</t>
  </si>
  <si>
    <t>BOX 8741, 10 CIVIC CNTR PLAZA</t>
  </si>
  <si>
    <t>MAPLE LAKE</t>
  </si>
  <si>
    <t>200 STATE HWY. 55 E.</t>
  </si>
  <si>
    <t>GRYGLA</t>
  </si>
  <si>
    <t>401 S. SARATOGA ST.</t>
  </si>
  <si>
    <t>MARTIN COUNTY WEST</t>
  </si>
  <si>
    <t>BOX 268, 308 4TH ST.</t>
  </si>
  <si>
    <t>WELCOME</t>
  </si>
  <si>
    <t>MCGREGOR</t>
  </si>
  <si>
    <t>BOX 160, 2ND ST. &amp; ALBERT AVE.</t>
  </si>
  <si>
    <t>750 2ND AVE. S.E.</t>
  </si>
  <si>
    <t>546 N. 5TH AVE. E.</t>
  </si>
  <si>
    <t>MENAHGA</t>
  </si>
  <si>
    <t>MILACA</t>
  </si>
  <si>
    <t>500 HWY. 23 W.</t>
  </si>
  <si>
    <t>MILROY</t>
  </si>
  <si>
    <t>807 N.E. BROADWAY</t>
  </si>
  <si>
    <t>MINNEOTA</t>
  </si>
  <si>
    <t>BOX 98, 504 N. MONROE ST.</t>
  </si>
  <si>
    <t>2001 WILLIAM AVE.</t>
  </si>
  <si>
    <t>MONTGOMERY-LONSDALE</t>
  </si>
  <si>
    <t>BOX 29, 101 2ND ST. N.E.</t>
  </si>
  <si>
    <t>302 WASHINGTON ST.</t>
  </si>
  <si>
    <t>MOORHEAD</t>
  </si>
  <si>
    <t>810 4TH AVE. S.</t>
  </si>
  <si>
    <t>MOOSE LAKE</t>
  </si>
  <si>
    <t>BOX 489, 413 BIRCH AVE.</t>
  </si>
  <si>
    <t>MORA</t>
  </si>
  <si>
    <t>400 E. MAPLE</t>
  </si>
  <si>
    <t>201 S. COLUMBIA AVE.</t>
  </si>
  <si>
    <t>WESTONKA</t>
  </si>
  <si>
    <t>5901 SUNNEYFIELD RD. E.</t>
  </si>
  <si>
    <t>MOUND</t>
  </si>
  <si>
    <t>MOUNDS VIEW</t>
  </si>
  <si>
    <t>2959 HAMLINE AVE. N.</t>
  </si>
  <si>
    <t>MOUNTAIN LAKE</t>
  </si>
  <si>
    <t>BOX 400, 450 12TH ST.</t>
  </si>
  <si>
    <t>NASHWAUK-KEEWATIN</t>
  </si>
  <si>
    <t>400 2ND ST.</t>
  </si>
  <si>
    <t>NASHWAUK</t>
  </si>
  <si>
    <t>NEVIS</t>
  </si>
  <si>
    <t>BOX 138</t>
  </si>
  <si>
    <t>NEW HEIGHTS SCHOOL, INC.</t>
  </si>
  <si>
    <t>614 W. MULBERRY ST.</t>
  </si>
  <si>
    <t>STILLWATER</t>
  </si>
  <si>
    <t>NEW LONDON-SPICER</t>
  </si>
  <si>
    <t>BOX 430</t>
  </si>
  <si>
    <t>NEW PRAGUE AREA SCHOOLS</t>
  </si>
  <si>
    <t>301 LEXINGTON AVE. S.</t>
  </si>
  <si>
    <t>NEW PRAGUE</t>
  </si>
  <si>
    <t>NEW ULM</t>
  </si>
  <si>
    <t>400 S. PAYNE</t>
  </si>
  <si>
    <t>NEW YORK MILLS</t>
  </si>
  <si>
    <t>MARSHALL COUNTY CENTRAL SCHOOLS</t>
  </si>
  <si>
    <t>NICOLLET</t>
  </si>
  <si>
    <t>BOX 370, 6644 MAIN ST.</t>
  </si>
  <si>
    <t>NORTH ST PAUL-MAPLEWOOD</t>
  </si>
  <si>
    <t>2520 E. 12TH AVE.</t>
  </si>
  <si>
    <t>NORTH ST. PAUL</t>
  </si>
  <si>
    <t>1400 S. DIVISION</t>
  </si>
  <si>
    <t>BOX 247</t>
  </si>
  <si>
    <t>OGILVIE</t>
  </si>
  <si>
    <t>333 SCHOOL DR.</t>
  </si>
  <si>
    <t>OKLEE</t>
  </si>
  <si>
    <t>ONAMIA</t>
  </si>
  <si>
    <t>35465 125TH AVE.</t>
  </si>
  <si>
    <t>BOX 46, 685 OLD CRYSTAL BAY RD</t>
  </si>
  <si>
    <t>LONG LAKE</t>
  </si>
  <si>
    <t>200 TROJAN DR.</t>
  </si>
  <si>
    <t>BOX X</t>
  </si>
  <si>
    <t>OSSEO</t>
  </si>
  <si>
    <t>11200 93RD AVE. N.</t>
  </si>
  <si>
    <t>OWATONNA</t>
  </si>
  <si>
    <t>515 W. BRIDGE ST.</t>
  </si>
  <si>
    <t>PARK RAPIDS</t>
  </si>
  <si>
    <t>301 HUNTSINGER AVENUE</t>
  </si>
  <si>
    <t>PARKERS PRAIRIE</t>
  </si>
  <si>
    <t>BOX 46, 411 S. OTTER AVE.</t>
  </si>
  <si>
    <t>PAYNESVILLE</t>
  </si>
  <si>
    <t>217 W. MILL ST.</t>
  </si>
  <si>
    <t>PELICAN RAPIDS</t>
  </si>
  <si>
    <t>BOX 642</t>
  </si>
  <si>
    <t>PEQUOT LAKES</t>
  </si>
  <si>
    <t>PERHAM</t>
  </si>
  <si>
    <t>200 5TH ST. SE. ROOM D</t>
  </si>
  <si>
    <t>RUSHFORD-PETERSON</t>
  </si>
  <si>
    <t>BOX 627</t>
  </si>
  <si>
    <t>RUSHFORD</t>
  </si>
  <si>
    <t>PIERZ</t>
  </si>
  <si>
    <t>112 KAMNIC ST.</t>
  </si>
  <si>
    <t>323 EAST SECOND ST. S.</t>
  </si>
  <si>
    <t>PINE CITY</t>
  </si>
  <si>
    <t>1400 MAIN ST. S.</t>
  </si>
  <si>
    <t>PINE ISLAND</t>
  </si>
  <si>
    <t>PINE POINT</t>
  </si>
  <si>
    <t>PONSFORD</t>
  </si>
  <si>
    <t>PINE RIVER-BACKUS</t>
  </si>
  <si>
    <t>BOX 610</t>
  </si>
  <si>
    <t>PINE RIVER</t>
  </si>
  <si>
    <t>PLAINVIEW</t>
  </si>
  <si>
    <t>500 W. BROADWAY</t>
  </si>
  <si>
    <t>706 1ST ST.</t>
  </si>
  <si>
    <t>PRIOR LAKE-SAVAGE AREA SCHOOLS</t>
  </si>
  <si>
    <t>PRIOR LAKE</t>
  </si>
  <si>
    <t>PROCTOR</t>
  </si>
  <si>
    <t>131 9TH AVE.</t>
  </si>
  <si>
    <t>BOX 38, 29110 DAVISSON AVE.</t>
  </si>
  <si>
    <t>BOX 399</t>
  </si>
  <si>
    <t>2451 EAGLE RIDGE DR.</t>
  </si>
  <si>
    <t>RED LAKE</t>
  </si>
  <si>
    <t>BOX 99, HWY. 1</t>
  </si>
  <si>
    <t>NORTHLAND COMMUNITY SCHOOLS</t>
  </si>
  <si>
    <t>316 MAIN ST. E.</t>
  </si>
  <si>
    <t>REMER</t>
  </si>
  <si>
    <t>7001 HARRIET AVE. S.</t>
  </si>
  <si>
    <t>ROBBINSDALE</t>
  </si>
  <si>
    <t>4148 WINNETKA AVE. N.</t>
  </si>
  <si>
    <t>NEW HOPE</t>
  </si>
  <si>
    <t>615 S.W. 7TH ST.</t>
  </si>
  <si>
    <t>ROSEAU</t>
  </si>
  <si>
    <t>509 3RD ST. N.E.</t>
  </si>
  <si>
    <t>ROSEMOUNT-APPLE VALLEY-EAGAN</t>
  </si>
  <si>
    <t>14445 DIAMOND PATH W.</t>
  </si>
  <si>
    <t>1251 W. COUNTY RD. B-2</t>
  </si>
  <si>
    <t>ROTHSAY</t>
  </si>
  <si>
    <t>123 SECOND ST. N.W.</t>
  </si>
  <si>
    <t>445 HARRISON ST.</t>
  </si>
  <si>
    <t>ROYALTON</t>
  </si>
  <si>
    <t>BOX 5</t>
  </si>
  <si>
    <t>RUSH CITY</t>
  </si>
  <si>
    <t>BOX 566</t>
  </si>
  <si>
    <t>RUTHTON</t>
  </si>
  <si>
    <t>SOUTH KOOCHICHING</t>
  </si>
  <si>
    <t>BOX 465</t>
  </si>
  <si>
    <t>NORTHOME</t>
  </si>
  <si>
    <t>212 THIRD AVE. N.</t>
  </si>
  <si>
    <t>903 STATE RD.</t>
  </si>
  <si>
    <t>SAUK RAPIDS</t>
  </si>
  <si>
    <t>1833 OSAUKA ROAD N.E.</t>
  </si>
  <si>
    <t>SEBEKA</t>
  </si>
  <si>
    <t>BOX 249, 200 1ST ST. N.W.</t>
  </si>
  <si>
    <t>SHAKOPEE</t>
  </si>
  <si>
    <t>505 HOLMES ST. S.</t>
  </si>
  <si>
    <t>SLEEPY EYE</t>
  </si>
  <si>
    <t>400 4TH AVE. S.W.</t>
  </si>
  <si>
    <t>SOUTH ST. PAUL</t>
  </si>
  <si>
    <t>104 5TH AVE. S.</t>
  </si>
  <si>
    <t>BOX 626</t>
  </si>
  <si>
    <t>SPRING LAKE PARK</t>
  </si>
  <si>
    <t>8000 HWY. 65 N.E.</t>
  </si>
  <si>
    <t>12 SOUTH BURNS</t>
  </si>
  <si>
    <t>ST. ANTHONY-NEW BRIGHTON</t>
  </si>
  <si>
    <t>3303 33RD AVE. N.E.</t>
  </si>
  <si>
    <t>600 E. 6TH ST.</t>
  </si>
  <si>
    <t>ST. CLAIR</t>
  </si>
  <si>
    <t>ST. FRANCIS</t>
  </si>
  <si>
    <t>4115 AMBASSADOR BLVD.</t>
  </si>
  <si>
    <t>ST. JAMES</t>
  </si>
  <si>
    <t>500 8TH AVE. S.</t>
  </si>
  <si>
    <t>NETT LAKE</t>
  </si>
  <si>
    <t>13090 WESTLEY DR.</t>
  </si>
  <si>
    <t>ST. LOUIS PARK</t>
  </si>
  <si>
    <t>6425 W. 33RD ST.</t>
  </si>
  <si>
    <t>ST. MICHAEL-ALBERTVILLE</t>
  </si>
  <si>
    <t>11343 50TH ST. N.E.</t>
  </si>
  <si>
    <t>ALBERTVILLE</t>
  </si>
  <si>
    <t>SOUTH WASHINGTON COUNTY</t>
  </si>
  <si>
    <t>7362 E. POINT DOUGLAS RD. S.</t>
  </si>
  <si>
    <t>COTTAGE GROVE</t>
  </si>
  <si>
    <t>360 COLBORNE ST.</t>
  </si>
  <si>
    <t>803 DAVIS ST.</t>
  </si>
  <si>
    <t>STAPLES-MOTLEY</t>
  </si>
  <si>
    <t>202 PLEASANT AVE. N.E.</t>
  </si>
  <si>
    <t>STEWARTVILLE</t>
  </si>
  <si>
    <t>500 4TH ST. S.W.</t>
  </si>
  <si>
    <t>1875 GREELEY ST. S.</t>
  </si>
  <si>
    <t>SWANVILLE</t>
  </si>
  <si>
    <t>THIEF RIVER FALLS</t>
  </si>
  <si>
    <t>230 SOUTH LABREE</t>
  </si>
  <si>
    <t>ESKO</t>
  </si>
  <si>
    <t>BOX 10, 2 HWY. 61 E.</t>
  </si>
  <si>
    <t>TRACY</t>
  </si>
  <si>
    <t>934 PINE ST.</t>
  </si>
  <si>
    <t>813 WEST HIGHWAY STREET</t>
  </si>
  <si>
    <t>TRUMAN</t>
  </si>
  <si>
    <t>BOX 276</t>
  </si>
  <si>
    <t>LAKE SUPERIOR</t>
  </si>
  <si>
    <t>405 4TH AVE.</t>
  </si>
  <si>
    <t>TWO HARBORS</t>
  </si>
  <si>
    <t>TYLER</t>
  </si>
  <si>
    <t>BOX 659</t>
  </si>
  <si>
    <t>ULEN-HITTERDAL</t>
  </si>
  <si>
    <t>BOX 389</t>
  </si>
  <si>
    <t>ULEN</t>
  </si>
  <si>
    <t>UPSALA</t>
  </si>
  <si>
    <t>VERNDALE</t>
  </si>
  <si>
    <t>411 S.W. BROWN ST.</t>
  </si>
  <si>
    <t>WABASHA-KELLOGG</t>
  </si>
  <si>
    <t>2113 HIAWATHA DR. E.</t>
  </si>
  <si>
    <t>WABASHA</t>
  </si>
  <si>
    <t>WABASSO</t>
  </si>
  <si>
    <t>BOX 69, 1333 MAY ST.</t>
  </si>
  <si>
    <t>WACONIA</t>
  </si>
  <si>
    <t>24 S. WALNUT ST.</t>
  </si>
  <si>
    <t>WARROAD</t>
  </si>
  <si>
    <t>510 CEDAR AVE.</t>
  </si>
  <si>
    <t>WASECA</t>
  </si>
  <si>
    <t>501 ELM AVE. E.</t>
  </si>
  <si>
    <t>WATERTOWN-MAYER</t>
  </si>
  <si>
    <t>BOX 939, 1001 HWY. 25 N.W.</t>
  </si>
  <si>
    <t>WAUBUN</t>
  </si>
  <si>
    <t>WAYZATA</t>
  </si>
  <si>
    <t>BOX 660</t>
  </si>
  <si>
    <t>WEST ST. PAUL-MENDOTA HTS.-EAGAN</t>
  </si>
  <si>
    <t>1897 DELAWARE AVE.</t>
  </si>
  <si>
    <t>MENDOTA HEIGHTS</t>
  </si>
  <si>
    <t>WHEATON AREA SCHOOL</t>
  </si>
  <si>
    <t>1700 3RD AVE. S.</t>
  </si>
  <si>
    <t>4855 BLOOM AVE. STE. 300</t>
  </si>
  <si>
    <t>WILLMAR</t>
  </si>
  <si>
    <t>611 5TH ST. S.W.</t>
  </si>
  <si>
    <t>WILLOW RIVER</t>
  </si>
  <si>
    <t>BOX C-177, NORTH HWY. 71</t>
  </si>
  <si>
    <t>WINONA AREA PUBLIC SCHOOLS</t>
  </si>
  <si>
    <t>654 HUFF ST.</t>
  </si>
  <si>
    <t>WORTHINGTON</t>
  </si>
  <si>
    <t>1117 MARINE AVE.</t>
  </si>
  <si>
    <t>WRENSHALL</t>
  </si>
  <si>
    <t>ZUMBROTA-MAZEPPA</t>
  </si>
  <si>
    <t>BOX 222, 425 CHESTNUT ST.</t>
  </si>
  <si>
    <t>MAZEPPA</t>
  </si>
  <si>
    <t>LAKE CRYSTAL-WELLCOME MEMORIAL</t>
  </si>
  <si>
    <t>LAKE CRYSTAL</t>
  </si>
  <si>
    <t>TRI-COUNTY</t>
  </si>
  <si>
    <t>BOX 178</t>
  </si>
  <si>
    <t>KARLSTAD</t>
  </si>
  <si>
    <t>KITTSON CENTRAL</t>
  </si>
  <si>
    <t>HALLOCK</t>
  </si>
  <si>
    <t>NORMAN COUNTY WEST</t>
  </si>
  <si>
    <t>HENDRUM</t>
  </si>
  <si>
    <t>WIN-E-MAC</t>
  </si>
  <si>
    <t>RR 2, BOX 148A</t>
  </si>
  <si>
    <t>ERSKINE</t>
  </si>
  <si>
    <t>MESABI EAST</t>
  </si>
  <si>
    <t>601 N. 1ST ST. W.</t>
  </si>
  <si>
    <t>JANESVILLE-WALDORF-PEMBERTON</t>
  </si>
  <si>
    <t>BOX 389, 110 E. 3RD ST.</t>
  </si>
  <si>
    <t>WEST CENTRAL ED. DISTRICT</t>
  </si>
  <si>
    <t>933 STATE RD.</t>
  </si>
  <si>
    <t>KIMBALL</t>
  </si>
  <si>
    <t>ADRIAN</t>
  </si>
  <si>
    <t>ORTONVILLE</t>
  </si>
  <si>
    <t>BRECKENRIDGE</t>
  </si>
  <si>
    <t>GRAND MARAIS</t>
  </si>
  <si>
    <t>CALEDONIA</t>
  </si>
  <si>
    <t>CLIMAX</t>
  </si>
  <si>
    <t>HOPKINS</t>
  </si>
  <si>
    <t>LAKEVIEW</t>
  </si>
  <si>
    <t>NORTH BRANCH</t>
  </si>
  <si>
    <t>HARMONY</t>
  </si>
  <si>
    <t>ORONO</t>
  </si>
  <si>
    <t>WELLS</t>
  </si>
  <si>
    <t>BELLINGHAM</t>
  </si>
  <si>
    <t>HANCOCK</t>
  </si>
  <si>
    <t>MEDFORD</t>
  </si>
  <si>
    <t>MELROSE</t>
  </si>
  <si>
    <t>NORWOOD</t>
  </si>
  <si>
    <t>BOX 339</t>
  </si>
  <si>
    <t>TRITON</t>
  </si>
  <si>
    <t>GRAND RAPIDS</t>
  </si>
  <si>
    <t>WALKER</t>
  </si>
  <si>
    <t>RUSSELL</t>
  </si>
  <si>
    <t>BOX 68</t>
  </si>
  <si>
    <t>ARLINGTON</t>
  </si>
  <si>
    <t>UNDERWOOD</t>
  </si>
  <si>
    <t>BOX 18</t>
  </si>
  <si>
    <t>BOX 670</t>
  </si>
  <si>
    <t>BOX 188</t>
  </si>
  <si>
    <t>WINONA</t>
  </si>
  <si>
    <t>BOX 288</t>
  </si>
  <si>
    <t>BOX 218</t>
  </si>
  <si>
    <t>TWIN VALLEY</t>
  </si>
  <si>
    <t>BOX 38</t>
  </si>
  <si>
    <t>BREWSTER</t>
  </si>
  <si>
    <t>BOX 28</t>
  </si>
  <si>
    <t>BOX 248</t>
  </si>
  <si>
    <t>SCANDIA</t>
  </si>
  <si>
    <t>BOX 67</t>
  </si>
  <si>
    <t>BOX 460</t>
  </si>
  <si>
    <t>ELLSWORTH</t>
  </si>
  <si>
    <t>BOX 368</t>
  </si>
  <si>
    <t>BOX 539</t>
  </si>
  <si>
    <t>BOX 427</t>
  </si>
  <si>
    <t>BOX 278</t>
  </si>
  <si>
    <t>HILL CITY</t>
  </si>
  <si>
    <t>BOX 309</t>
  </si>
  <si>
    <t>BOX 217</t>
  </si>
  <si>
    <t>HUTCHINSON</t>
  </si>
  <si>
    <t>BOX 160</t>
  </si>
  <si>
    <t>BOX 209</t>
  </si>
  <si>
    <t>LEROY</t>
  </si>
  <si>
    <t>BOX 398</t>
  </si>
  <si>
    <t>MANKATO</t>
  </si>
  <si>
    <t>BOX 40</t>
  </si>
  <si>
    <t>MINNEAPOLIS</t>
  </si>
  <si>
    <t>RANDOLPH</t>
  </si>
  <si>
    <t>BOX 190</t>
  </si>
  <si>
    <t>WATERVILLE</t>
  </si>
  <si>
    <t>BOX 648</t>
  </si>
  <si>
    <t>LANCASTER</t>
  </si>
  <si>
    <t>HENDERSON</t>
  </si>
  <si>
    <t>BOX 337</t>
  </si>
  <si>
    <t>BOX 70</t>
  </si>
  <si>
    <t>PLYMOUTH</t>
  </si>
  <si>
    <t>AUSTIN</t>
  </si>
  <si>
    <t>LAKEVILLE</t>
  </si>
  <si>
    <t>BOX 39</t>
  </si>
  <si>
    <t>BOX 98</t>
  </si>
  <si>
    <t>ALDEN</t>
  </si>
  <si>
    <t>BOX 108</t>
  </si>
  <si>
    <t>AUDUBON</t>
  </si>
  <si>
    <t>BOX 158</t>
  </si>
  <si>
    <t>BOX 189</t>
  </si>
  <si>
    <t>BELLE PLAINE</t>
  </si>
  <si>
    <t>BOX 7</t>
  </si>
  <si>
    <t>COON RAPIDS</t>
  </si>
  <si>
    <t>BOX 100</t>
  </si>
  <si>
    <t>BOX 299</t>
  </si>
  <si>
    <t>BOX 9</t>
  </si>
  <si>
    <t>BOX 488</t>
  </si>
  <si>
    <t>BOX B</t>
  </si>
  <si>
    <t>JANESVILLE</t>
  </si>
  <si>
    <t>LAKE PARK</t>
  </si>
  <si>
    <t>LUVERNE</t>
  </si>
  <si>
    <t>MAPLETON</t>
  </si>
  <si>
    <t>HASTINGS</t>
  </si>
  <si>
    <t>BOX 66</t>
  </si>
  <si>
    <t>PRINCETON</t>
  </si>
  <si>
    <t>ROCHESTER</t>
  </si>
  <si>
    <t>ROSEVILLE</t>
  </si>
  <si>
    <t>ROUND LAKE</t>
  </si>
  <si>
    <t>BUFFALO</t>
  </si>
  <si>
    <t>VIRGINIA</t>
  </si>
  <si>
    <t>WARREN</t>
  </si>
  <si>
    <t>EVANSVILLE</t>
  </si>
  <si>
    <t>ALEXANDRIA</t>
  </si>
  <si>
    <t>MONTGOMERY</t>
  </si>
  <si>
    <t>LAPORTE</t>
  </si>
  <si>
    <t>BOX 8</t>
  </si>
  <si>
    <t>ELGIN</t>
  </si>
  <si>
    <t>FISHER</t>
  </si>
  <si>
    <t>SPRING GROVE</t>
  </si>
  <si>
    <t>GLENCOE</t>
  </si>
  <si>
    <t>GLENWOOD</t>
  </si>
  <si>
    <t>HINCKLEY</t>
  </si>
  <si>
    <t>MARSHALL</t>
  </si>
  <si>
    <t>MORTON</t>
  </si>
  <si>
    <t>NORTHFIELD</t>
  </si>
  <si>
    <t>DAWSON</t>
  </si>
  <si>
    <t>LAFAYETTE</t>
  </si>
  <si>
    <t>CAMBRIDGE</t>
  </si>
  <si>
    <t>COTTONWOOD</t>
  </si>
  <si>
    <t>PLUMMER</t>
  </si>
  <si>
    <t>ST. ANTHONY</t>
  </si>
  <si>
    <t>LEWISTON</t>
  </si>
  <si>
    <t>RICHFIELD</t>
  </si>
  <si>
    <t>BLOOMINGTON</t>
  </si>
  <si>
    <t>BYRON</t>
  </si>
  <si>
    <t>AURORA</t>
  </si>
  <si>
    <t>WHEATON</t>
  </si>
  <si>
    <t>MORRIS</t>
  </si>
  <si>
    <t>ROCKFORD</t>
  </si>
  <si>
    <t>BOX 130</t>
  </si>
  <si>
    <t>WOODBURY</t>
  </si>
  <si>
    <t>WATERTOWN</t>
  </si>
  <si>
    <t>WESTBROOK</t>
  </si>
  <si>
    <t>NEW LONDON</t>
  </si>
  <si>
    <t>CROMWELL</t>
  </si>
  <si>
    <t>MADISON</t>
  </si>
  <si>
    <t>CLINTON</t>
  </si>
  <si>
    <t>FARMINGTON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</si>
  <si>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</si>
  <si>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</si>
  <si>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</si>
  <si>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</si>
  <si>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</si>
  <si>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</si>
  <si>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</si>
  <si>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</si>
  <si>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</si>
  <si>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</si>
  <si>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</si>
  <si>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</si>
  <si>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</si>
  <si>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</si>
  <si>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</si>
  <si>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</si>
  <si>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</si>
  <si>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</si>
  <si>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</si>
  <si>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</si>
  <si>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</si>
  <si>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</si>
  <si>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</si>
  <si>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</si>
  <si>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</si>
  <si>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</si>
  <si>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</si>
  <si>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</si>
  <si>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</si>
  <si>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</si>
  <si>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 xml:space="preserve"> </t>
  </si>
  <si>
    <t>LITCHFIELD</t>
  </si>
  <si>
    <t>LAKE CITY</t>
  </si>
  <si>
    <t>MONTICELLO</t>
  </si>
  <si>
    <t>CLEVELAND</t>
  </si>
  <si>
    <t>JACKSON</t>
  </si>
  <si>
    <t>MORGAN</t>
  </si>
  <si>
    <t>KINGSLAND</t>
  </si>
  <si>
    <t>COOK COUNTY</t>
  </si>
  <si>
    <t>ALBANY</t>
  </si>
  <si>
    <t>SPRINGFIELD</t>
  </si>
  <si>
    <t>BARNESVILLE</t>
  </si>
  <si>
    <t>YES</t>
  </si>
  <si>
    <t>NO</t>
  </si>
  <si>
    <t>6,7</t>
  </si>
  <si>
    <t>3,N</t>
  </si>
  <si>
    <t>3,8</t>
  </si>
  <si>
    <t>6,7,N</t>
  </si>
  <si>
    <t>2,3</t>
  </si>
  <si>
    <t>4,8</t>
  </si>
  <si>
    <t>7,8</t>
  </si>
  <si>
    <t>3,7,8</t>
  </si>
  <si>
    <t>2,8</t>
  </si>
  <si>
    <t>1,3</t>
  </si>
  <si>
    <t>3,8,N</t>
  </si>
  <si>
    <t>6,N</t>
  </si>
  <si>
    <t>8,N</t>
  </si>
  <si>
    <t>7,N</t>
  </si>
  <si>
    <t>4,N</t>
  </si>
  <si>
    <t>7,8,N</t>
  </si>
  <si>
    <t>1,2,3,8,N</t>
  </si>
  <si>
    <t>2,3,8</t>
  </si>
  <si>
    <t>5,6</t>
  </si>
  <si>
    <t>1,2,3,N</t>
  </si>
  <si>
    <t>1,N</t>
  </si>
  <si>
    <t>3,6,8,N</t>
  </si>
  <si>
    <t>2,4,8,N</t>
  </si>
  <si>
    <t>1,3,8</t>
  </si>
  <si>
    <t>5,6,7</t>
  </si>
  <si>
    <t>6,8</t>
  </si>
  <si>
    <t>MN North Star Academy</t>
  </si>
  <si>
    <t>1669 Arcade St</t>
  </si>
  <si>
    <t>St. Paul</t>
  </si>
  <si>
    <t>MN</t>
  </si>
  <si>
    <t>55106</t>
  </si>
  <si>
    <t>651-771-2000</t>
  </si>
  <si>
    <t>Main Street School of Performing Arts</t>
  </si>
  <si>
    <t>1111 Main St.</t>
  </si>
  <si>
    <t>Hopkins</t>
  </si>
  <si>
    <t>55343</t>
  </si>
  <si>
    <t>952-979-1118</t>
  </si>
  <si>
    <t>Fraser Academy</t>
  </si>
  <si>
    <t>2400 W 64th St</t>
  </si>
  <si>
    <t>Richfield</t>
  </si>
  <si>
    <t>55423</t>
  </si>
  <si>
    <t>612-558-1743</t>
  </si>
  <si>
    <t>Ascension Academy</t>
  </si>
  <si>
    <t>1704 Dupont Ave N</t>
  </si>
  <si>
    <t>Minneapolis</t>
  </si>
  <si>
    <t>612-465-8121</t>
  </si>
  <si>
    <t>Minneapolis Academy</t>
  </si>
  <si>
    <t>5814 Portland Ave</t>
  </si>
  <si>
    <t>55417</t>
  </si>
  <si>
    <t>612-869-2467</t>
  </si>
  <si>
    <t>Lakes International Language Academy</t>
  </si>
  <si>
    <t>PO Box 8</t>
  </si>
  <si>
    <t>Forest Lake</t>
  </si>
  <si>
    <t>55025</t>
  </si>
  <si>
    <t>651-462-2981</t>
  </si>
  <si>
    <t>Kaleidoscocpe Charter School</t>
  </si>
  <si>
    <t>13465 Pheasant Circle</t>
  </si>
  <si>
    <t>Rogers</t>
  </si>
  <si>
    <t>55374</t>
  </si>
  <si>
    <t>763-428-3066</t>
  </si>
  <si>
    <t>River Heights Charter School</t>
  </si>
  <si>
    <t>1655 Woodgate Lane</t>
  </si>
  <si>
    <t>Eagan</t>
  </si>
  <si>
    <t>55122</t>
  </si>
  <si>
    <t>651-456-0813</t>
  </si>
  <si>
    <t>St. Croix Preparatory Academy</t>
  </si>
  <si>
    <t>2627 Overlook Ave N</t>
  </si>
  <si>
    <t>Stillwater</t>
  </si>
  <si>
    <t>55082</t>
  </si>
  <si>
    <t>651-439-3885</t>
  </si>
  <si>
    <t>UBAH Medical Academy</t>
  </si>
  <si>
    <t>1110 E 15th St #526</t>
  </si>
  <si>
    <t>55404</t>
  </si>
  <si>
    <t>651-230-4600</t>
  </si>
  <si>
    <t>Eagle Ridge Academy</t>
  </si>
  <si>
    <t>6825 Southdale Road</t>
  </si>
  <si>
    <t>Golden Valley</t>
  </si>
  <si>
    <t>55422</t>
  </si>
  <si>
    <t>763-522-7407</t>
  </si>
  <si>
    <t>Dakota Area Community School</t>
  </si>
  <si>
    <t>960 Frontage Road</t>
  </si>
  <si>
    <t>Dakota</t>
  </si>
  <si>
    <t>55925</t>
  </si>
  <si>
    <t>507-643-6787</t>
  </si>
  <si>
    <t>Beacon Academy</t>
  </si>
  <si>
    <t>8403 County Line Road Se</t>
  </si>
  <si>
    <t>Delano</t>
  </si>
  <si>
    <t>55328</t>
  </si>
  <si>
    <t>763-972-2791</t>
  </si>
  <si>
    <t>Prairie Seeds Academy</t>
  </si>
  <si>
    <t>4724 Natchez Court</t>
  </si>
  <si>
    <t>Savage</t>
  </si>
  <si>
    <t>55378</t>
  </si>
  <si>
    <t>651-235-3238</t>
  </si>
  <si>
    <t>TEAM Academy</t>
  </si>
  <si>
    <t>501 East Elm St</t>
  </si>
  <si>
    <t>Waseca</t>
  </si>
  <si>
    <t>56093</t>
  </si>
  <si>
    <t>507-835-3000</t>
  </si>
  <si>
    <t>14A</t>
  </si>
  <si>
    <t>yes</t>
  </si>
  <si>
    <t>6</t>
  </si>
  <si>
    <t>3</t>
  </si>
  <si>
    <t>5</t>
  </si>
  <si>
    <t>4</t>
  </si>
  <si>
    <t>2</t>
  </si>
  <si>
    <t>1</t>
  </si>
  <si>
    <t>8</t>
  </si>
  <si>
    <t>2,3,8,N</t>
  </si>
  <si>
    <t>7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</si>
  <si>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</si>
  <si>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</si>
  <si>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</si>
  <si>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</si>
  <si>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</si>
  <si>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S358A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</si>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</sst>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2" borderId="3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2" borderId="4" xfId="0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2" fontId="0" fillId="0" borderId="4" xfId="0" applyNumberFormat="1" applyFont="1" applyFill="1" applyBorder="1" applyAlignment="1" applyProtection="1">
      <alignment/>
      <protection locked="0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6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5" borderId="4" xfId="0" applyFont="1" applyFill="1" applyBorder="1" applyAlignment="1">
      <alignment horizontal="left"/>
    </xf>
    <xf numFmtId="43" fontId="0" fillId="5" borderId="4" xfId="15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1" fillId="0" borderId="18" xfId="0" applyFont="1" applyFill="1" applyBorder="1" applyAlignment="1">
      <alignment horizontal="left" textRotation="75" wrapText="1"/>
    </xf>
    <xf numFmtId="0" fontId="1" fillId="4" borderId="19" xfId="0" applyFont="1" applyFill="1" applyBorder="1" applyAlignment="1" applyProtection="1">
      <alignment horizontal="left" textRotation="75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0" fillId="2" borderId="21" xfId="0" applyFont="1" applyFill="1" applyBorder="1" applyAlignment="1">
      <alignment horizontal="center"/>
    </xf>
    <xf numFmtId="0" fontId="1" fillId="0" borderId="22" xfId="0" applyFont="1" applyFill="1" applyBorder="1" applyAlignment="1" applyProtection="1">
      <alignment horizontal="left" textRotation="75" wrapText="1"/>
      <protection locked="0"/>
    </xf>
    <xf numFmtId="0" fontId="1" fillId="0" borderId="15" xfId="0" applyFont="1" applyFill="1" applyBorder="1" applyAlignment="1">
      <alignment horizontal="center"/>
    </xf>
    <xf numFmtId="0" fontId="1" fillId="3" borderId="23" xfId="0" applyFont="1" applyFill="1" applyBorder="1" applyAlignment="1" applyProtection="1">
      <alignment horizontal="left" textRotation="75" wrapText="1"/>
      <protection locked="0"/>
    </xf>
    <xf numFmtId="0" fontId="1" fillId="0" borderId="2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3" xfId="0" applyFont="1" applyFill="1" applyBorder="1" applyAlignment="1" applyProtection="1">
      <alignment horizontal="left" textRotation="75" wrapText="1"/>
      <protection locked="0"/>
    </xf>
    <xf numFmtId="0" fontId="0" fillId="2" borderId="25" xfId="0" applyFont="1" applyFill="1" applyBorder="1" applyAlignment="1">
      <alignment horizontal="center"/>
    </xf>
    <xf numFmtId="3" fontId="0" fillId="0" borderId="0" xfId="17" applyNumberFormat="1" applyFill="1" applyBorder="1" applyAlignment="1">
      <alignment/>
    </xf>
    <xf numFmtId="3" fontId="0" fillId="0" borderId="6" xfId="17" applyNumberFormat="1" applyFont="1" applyFill="1" applyBorder="1" applyAlignment="1" applyProtection="1">
      <alignment/>
      <protection locked="0"/>
    </xf>
    <xf numFmtId="3" fontId="0" fillId="0" borderId="4" xfId="17" applyNumberFormat="1" applyFont="1" applyFill="1" applyBorder="1" applyAlignment="1" applyProtection="1">
      <alignment/>
      <protection locked="0"/>
    </xf>
    <xf numFmtId="3" fontId="0" fillId="0" borderId="8" xfId="17" applyNumberFormat="1" applyFont="1" applyFill="1" applyBorder="1" applyAlignment="1" applyProtection="1">
      <alignment/>
      <protection locked="0"/>
    </xf>
    <xf numFmtId="3" fontId="0" fillId="0" borderId="6" xfId="17" applyNumberFormat="1" applyFont="1" applyFill="1" applyBorder="1" applyAlignment="1" applyProtection="1">
      <alignment/>
      <protection locked="0"/>
    </xf>
    <xf numFmtId="3" fontId="0" fillId="0" borderId="4" xfId="17" applyNumberFormat="1" applyFont="1" applyFill="1" applyBorder="1" applyAlignment="1" applyProtection="1">
      <alignment/>
      <protection locked="0"/>
    </xf>
    <xf numFmtId="3" fontId="0" fillId="0" borderId="8" xfId="17" applyNumberFormat="1" applyFont="1" applyFill="1" applyBorder="1" applyAlignment="1" applyProtection="1">
      <alignment/>
      <protection locked="0"/>
    </xf>
    <xf numFmtId="3" fontId="0" fillId="0" borderId="0" xfId="17" applyNumberFormat="1" applyAlignment="1">
      <alignment/>
    </xf>
    <xf numFmtId="0" fontId="0" fillId="0" borderId="9" xfId="0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" fontId="0" fillId="0" borderId="26" xfId="17" applyNumberFormat="1" applyFont="1" applyFill="1" applyBorder="1" applyAlignment="1" applyProtection="1">
      <alignment/>
      <protection locked="0"/>
    </xf>
    <xf numFmtId="3" fontId="0" fillId="0" borderId="9" xfId="17" applyNumberFormat="1" applyFont="1" applyFill="1" applyBorder="1" applyAlignment="1" applyProtection="1">
      <alignment/>
      <protection locked="0"/>
    </xf>
    <xf numFmtId="3" fontId="0" fillId="0" borderId="7" xfId="17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6" borderId="8" xfId="0" applyFont="1" applyFill="1" applyBorder="1" applyAlignment="1" applyProtection="1">
      <alignment horizontal="center"/>
      <protection locked="0"/>
    </xf>
    <xf numFmtId="168" fontId="1" fillId="2" borderId="0" xfId="0" applyNumberFormat="1" applyFont="1" applyFill="1" applyBorder="1" applyAlignment="1">
      <alignment horizontal="center" wrapText="1"/>
    </xf>
    <xf numFmtId="0" fontId="1" fillId="3" borderId="18" xfId="0" applyFont="1" applyFill="1" applyBorder="1" applyAlignment="1" applyProtection="1">
      <alignment horizontal="left" textRotation="75" wrapText="1"/>
      <protection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3" borderId="2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18" xfId="0" applyFont="1" applyFill="1" applyBorder="1" applyAlignment="1" applyProtection="1">
      <alignment horizontal="left" textRotation="75" wrapText="1"/>
      <protection/>
    </xf>
    <xf numFmtId="1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2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2" fontId="0" fillId="2" borderId="26" xfId="0" applyNumberFormat="1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right"/>
    </xf>
    <xf numFmtId="0" fontId="1" fillId="0" borderId="24" xfId="0" applyNumberFormat="1" applyFont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166" fontId="0" fillId="6" borderId="4" xfId="0" applyNumberFormat="1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6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center"/>
    </xf>
    <xf numFmtId="0" fontId="0" fillId="6" borderId="10" xfId="0" applyFont="1" applyFill="1" applyBorder="1" applyAlignment="1" applyProtection="1">
      <alignment horizontal="right"/>
      <protection locked="0"/>
    </xf>
    <xf numFmtId="0" fontId="0" fillId="6" borderId="5" xfId="0" applyFont="1" applyFill="1" applyBorder="1" applyAlignment="1" applyProtection="1">
      <alignment horizontal="center"/>
      <protection locked="0"/>
    </xf>
    <xf numFmtId="2" fontId="0" fillId="6" borderId="6" xfId="0" applyNumberFormat="1" applyFont="1" applyFill="1" applyBorder="1" applyAlignment="1">
      <alignment/>
    </xf>
    <xf numFmtId="2" fontId="0" fillId="6" borderId="4" xfId="0" applyNumberFormat="1" applyFont="1" applyFill="1" applyBorder="1" applyAlignment="1" applyProtection="1">
      <alignment/>
      <protection locked="0"/>
    </xf>
    <xf numFmtId="0" fontId="0" fillId="6" borderId="21" xfId="0" applyFont="1" applyFill="1" applyBorder="1" applyAlignment="1">
      <alignment horizontal="center"/>
    </xf>
    <xf numFmtId="3" fontId="0" fillId="6" borderId="6" xfId="17" applyNumberFormat="1" applyFont="1" applyFill="1" applyBorder="1" applyAlignment="1" applyProtection="1">
      <alignment/>
      <protection locked="0"/>
    </xf>
    <xf numFmtId="3" fontId="0" fillId="6" borderId="4" xfId="17" applyNumberFormat="1" applyFont="1" applyFill="1" applyBorder="1" applyAlignment="1" applyProtection="1">
      <alignment/>
      <protection locked="0"/>
    </xf>
    <xf numFmtId="3" fontId="0" fillId="6" borderId="8" xfId="17" applyNumberFormat="1" applyFont="1" applyFill="1" applyBorder="1" applyAlignment="1" applyProtection="1">
      <alignment/>
      <protection locked="0"/>
    </xf>
    <xf numFmtId="0" fontId="0" fillId="6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3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3.421875" style="0" bestFit="1" customWidth="1"/>
    <col min="4" max="4" width="32.140625" style="0" bestFit="1" customWidth="1"/>
    <col min="5" max="5" width="18.281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8.0039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19" width="7.57421875" style="0" bestFit="1" customWidth="1"/>
    <col min="20" max="22" width="6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52" t="s">
        <v>1166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</row>
    <row r="2" spans="1:25" ht="12.75">
      <c r="A2" s="150" t="s">
        <v>1167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14" ht="12.75">
      <c r="A3" s="151" t="s">
        <v>1168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0"/>
    </row>
    <row r="4" spans="1:14" ht="15.75" customHeight="1">
      <c r="A4" s="154" t="s">
        <v>1169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22" ht="45" customHeight="1">
      <c r="A5" s="147" t="s">
        <v>1170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14" ht="12.75">
      <c r="A6" s="149" t="s">
        <v>1171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25" ht="12.75">
      <c r="A7" s="149" t="s">
        <v>1172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0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6"/>
    </row>
    <row r="8" spans="1:22" s="10" customFormat="1" ht="18">
      <c r="A8" s="19" t="s">
        <v>1</v>
      </c>
      <c r="B8" s="13"/>
      <c r="G8" s="11"/>
      <c r="I8" s="14"/>
      <c r="K8" s="23"/>
      <c r="L8" s="21"/>
      <c r="M8" s="23"/>
      <c r="N8" s="2"/>
      <c r="Q8" s="3"/>
      <c r="S8" s="72"/>
      <c r="T8" s="72"/>
      <c r="U8" s="72"/>
      <c r="V8" s="72"/>
    </row>
    <row r="9" spans="1:32" s="10" customFormat="1" ht="159.75" customHeight="1" thickBot="1">
      <c r="A9" s="4" t="s">
        <v>1006</v>
      </c>
      <c r="B9" s="5" t="s">
        <v>1007</v>
      </c>
      <c r="C9" s="6" t="s">
        <v>1008</v>
      </c>
      <c r="D9" s="6" t="s">
        <v>1009</v>
      </c>
      <c r="E9" s="6" t="s">
        <v>1010</v>
      </c>
      <c r="F9" s="102" t="s">
        <v>1011</v>
      </c>
      <c r="G9" s="35" t="s">
        <v>1012</v>
      </c>
      <c r="H9" s="6" t="s">
        <v>1013</v>
      </c>
      <c r="I9" s="17" t="s">
        <v>1014</v>
      </c>
      <c r="J9" s="16" t="s">
        <v>1160</v>
      </c>
      <c r="K9" s="103" t="s">
        <v>1161</v>
      </c>
      <c r="L9" s="104" t="s">
        <v>1015</v>
      </c>
      <c r="M9" s="105" t="s">
        <v>1162</v>
      </c>
      <c r="N9" s="59" t="s">
        <v>1026</v>
      </c>
      <c r="O9" s="18" t="s">
        <v>1163</v>
      </c>
      <c r="P9" s="7" t="s">
        <v>1027</v>
      </c>
      <c r="Q9" s="60" t="s">
        <v>1164</v>
      </c>
      <c r="R9" s="61" t="s">
        <v>1016</v>
      </c>
      <c r="S9" s="106" t="s">
        <v>1031</v>
      </c>
      <c r="T9" s="107" t="s">
        <v>1030</v>
      </c>
      <c r="U9" s="107" t="s">
        <v>1032</v>
      </c>
      <c r="V9" s="108" t="s">
        <v>1033</v>
      </c>
      <c r="W9" s="8" t="s">
        <v>1017</v>
      </c>
      <c r="X9" s="9" t="s">
        <v>1018</v>
      </c>
      <c r="Y9" s="9" t="s">
        <v>1035</v>
      </c>
      <c r="Z9" s="64" t="s">
        <v>1034</v>
      </c>
      <c r="AA9" s="66" t="s">
        <v>1019</v>
      </c>
      <c r="AB9" s="8" t="s">
        <v>1020</v>
      </c>
      <c r="AC9" s="9" t="s">
        <v>1021</v>
      </c>
      <c r="AD9" s="64" t="s">
        <v>1022</v>
      </c>
      <c r="AE9" s="70" t="s">
        <v>1023</v>
      </c>
      <c r="AF9" s="69" t="s">
        <v>1024</v>
      </c>
    </row>
    <row r="10" spans="1:32" s="23" customFormat="1" ht="12" customHeight="1" thickBot="1">
      <c r="A10" s="123">
        <v>1</v>
      </c>
      <c r="B10" s="120">
        <v>2</v>
      </c>
      <c r="C10" s="40">
        <v>3</v>
      </c>
      <c r="D10" s="40">
        <v>4</v>
      </c>
      <c r="E10" s="40">
        <v>5</v>
      </c>
      <c r="F10" s="109">
        <v>6</v>
      </c>
      <c r="G10" s="41"/>
      <c r="H10" s="42">
        <v>7</v>
      </c>
      <c r="I10" s="43">
        <v>8</v>
      </c>
      <c r="J10" s="40">
        <v>9</v>
      </c>
      <c r="K10" s="44">
        <v>10</v>
      </c>
      <c r="L10" s="52">
        <v>11</v>
      </c>
      <c r="M10" s="56">
        <v>12</v>
      </c>
      <c r="N10" s="45">
        <v>13</v>
      </c>
      <c r="O10" s="46">
        <v>14</v>
      </c>
      <c r="P10" s="47" t="s">
        <v>1028</v>
      </c>
      <c r="Q10" s="44" t="s">
        <v>1149</v>
      </c>
      <c r="R10" s="62">
        <v>15</v>
      </c>
      <c r="S10" s="110">
        <v>16</v>
      </c>
      <c r="T10" s="47">
        <v>17</v>
      </c>
      <c r="U10" s="47">
        <v>18</v>
      </c>
      <c r="V10" s="44">
        <v>19</v>
      </c>
      <c r="W10" s="48"/>
      <c r="X10" s="40"/>
      <c r="Y10" s="40"/>
      <c r="Z10" s="42"/>
      <c r="AA10" s="67">
        <v>20</v>
      </c>
      <c r="AB10" s="65"/>
      <c r="AC10" s="49"/>
      <c r="AD10" s="68"/>
      <c r="AE10" s="67">
        <v>21</v>
      </c>
      <c r="AF10" s="48" t="s">
        <v>1025</v>
      </c>
    </row>
    <row r="11" spans="1:33" s="1" customFormat="1" ht="12.75">
      <c r="A11" s="127">
        <v>2700126</v>
      </c>
      <c r="B11" s="90">
        <v>12854</v>
      </c>
      <c r="C11" s="80" t="s">
        <v>142</v>
      </c>
      <c r="D11" s="80" t="s">
        <v>143</v>
      </c>
      <c r="E11" s="80" t="s">
        <v>144</v>
      </c>
      <c r="F11" s="80">
        <v>56510</v>
      </c>
      <c r="G11" s="81">
        <v>308</v>
      </c>
      <c r="H11" s="82">
        <v>2187845310</v>
      </c>
      <c r="I11" s="83" t="s">
        <v>1159</v>
      </c>
      <c r="J11" s="84" t="s">
        <v>1048</v>
      </c>
      <c r="K11" s="31" t="s">
        <v>1048</v>
      </c>
      <c r="L11" s="53">
        <v>507.09</v>
      </c>
      <c r="M11" s="57" t="s">
        <v>1048</v>
      </c>
      <c r="N11" s="85">
        <v>9.14893617</v>
      </c>
      <c r="O11" s="84" t="s">
        <v>1049</v>
      </c>
      <c r="P11" s="33"/>
      <c r="Q11" s="31" t="str">
        <f aca="true" t="shared" si="0" ref="Q11:Q74">IF(AND(ISNUMBER(P11),P11&gt;=20),"YES","NO")</f>
        <v>NO</v>
      </c>
      <c r="R11" s="86" t="s">
        <v>1048</v>
      </c>
      <c r="S11" s="87">
        <v>23640.32</v>
      </c>
      <c r="T11" s="88">
        <v>1421.43</v>
      </c>
      <c r="U11" s="88">
        <v>2589.8</v>
      </c>
      <c r="V11" s="89">
        <v>2404.39</v>
      </c>
      <c r="W11" s="90">
        <f aca="true" t="shared" si="1" ref="W11:W74">IF(OR(J11="YES",K11="YES"),1,0)</f>
        <v>1</v>
      </c>
      <c r="X11" s="80">
        <f aca="true" t="shared" si="2" ref="X11:X74">IF(OR(AND(ISNUMBER(L11),AND(L11&gt;0,L11&lt;600)),AND(ISNUMBER(L11),AND(L11&gt;0,M11="YES"))),1,0)</f>
        <v>1</v>
      </c>
      <c r="Y11" s="80">
        <f aca="true" t="shared" si="3" ref="Y11:Y74">IF(AND(OR(J11="YES",K11="YES"),(W11=0)),"Trouble",0)</f>
        <v>0</v>
      </c>
      <c r="Z11" s="82">
        <f aca="true" t="shared" si="4" ref="Z11:Z74">IF(AND(OR(AND(ISNUMBER(L11),AND(L11&gt;0,L11&lt;600)),AND(ISNUMBER(L11),AND(L11&gt;0,M11="YES"))),(X11=0)),"Trouble",0)</f>
        <v>0</v>
      </c>
      <c r="AA11" s="91" t="str">
        <f aca="true" t="shared" si="5" ref="AA11:AA74">IF(AND(W11=1,X11=1),"SRSA","-")</f>
        <v>SRSA</v>
      </c>
      <c r="AB11" s="90">
        <f aca="true" t="shared" si="6" ref="AB11:AB74">IF(R11="YES",1,0)</f>
        <v>1</v>
      </c>
      <c r="AC11" s="80">
        <f aca="true" t="shared" si="7" ref="AC11:AC74">IF(OR(AND(ISNUMBER(P11),P11&gt;=20),(AND(ISNUMBER(P11)=FALSE,AND(ISNUMBER(N11),N11&gt;=20)))),1,0)</f>
        <v>0</v>
      </c>
      <c r="AD11" s="82">
        <f aca="true" t="shared" si="8" ref="AD11:AD74">IF(AND(AB11=1,AC11=1),"Initial",0)</f>
        <v>0</v>
      </c>
      <c r="AE11" s="91" t="str">
        <f aca="true" t="shared" si="9" ref="AE11:AE74">IF(AND(AND(AD11="Initial",AF11=0),AND(ISNUMBER(L11),L11&gt;0)),"RLIS","-")</f>
        <v>-</v>
      </c>
      <c r="AF11" s="90">
        <f aca="true" t="shared" si="10" ref="AF11:AF74">IF(AND(AA11="SRSA",AD11="Initial"),"SRSA",0)</f>
        <v>0</v>
      </c>
      <c r="AG11" s="1" t="s">
        <v>1165</v>
      </c>
    </row>
    <row r="12" spans="1:33" s="1" customFormat="1" ht="12.75">
      <c r="A12" s="129">
        <v>2702760</v>
      </c>
      <c r="B12" s="130">
        <v>10001</v>
      </c>
      <c r="C12" s="131" t="s">
        <v>371</v>
      </c>
      <c r="D12" s="131" t="s">
        <v>372</v>
      </c>
      <c r="E12" s="131" t="s">
        <v>371</v>
      </c>
      <c r="F12" s="131">
        <v>56431</v>
      </c>
      <c r="G12" s="132">
        <v>1289</v>
      </c>
      <c r="H12" s="133">
        <v>2189272115</v>
      </c>
      <c r="I12" s="134" t="s">
        <v>1159</v>
      </c>
      <c r="J12" s="135" t="s">
        <v>1048</v>
      </c>
      <c r="K12" s="101" t="s">
        <v>1048</v>
      </c>
      <c r="L12" s="136">
        <v>1228.32</v>
      </c>
      <c r="M12" s="137" t="s">
        <v>1048</v>
      </c>
      <c r="N12" s="138">
        <v>9.084027252</v>
      </c>
      <c r="O12" s="135" t="s">
        <v>1049</v>
      </c>
      <c r="P12" s="139"/>
      <c r="Q12" s="101" t="str">
        <f t="shared" si="0"/>
        <v>NO</v>
      </c>
      <c r="R12" s="140" t="s">
        <v>1048</v>
      </c>
      <c r="S12" s="141">
        <v>66397.5</v>
      </c>
      <c r="T12" s="142">
        <v>4540.13</v>
      </c>
      <c r="U12" s="142">
        <v>7546.34</v>
      </c>
      <c r="V12" s="143">
        <v>6311.63</v>
      </c>
      <c r="W12" s="130">
        <f t="shared" si="1"/>
        <v>1</v>
      </c>
      <c r="X12" s="131">
        <f t="shared" si="2"/>
        <v>1</v>
      </c>
      <c r="Y12" s="131">
        <f t="shared" si="3"/>
        <v>0</v>
      </c>
      <c r="Z12" s="133">
        <f t="shared" si="4"/>
        <v>0</v>
      </c>
      <c r="AA12" s="144" t="str">
        <f t="shared" si="5"/>
        <v>SRSA</v>
      </c>
      <c r="AB12" s="130">
        <f t="shared" si="6"/>
        <v>1</v>
      </c>
      <c r="AC12" s="131">
        <f t="shared" si="7"/>
        <v>0</v>
      </c>
      <c r="AD12" s="133">
        <f t="shared" si="8"/>
        <v>0</v>
      </c>
      <c r="AE12" s="144" t="str">
        <f t="shared" si="9"/>
        <v>-</v>
      </c>
      <c r="AF12" s="130">
        <f t="shared" si="10"/>
        <v>0</v>
      </c>
      <c r="AG12" s="1" t="e">
        <v>#N/A</v>
      </c>
    </row>
    <row r="13" spans="1:33" s="1" customFormat="1" ht="12.75">
      <c r="A13" s="128">
        <v>2703030</v>
      </c>
      <c r="B13" s="99">
        <v>10242</v>
      </c>
      <c r="C13" s="92" t="s">
        <v>943</v>
      </c>
      <c r="D13" s="92" t="s">
        <v>378</v>
      </c>
      <c r="E13" s="92" t="s">
        <v>943</v>
      </c>
      <c r="F13" s="92">
        <v>56009</v>
      </c>
      <c r="G13" s="93">
        <v>99</v>
      </c>
      <c r="H13" s="94">
        <v>5078743240</v>
      </c>
      <c r="I13" s="95" t="s">
        <v>1159</v>
      </c>
      <c r="J13" s="96" t="s">
        <v>1048</v>
      </c>
      <c r="K13" s="32" t="s">
        <v>1048</v>
      </c>
      <c r="L13" s="54">
        <v>406.09</v>
      </c>
      <c r="M13" s="58" t="s">
        <v>1049</v>
      </c>
      <c r="N13" s="97">
        <v>0.769230769</v>
      </c>
      <c r="O13" s="96" t="s">
        <v>1049</v>
      </c>
      <c r="P13" s="34"/>
      <c r="Q13" s="32" t="str">
        <f t="shared" si="0"/>
        <v>NO</v>
      </c>
      <c r="R13" s="98" t="s">
        <v>1048</v>
      </c>
      <c r="S13" s="73">
        <v>18054.71</v>
      </c>
      <c r="T13" s="74">
        <v>197.69</v>
      </c>
      <c r="U13" s="74">
        <v>1043.85</v>
      </c>
      <c r="V13" s="75">
        <v>1623.38</v>
      </c>
      <c r="W13" s="99">
        <f t="shared" si="1"/>
        <v>1</v>
      </c>
      <c r="X13" s="92">
        <f t="shared" si="2"/>
        <v>1</v>
      </c>
      <c r="Y13" s="92">
        <f t="shared" si="3"/>
        <v>0</v>
      </c>
      <c r="Z13" s="94">
        <f t="shared" si="4"/>
        <v>0</v>
      </c>
      <c r="AA13" s="100" t="str">
        <f t="shared" si="5"/>
        <v>SRSA</v>
      </c>
      <c r="AB13" s="99">
        <f t="shared" si="6"/>
        <v>1</v>
      </c>
      <c r="AC13" s="92">
        <f t="shared" si="7"/>
        <v>0</v>
      </c>
      <c r="AD13" s="94">
        <f t="shared" si="8"/>
        <v>0</v>
      </c>
      <c r="AE13" s="100" t="str">
        <f t="shared" si="9"/>
        <v>-</v>
      </c>
      <c r="AF13" s="99">
        <f t="shared" si="10"/>
        <v>0</v>
      </c>
      <c r="AG13" s="1" t="s">
        <v>1165</v>
      </c>
    </row>
    <row r="14" spans="1:33" s="1" customFormat="1" ht="12.75">
      <c r="A14" s="128">
        <v>2703300</v>
      </c>
      <c r="B14" s="99">
        <v>10261</v>
      </c>
      <c r="C14" s="92" t="s">
        <v>383</v>
      </c>
      <c r="D14" s="92" t="s">
        <v>384</v>
      </c>
      <c r="E14" s="92" t="s">
        <v>383</v>
      </c>
      <c r="F14" s="92">
        <v>56309</v>
      </c>
      <c r="G14" s="93">
        <v>403</v>
      </c>
      <c r="H14" s="94">
        <v>2187472257</v>
      </c>
      <c r="I14" s="95" t="s">
        <v>1159</v>
      </c>
      <c r="J14" s="96" t="s">
        <v>1048</v>
      </c>
      <c r="K14" s="32" t="s">
        <v>1048</v>
      </c>
      <c r="L14" s="54">
        <v>278.62</v>
      </c>
      <c r="M14" s="58" t="s">
        <v>1049</v>
      </c>
      <c r="N14" s="97">
        <v>8.620689655</v>
      </c>
      <c r="O14" s="96" t="s">
        <v>1049</v>
      </c>
      <c r="P14" s="34"/>
      <c r="Q14" s="32" t="str">
        <f t="shared" si="0"/>
        <v>NO</v>
      </c>
      <c r="R14" s="98" t="s">
        <v>1048</v>
      </c>
      <c r="S14" s="73">
        <v>8441.35</v>
      </c>
      <c r="T14" s="74">
        <v>533.47</v>
      </c>
      <c r="U14" s="74">
        <v>1146.14</v>
      </c>
      <c r="V14" s="75">
        <v>1230.76</v>
      </c>
      <c r="W14" s="99">
        <f t="shared" si="1"/>
        <v>1</v>
      </c>
      <c r="X14" s="92">
        <f t="shared" si="2"/>
        <v>1</v>
      </c>
      <c r="Y14" s="92">
        <f t="shared" si="3"/>
        <v>0</v>
      </c>
      <c r="Z14" s="94">
        <f t="shared" si="4"/>
        <v>0</v>
      </c>
      <c r="AA14" s="100" t="str">
        <f t="shared" si="5"/>
        <v>SRSA</v>
      </c>
      <c r="AB14" s="99">
        <f t="shared" si="6"/>
        <v>1</v>
      </c>
      <c r="AC14" s="92">
        <f t="shared" si="7"/>
        <v>0</v>
      </c>
      <c r="AD14" s="94">
        <f t="shared" si="8"/>
        <v>0</v>
      </c>
      <c r="AE14" s="100" t="str">
        <f t="shared" si="9"/>
        <v>-</v>
      </c>
      <c r="AF14" s="99">
        <f t="shared" si="10"/>
        <v>0</v>
      </c>
      <c r="AG14" s="1" t="s">
        <v>1165</v>
      </c>
    </row>
    <row r="15" spans="1:33" s="1" customFormat="1" ht="12.75">
      <c r="A15" s="128">
        <v>2703540</v>
      </c>
      <c r="B15" s="99">
        <v>10676</v>
      </c>
      <c r="C15" s="92" t="s">
        <v>386</v>
      </c>
      <c r="D15" s="92" t="s">
        <v>897</v>
      </c>
      <c r="E15" s="92" t="s">
        <v>386</v>
      </c>
      <c r="F15" s="92">
        <v>56714</v>
      </c>
      <c r="G15" s="93">
        <v>68</v>
      </c>
      <c r="H15" s="94">
        <v>2185283201</v>
      </c>
      <c r="I15" s="95" t="s">
        <v>1159</v>
      </c>
      <c r="J15" s="96" t="s">
        <v>1048</v>
      </c>
      <c r="K15" s="32" t="s">
        <v>1048</v>
      </c>
      <c r="L15" s="54">
        <v>207.14</v>
      </c>
      <c r="M15" s="58" t="s">
        <v>1048</v>
      </c>
      <c r="N15" s="97">
        <v>12.13389121</v>
      </c>
      <c r="O15" s="96" t="s">
        <v>1049</v>
      </c>
      <c r="P15" s="34"/>
      <c r="Q15" s="32" t="str">
        <f t="shared" si="0"/>
        <v>NO</v>
      </c>
      <c r="R15" s="98" t="s">
        <v>1048</v>
      </c>
      <c r="S15" s="73">
        <v>12639.72</v>
      </c>
      <c r="T15" s="74">
        <v>750.03</v>
      </c>
      <c r="U15" s="74">
        <v>1254.17</v>
      </c>
      <c r="V15" s="75">
        <v>1056.85</v>
      </c>
      <c r="W15" s="99">
        <f t="shared" si="1"/>
        <v>1</v>
      </c>
      <c r="X15" s="92">
        <f t="shared" si="2"/>
        <v>1</v>
      </c>
      <c r="Y15" s="92">
        <f t="shared" si="3"/>
        <v>0</v>
      </c>
      <c r="Z15" s="94">
        <f t="shared" si="4"/>
        <v>0</v>
      </c>
      <c r="AA15" s="100" t="str">
        <f t="shared" si="5"/>
        <v>SRSA</v>
      </c>
      <c r="AB15" s="99">
        <f t="shared" si="6"/>
        <v>1</v>
      </c>
      <c r="AC15" s="92">
        <f t="shared" si="7"/>
        <v>0</v>
      </c>
      <c r="AD15" s="94">
        <f t="shared" si="8"/>
        <v>0</v>
      </c>
      <c r="AE15" s="100" t="str">
        <f t="shared" si="9"/>
        <v>-</v>
      </c>
      <c r="AF15" s="99">
        <f t="shared" si="10"/>
        <v>0</v>
      </c>
      <c r="AG15" s="1" t="s">
        <v>1165</v>
      </c>
    </row>
    <row r="16" spans="1:33" s="1" customFormat="1" ht="12.75">
      <c r="A16" s="128">
        <v>2703570</v>
      </c>
      <c r="B16" s="99">
        <v>10162</v>
      </c>
      <c r="C16" s="92" t="s">
        <v>387</v>
      </c>
      <c r="D16" s="92" t="s">
        <v>388</v>
      </c>
      <c r="E16" s="92" t="s">
        <v>387</v>
      </c>
      <c r="F16" s="92">
        <v>56621</v>
      </c>
      <c r="G16" s="93">
        <v>9302</v>
      </c>
      <c r="H16" s="94">
        <v>2186946184</v>
      </c>
      <c r="I16" s="95" t="s">
        <v>1159</v>
      </c>
      <c r="J16" s="96" t="s">
        <v>1048</v>
      </c>
      <c r="K16" s="32" t="s">
        <v>1048</v>
      </c>
      <c r="L16" s="54">
        <v>1004.4</v>
      </c>
      <c r="M16" s="58" t="s">
        <v>1048</v>
      </c>
      <c r="N16" s="97">
        <v>18.3460076</v>
      </c>
      <c r="O16" s="96" t="s">
        <v>1049</v>
      </c>
      <c r="P16" s="34"/>
      <c r="Q16" s="32" t="str">
        <f t="shared" si="0"/>
        <v>NO</v>
      </c>
      <c r="R16" s="98" t="s">
        <v>1048</v>
      </c>
      <c r="S16" s="73">
        <v>101234.53</v>
      </c>
      <c r="T16" s="74">
        <v>8222.36</v>
      </c>
      <c r="U16" s="74">
        <v>11168.7</v>
      </c>
      <c r="V16" s="75">
        <v>6720.86</v>
      </c>
      <c r="W16" s="99">
        <f t="shared" si="1"/>
        <v>1</v>
      </c>
      <c r="X16" s="92">
        <f t="shared" si="2"/>
        <v>1</v>
      </c>
      <c r="Y16" s="92">
        <f t="shared" si="3"/>
        <v>0</v>
      </c>
      <c r="Z16" s="94">
        <f t="shared" si="4"/>
        <v>0</v>
      </c>
      <c r="AA16" s="100" t="str">
        <f t="shared" si="5"/>
        <v>SRSA</v>
      </c>
      <c r="AB16" s="99">
        <f t="shared" si="6"/>
        <v>1</v>
      </c>
      <c r="AC16" s="92">
        <f t="shared" si="7"/>
        <v>0</v>
      </c>
      <c r="AD16" s="94">
        <f t="shared" si="8"/>
        <v>0</v>
      </c>
      <c r="AE16" s="100" t="str">
        <f t="shared" si="9"/>
        <v>-</v>
      </c>
      <c r="AF16" s="99">
        <f t="shared" si="10"/>
        <v>0</v>
      </c>
      <c r="AG16" s="1" t="s">
        <v>1165</v>
      </c>
    </row>
    <row r="17" spans="1:33" s="1" customFormat="1" ht="12.75">
      <c r="A17" s="128">
        <v>2703600</v>
      </c>
      <c r="B17" s="99">
        <v>10411</v>
      </c>
      <c r="C17" s="92" t="s">
        <v>300</v>
      </c>
      <c r="D17" s="92" t="s">
        <v>389</v>
      </c>
      <c r="E17" s="92" t="s">
        <v>300</v>
      </c>
      <c r="F17" s="92">
        <v>56115</v>
      </c>
      <c r="G17" s="93">
        <v>150</v>
      </c>
      <c r="H17" s="94">
        <v>5077345601</v>
      </c>
      <c r="I17" s="95" t="s">
        <v>1159</v>
      </c>
      <c r="J17" s="96" t="s">
        <v>1048</v>
      </c>
      <c r="K17" s="32" t="s">
        <v>1048</v>
      </c>
      <c r="L17" s="54">
        <v>72.26</v>
      </c>
      <c r="M17" s="58" t="s">
        <v>1049</v>
      </c>
      <c r="N17" s="97">
        <v>6.914893617</v>
      </c>
      <c r="O17" s="96" t="s">
        <v>1049</v>
      </c>
      <c r="P17" s="34"/>
      <c r="Q17" s="32" t="str">
        <f t="shared" si="0"/>
        <v>NO</v>
      </c>
      <c r="R17" s="98" t="s">
        <v>1048</v>
      </c>
      <c r="S17" s="73">
        <v>11774.73</v>
      </c>
      <c r="T17" s="74">
        <v>864.47</v>
      </c>
      <c r="U17" s="74">
        <v>1099.32</v>
      </c>
      <c r="V17" s="75">
        <v>565.35</v>
      </c>
      <c r="W17" s="99">
        <f t="shared" si="1"/>
        <v>1</v>
      </c>
      <c r="X17" s="92">
        <f t="shared" si="2"/>
        <v>1</v>
      </c>
      <c r="Y17" s="92">
        <f t="shared" si="3"/>
        <v>0</v>
      </c>
      <c r="Z17" s="94">
        <f t="shared" si="4"/>
        <v>0</v>
      </c>
      <c r="AA17" s="100" t="str">
        <f t="shared" si="5"/>
        <v>SRSA</v>
      </c>
      <c r="AB17" s="99">
        <f t="shared" si="6"/>
        <v>1</v>
      </c>
      <c r="AC17" s="92">
        <f t="shared" si="7"/>
        <v>0</v>
      </c>
      <c r="AD17" s="94">
        <f t="shared" si="8"/>
        <v>0</v>
      </c>
      <c r="AE17" s="100" t="str">
        <f t="shared" si="9"/>
        <v>-</v>
      </c>
      <c r="AF17" s="99">
        <f t="shared" si="10"/>
        <v>0</v>
      </c>
      <c r="AG17" s="1" t="s">
        <v>1165</v>
      </c>
    </row>
    <row r="18" spans="1:33" s="1" customFormat="1" ht="12.75">
      <c r="A18" s="128">
        <v>2703750</v>
      </c>
      <c r="B18" s="99">
        <v>10542</v>
      </c>
      <c r="C18" s="92" t="s">
        <v>392</v>
      </c>
      <c r="D18" s="92" t="s">
        <v>393</v>
      </c>
      <c r="E18" s="92" t="s">
        <v>392</v>
      </c>
      <c r="F18" s="92">
        <v>56515</v>
      </c>
      <c r="G18" s="93">
        <v>4029</v>
      </c>
      <c r="H18" s="94">
        <v>2188645215</v>
      </c>
      <c r="I18" s="95" t="s">
        <v>1159</v>
      </c>
      <c r="J18" s="96" t="s">
        <v>1048</v>
      </c>
      <c r="K18" s="32" t="s">
        <v>1048</v>
      </c>
      <c r="L18" s="54">
        <v>498.89</v>
      </c>
      <c r="M18" s="58" t="s">
        <v>1049</v>
      </c>
      <c r="N18" s="97">
        <v>12.14788732</v>
      </c>
      <c r="O18" s="96" t="s">
        <v>1049</v>
      </c>
      <c r="P18" s="34"/>
      <c r="Q18" s="32" t="str">
        <f t="shared" si="0"/>
        <v>NO</v>
      </c>
      <c r="R18" s="98" t="s">
        <v>1048</v>
      </c>
      <c r="S18" s="73">
        <v>37844.37</v>
      </c>
      <c r="T18" s="74">
        <v>3026.59</v>
      </c>
      <c r="U18" s="74">
        <v>4369.22</v>
      </c>
      <c r="V18" s="75">
        <v>2960.53</v>
      </c>
      <c r="W18" s="99">
        <f t="shared" si="1"/>
        <v>1</v>
      </c>
      <c r="X18" s="92">
        <f t="shared" si="2"/>
        <v>1</v>
      </c>
      <c r="Y18" s="92">
        <f t="shared" si="3"/>
        <v>0</v>
      </c>
      <c r="Z18" s="94">
        <f t="shared" si="4"/>
        <v>0</v>
      </c>
      <c r="AA18" s="100" t="str">
        <f t="shared" si="5"/>
        <v>SRSA</v>
      </c>
      <c r="AB18" s="99">
        <f t="shared" si="6"/>
        <v>1</v>
      </c>
      <c r="AC18" s="92">
        <f t="shared" si="7"/>
        <v>0</v>
      </c>
      <c r="AD18" s="94">
        <f t="shared" si="8"/>
        <v>0</v>
      </c>
      <c r="AE18" s="100" t="str">
        <f t="shared" si="9"/>
        <v>-</v>
      </c>
      <c r="AF18" s="99">
        <f t="shared" si="10"/>
        <v>0</v>
      </c>
      <c r="AG18" s="1" t="s">
        <v>1165</v>
      </c>
    </row>
    <row r="19" spans="1:33" s="1" customFormat="1" ht="12.75">
      <c r="A19" s="128">
        <v>2704080</v>
      </c>
      <c r="B19" s="99">
        <v>10371</v>
      </c>
      <c r="C19" s="92" t="s">
        <v>887</v>
      </c>
      <c r="D19" s="92" t="s">
        <v>397</v>
      </c>
      <c r="E19" s="92" t="s">
        <v>887</v>
      </c>
      <c r="F19" s="92">
        <v>56212</v>
      </c>
      <c r="G19" s="93">
        <v>9701</v>
      </c>
      <c r="H19" s="94">
        <v>3205682118</v>
      </c>
      <c r="I19" s="95" t="s">
        <v>1159</v>
      </c>
      <c r="J19" s="96" t="s">
        <v>1048</v>
      </c>
      <c r="K19" s="32" t="s">
        <v>1048</v>
      </c>
      <c r="L19" s="54">
        <v>67.91</v>
      </c>
      <c r="M19" s="58" t="s">
        <v>1049</v>
      </c>
      <c r="N19" s="97">
        <v>18.30985915</v>
      </c>
      <c r="O19" s="96" t="s">
        <v>1049</v>
      </c>
      <c r="P19" s="34"/>
      <c r="Q19" s="32" t="str">
        <f t="shared" si="0"/>
        <v>NO</v>
      </c>
      <c r="R19" s="98" t="s">
        <v>1048</v>
      </c>
      <c r="S19" s="73">
        <v>9264.8</v>
      </c>
      <c r="T19" s="74">
        <v>1009.81</v>
      </c>
      <c r="U19" s="74">
        <v>1249.1</v>
      </c>
      <c r="V19" s="75">
        <v>594.34</v>
      </c>
      <c r="W19" s="99">
        <f t="shared" si="1"/>
        <v>1</v>
      </c>
      <c r="X19" s="92">
        <f t="shared" si="2"/>
        <v>1</v>
      </c>
      <c r="Y19" s="92">
        <f t="shared" si="3"/>
        <v>0</v>
      </c>
      <c r="Z19" s="94">
        <f t="shared" si="4"/>
        <v>0</v>
      </c>
      <c r="AA19" s="100" t="str">
        <f t="shared" si="5"/>
        <v>SRSA</v>
      </c>
      <c r="AB19" s="99">
        <f t="shared" si="6"/>
        <v>1</v>
      </c>
      <c r="AC19" s="92">
        <f t="shared" si="7"/>
        <v>0</v>
      </c>
      <c r="AD19" s="94">
        <f t="shared" si="8"/>
        <v>0</v>
      </c>
      <c r="AE19" s="100" t="str">
        <f t="shared" si="9"/>
        <v>-</v>
      </c>
      <c r="AF19" s="99">
        <f t="shared" si="10"/>
        <v>0</v>
      </c>
      <c r="AG19" s="1" t="s">
        <v>1165</v>
      </c>
    </row>
    <row r="20" spans="1:33" s="1" customFormat="1" ht="12.75">
      <c r="A20" s="128">
        <v>2705430</v>
      </c>
      <c r="B20" s="99">
        <v>10786</v>
      </c>
      <c r="C20" s="92" t="s">
        <v>401</v>
      </c>
      <c r="D20" s="92" t="s">
        <v>973</v>
      </c>
      <c r="E20" s="92" t="s">
        <v>402</v>
      </c>
      <c r="F20" s="92">
        <v>56437</v>
      </c>
      <c r="G20" s="93">
        <v>8</v>
      </c>
      <c r="H20" s="94">
        <v>2189242500</v>
      </c>
      <c r="I20" s="95" t="s">
        <v>1159</v>
      </c>
      <c r="J20" s="96" t="s">
        <v>1048</v>
      </c>
      <c r="K20" s="32" t="s">
        <v>1048</v>
      </c>
      <c r="L20" s="54">
        <v>454.74</v>
      </c>
      <c r="M20" s="58" t="s">
        <v>1049</v>
      </c>
      <c r="N20" s="97">
        <v>14.16309013</v>
      </c>
      <c r="O20" s="96" t="s">
        <v>1049</v>
      </c>
      <c r="P20" s="34"/>
      <c r="Q20" s="32" t="str">
        <f t="shared" si="0"/>
        <v>NO</v>
      </c>
      <c r="R20" s="98" t="s">
        <v>1048</v>
      </c>
      <c r="S20" s="73">
        <v>47986.79</v>
      </c>
      <c r="T20" s="74">
        <v>3699.52</v>
      </c>
      <c r="U20" s="74">
        <v>5048.9</v>
      </c>
      <c r="V20" s="75">
        <v>3068.66</v>
      </c>
      <c r="W20" s="99">
        <f t="shared" si="1"/>
        <v>1</v>
      </c>
      <c r="X20" s="92">
        <f t="shared" si="2"/>
        <v>1</v>
      </c>
      <c r="Y20" s="92">
        <f t="shared" si="3"/>
        <v>0</v>
      </c>
      <c r="Z20" s="94">
        <f t="shared" si="4"/>
        <v>0</v>
      </c>
      <c r="AA20" s="100" t="str">
        <f t="shared" si="5"/>
        <v>SRSA</v>
      </c>
      <c r="AB20" s="99">
        <f t="shared" si="6"/>
        <v>1</v>
      </c>
      <c r="AC20" s="92">
        <f t="shared" si="7"/>
        <v>0</v>
      </c>
      <c r="AD20" s="94">
        <f t="shared" si="8"/>
        <v>0</v>
      </c>
      <c r="AE20" s="100" t="str">
        <f t="shared" si="9"/>
        <v>-</v>
      </c>
      <c r="AF20" s="99">
        <f t="shared" si="10"/>
        <v>0</v>
      </c>
      <c r="AG20" s="1" t="s">
        <v>1165</v>
      </c>
    </row>
    <row r="21" spans="1:33" s="1" customFormat="1" ht="12.75">
      <c r="A21" s="128">
        <v>2706120</v>
      </c>
      <c r="B21" s="99">
        <v>10207</v>
      </c>
      <c r="C21" s="92" t="s">
        <v>416</v>
      </c>
      <c r="D21" s="92" t="s">
        <v>417</v>
      </c>
      <c r="E21" s="92" t="s">
        <v>416</v>
      </c>
      <c r="F21" s="92">
        <v>56315</v>
      </c>
      <c r="G21" s="93">
        <v>185</v>
      </c>
      <c r="H21" s="94">
        <v>3205242263</v>
      </c>
      <c r="I21" s="95" t="s">
        <v>1159</v>
      </c>
      <c r="J21" s="96" t="s">
        <v>1048</v>
      </c>
      <c r="K21" s="32" t="s">
        <v>1048</v>
      </c>
      <c r="L21" s="54">
        <v>290.62</v>
      </c>
      <c r="M21" s="58" t="s">
        <v>1049</v>
      </c>
      <c r="N21" s="97">
        <v>12.23880597</v>
      </c>
      <c r="O21" s="96" t="s">
        <v>1049</v>
      </c>
      <c r="P21" s="34"/>
      <c r="Q21" s="32" t="str">
        <f t="shared" si="0"/>
        <v>NO</v>
      </c>
      <c r="R21" s="98" t="s">
        <v>1048</v>
      </c>
      <c r="S21" s="73">
        <v>15357.04</v>
      </c>
      <c r="T21" s="74">
        <v>1085.08</v>
      </c>
      <c r="U21" s="74">
        <v>1787.05</v>
      </c>
      <c r="V21" s="75">
        <v>1477.34</v>
      </c>
      <c r="W21" s="99">
        <f t="shared" si="1"/>
        <v>1</v>
      </c>
      <c r="X21" s="92">
        <f t="shared" si="2"/>
        <v>1</v>
      </c>
      <c r="Y21" s="92">
        <f t="shared" si="3"/>
        <v>0</v>
      </c>
      <c r="Z21" s="94">
        <f t="shared" si="4"/>
        <v>0</v>
      </c>
      <c r="AA21" s="100" t="str">
        <f t="shared" si="5"/>
        <v>SRSA</v>
      </c>
      <c r="AB21" s="99">
        <f t="shared" si="6"/>
        <v>1</v>
      </c>
      <c r="AC21" s="92">
        <f t="shared" si="7"/>
        <v>0</v>
      </c>
      <c r="AD21" s="94">
        <f t="shared" si="8"/>
        <v>0</v>
      </c>
      <c r="AE21" s="100" t="str">
        <f t="shared" si="9"/>
        <v>-</v>
      </c>
      <c r="AF21" s="99">
        <f t="shared" si="10"/>
        <v>0</v>
      </c>
      <c r="AG21" s="1" t="s">
        <v>1165</v>
      </c>
    </row>
    <row r="22" spans="1:33" s="1" customFormat="1" ht="12.75">
      <c r="A22" s="129">
        <v>2706150</v>
      </c>
      <c r="B22" s="130">
        <v>10846</v>
      </c>
      <c r="C22" s="131" t="s">
        <v>877</v>
      </c>
      <c r="D22" s="131" t="s">
        <v>418</v>
      </c>
      <c r="E22" s="131" t="s">
        <v>877</v>
      </c>
      <c r="F22" s="131">
        <v>56520</v>
      </c>
      <c r="G22" s="132">
        <v>1399</v>
      </c>
      <c r="H22" s="133">
        <v>2186432694</v>
      </c>
      <c r="I22" s="134" t="s">
        <v>1151</v>
      </c>
      <c r="J22" s="135" t="s">
        <v>1049</v>
      </c>
      <c r="K22" s="101" t="s">
        <v>1150</v>
      </c>
      <c r="L22" s="136">
        <v>865.19</v>
      </c>
      <c r="M22" s="137" t="s">
        <v>1048</v>
      </c>
      <c r="N22" s="138">
        <v>6.686626747</v>
      </c>
      <c r="O22" s="135" t="s">
        <v>1049</v>
      </c>
      <c r="P22" s="139"/>
      <c r="Q22" s="101" t="str">
        <f t="shared" si="0"/>
        <v>NO</v>
      </c>
      <c r="R22" s="140" t="s">
        <v>1048</v>
      </c>
      <c r="S22" s="141">
        <v>48304.09</v>
      </c>
      <c r="T22" s="142">
        <v>3318.85</v>
      </c>
      <c r="U22" s="142">
        <v>5596.64</v>
      </c>
      <c r="V22" s="143">
        <v>4765.09</v>
      </c>
      <c r="W22" s="130">
        <f t="shared" si="1"/>
        <v>1</v>
      </c>
      <c r="X22" s="131">
        <f t="shared" si="2"/>
        <v>1</v>
      </c>
      <c r="Y22" s="131">
        <f t="shared" si="3"/>
        <v>0</v>
      </c>
      <c r="Z22" s="133">
        <f t="shared" si="4"/>
        <v>0</v>
      </c>
      <c r="AA22" s="144" t="str">
        <f t="shared" si="5"/>
        <v>SRSA</v>
      </c>
      <c r="AB22" s="130">
        <f t="shared" si="6"/>
        <v>1</v>
      </c>
      <c r="AC22" s="131">
        <f t="shared" si="7"/>
        <v>0</v>
      </c>
      <c r="AD22" s="133">
        <f t="shared" si="8"/>
        <v>0</v>
      </c>
      <c r="AE22" s="144" t="str">
        <f t="shared" si="9"/>
        <v>-</v>
      </c>
      <c r="AF22" s="130">
        <f t="shared" si="10"/>
        <v>0</v>
      </c>
      <c r="AG22" s="1" t="e">
        <v>#N/A</v>
      </c>
    </row>
    <row r="23" spans="1:33" s="1" customFormat="1" ht="12.75">
      <c r="A23" s="128">
        <v>2706180</v>
      </c>
      <c r="B23" s="99">
        <v>10513</v>
      </c>
      <c r="C23" s="92" t="s">
        <v>908</v>
      </c>
      <c r="D23" s="92" t="s">
        <v>920</v>
      </c>
      <c r="E23" s="92" t="s">
        <v>908</v>
      </c>
      <c r="F23" s="92">
        <v>56119</v>
      </c>
      <c r="G23" s="93">
        <v>309</v>
      </c>
      <c r="H23" s="94">
        <v>5078425951</v>
      </c>
      <c r="I23" s="95" t="s">
        <v>1159</v>
      </c>
      <c r="J23" s="96" t="s">
        <v>1048</v>
      </c>
      <c r="K23" s="32" t="s">
        <v>1048</v>
      </c>
      <c r="L23" s="54">
        <v>134.52</v>
      </c>
      <c r="M23" s="58" t="s">
        <v>1049</v>
      </c>
      <c r="N23" s="97">
        <v>7.650273224</v>
      </c>
      <c r="O23" s="96" t="s">
        <v>1049</v>
      </c>
      <c r="P23" s="34"/>
      <c r="Q23" s="32" t="str">
        <f t="shared" si="0"/>
        <v>NO</v>
      </c>
      <c r="R23" s="98" t="s">
        <v>1048</v>
      </c>
      <c r="S23" s="73">
        <v>11903.91</v>
      </c>
      <c r="T23" s="74">
        <v>832.66</v>
      </c>
      <c r="U23" s="74">
        <v>1192.48</v>
      </c>
      <c r="V23" s="75">
        <v>796.47</v>
      </c>
      <c r="W23" s="99">
        <f t="shared" si="1"/>
        <v>1</v>
      </c>
      <c r="X23" s="92">
        <f t="shared" si="2"/>
        <v>1</v>
      </c>
      <c r="Y23" s="92">
        <f t="shared" si="3"/>
        <v>0</v>
      </c>
      <c r="Z23" s="94">
        <f t="shared" si="4"/>
        <v>0</v>
      </c>
      <c r="AA23" s="100" t="str">
        <f t="shared" si="5"/>
        <v>SRSA</v>
      </c>
      <c r="AB23" s="99">
        <f t="shared" si="6"/>
        <v>1</v>
      </c>
      <c r="AC23" s="92">
        <f t="shared" si="7"/>
        <v>0</v>
      </c>
      <c r="AD23" s="94">
        <f t="shared" si="8"/>
        <v>0</v>
      </c>
      <c r="AE23" s="100" t="str">
        <f t="shared" si="9"/>
        <v>-</v>
      </c>
      <c r="AF23" s="99">
        <f t="shared" si="10"/>
        <v>0</v>
      </c>
      <c r="AG23" s="1" t="s">
        <v>1165</v>
      </c>
    </row>
    <row r="24" spans="1:33" s="1" customFormat="1" ht="12.75">
      <c r="A24" s="128">
        <v>2706300</v>
      </c>
      <c r="B24" s="99">
        <v>10787</v>
      </c>
      <c r="C24" s="92" t="s">
        <v>420</v>
      </c>
      <c r="D24" s="92" t="s">
        <v>417</v>
      </c>
      <c r="E24" s="92" t="s">
        <v>420</v>
      </c>
      <c r="F24" s="92">
        <v>56438</v>
      </c>
      <c r="G24" s="93">
        <v>185</v>
      </c>
      <c r="H24" s="94">
        <v>3205942272</v>
      </c>
      <c r="I24" s="95" t="s">
        <v>1159</v>
      </c>
      <c r="J24" s="96" t="s">
        <v>1048</v>
      </c>
      <c r="K24" s="32" t="s">
        <v>1048</v>
      </c>
      <c r="L24" s="54">
        <v>478.16</v>
      </c>
      <c r="M24" s="58" t="s">
        <v>1049</v>
      </c>
      <c r="N24" s="97">
        <v>15.23178808</v>
      </c>
      <c r="O24" s="96" t="s">
        <v>1049</v>
      </c>
      <c r="P24" s="34"/>
      <c r="Q24" s="32" t="str">
        <f t="shared" si="0"/>
        <v>NO</v>
      </c>
      <c r="R24" s="98" t="s">
        <v>1048</v>
      </c>
      <c r="S24" s="73">
        <v>31374.43</v>
      </c>
      <c r="T24" s="74">
        <v>2145.63</v>
      </c>
      <c r="U24" s="74">
        <v>3451</v>
      </c>
      <c r="V24" s="75">
        <v>2765.38</v>
      </c>
      <c r="W24" s="99">
        <f t="shared" si="1"/>
        <v>1</v>
      </c>
      <c r="X24" s="92">
        <f t="shared" si="2"/>
        <v>1</v>
      </c>
      <c r="Y24" s="92">
        <f t="shared" si="3"/>
        <v>0</v>
      </c>
      <c r="Z24" s="94">
        <f t="shared" si="4"/>
        <v>0</v>
      </c>
      <c r="AA24" s="100" t="str">
        <f t="shared" si="5"/>
        <v>SRSA</v>
      </c>
      <c r="AB24" s="99">
        <f t="shared" si="6"/>
        <v>1</v>
      </c>
      <c r="AC24" s="92">
        <f t="shared" si="7"/>
        <v>0</v>
      </c>
      <c r="AD24" s="94">
        <f t="shared" si="8"/>
        <v>0</v>
      </c>
      <c r="AE24" s="100" t="str">
        <f t="shared" si="9"/>
        <v>-</v>
      </c>
      <c r="AF24" s="99">
        <f t="shared" si="10"/>
        <v>0</v>
      </c>
      <c r="AG24" s="1" t="s">
        <v>1165</v>
      </c>
    </row>
    <row r="25" spans="1:33" s="1" customFormat="1" ht="12.75">
      <c r="A25" s="128">
        <v>2707110</v>
      </c>
      <c r="B25" s="99">
        <v>10801</v>
      </c>
      <c r="C25" s="92" t="s">
        <v>421</v>
      </c>
      <c r="D25" s="92" t="s">
        <v>422</v>
      </c>
      <c r="E25" s="92" t="s">
        <v>421</v>
      </c>
      <c r="F25" s="92">
        <v>56219</v>
      </c>
      <c r="G25" s="93">
        <v>259</v>
      </c>
      <c r="H25" s="94">
        <v>3206952103</v>
      </c>
      <c r="I25" s="95" t="s">
        <v>1159</v>
      </c>
      <c r="J25" s="96" t="s">
        <v>1048</v>
      </c>
      <c r="K25" s="32" t="s">
        <v>1048</v>
      </c>
      <c r="L25" s="54">
        <v>150.08</v>
      </c>
      <c r="M25" s="58" t="s">
        <v>1048</v>
      </c>
      <c r="N25" s="97">
        <v>17.6056338</v>
      </c>
      <c r="O25" s="96" t="s">
        <v>1049</v>
      </c>
      <c r="P25" s="34"/>
      <c r="Q25" s="32" t="str">
        <f t="shared" si="0"/>
        <v>NO</v>
      </c>
      <c r="R25" s="98" t="s">
        <v>1048</v>
      </c>
      <c r="S25" s="73">
        <v>16864.22</v>
      </c>
      <c r="T25" s="74">
        <v>1428.26</v>
      </c>
      <c r="U25" s="74">
        <v>1889.87</v>
      </c>
      <c r="V25" s="75">
        <v>1072.84</v>
      </c>
      <c r="W25" s="99">
        <f t="shared" si="1"/>
        <v>1</v>
      </c>
      <c r="X25" s="92">
        <f t="shared" si="2"/>
        <v>1</v>
      </c>
      <c r="Y25" s="92">
        <f t="shared" si="3"/>
        <v>0</v>
      </c>
      <c r="Z25" s="94">
        <f t="shared" si="4"/>
        <v>0</v>
      </c>
      <c r="AA25" s="100" t="str">
        <f t="shared" si="5"/>
        <v>SRSA</v>
      </c>
      <c r="AB25" s="99">
        <f t="shared" si="6"/>
        <v>1</v>
      </c>
      <c r="AC25" s="92">
        <f t="shared" si="7"/>
        <v>0</v>
      </c>
      <c r="AD25" s="94">
        <f t="shared" si="8"/>
        <v>0</v>
      </c>
      <c r="AE25" s="100" t="str">
        <f t="shared" si="9"/>
        <v>-</v>
      </c>
      <c r="AF25" s="99">
        <f t="shared" si="10"/>
        <v>0</v>
      </c>
      <c r="AG25" s="1" t="s">
        <v>1165</v>
      </c>
    </row>
    <row r="26" spans="1:33" s="1" customFormat="1" ht="12.75">
      <c r="A26" s="128">
        <v>2700023</v>
      </c>
      <c r="B26" s="99">
        <v>12159</v>
      </c>
      <c r="C26" s="92" t="s">
        <v>30</v>
      </c>
      <c r="D26" s="92" t="s">
        <v>31</v>
      </c>
      <c r="E26" s="92" t="s">
        <v>32</v>
      </c>
      <c r="F26" s="92">
        <v>55342</v>
      </c>
      <c r="G26" s="93">
        <v>307</v>
      </c>
      <c r="H26" s="94">
        <v>3208482233</v>
      </c>
      <c r="I26" s="95" t="s">
        <v>1159</v>
      </c>
      <c r="J26" s="96" t="s">
        <v>1048</v>
      </c>
      <c r="K26" s="32" t="s">
        <v>1048</v>
      </c>
      <c r="L26" s="54">
        <v>528.56</v>
      </c>
      <c r="M26" s="58" t="s">
        <v>1049</v>
      </c>
      <c r="N26" s="97">
        <v>12.07177814</v>
      </c>
      <c r="O26" s="96" t="s">
        <v>1049</v>
      </c>
      <c r="P26" s="34"/>
      <c r="Q26" s="32" t="str">
        <f t="shared" si="0"/>
        <v>NO</v>
      </c>
      <c r="R26" s="98" t="s">
        <v>1048</v>
      </c>
      <c r="S26" s="73">
        <v>22956.27</v>
      </c>
      <c r="T26" s="74">
        <v>1868.16</v>
      </c>
      <c r="U26" s="74">
        <v>3166.1</v>
      </c>
      <c r="V26" s="75">
        <v>2712</v>
      </c>
      <c r="W26" s="99">
        <f t="shared" si="1"/>
        <v>1</v>
      </c>
      <c r="X26" s="92">
        <f t="shared" si="2"/>
        <v>1</v>
      </c>
      <c r="Y26" s="92">
        <f t="shared" si="3"/>
        <v>0</v>
      </c>
      <c r="Z26" s="94">
        <f t="shared" si="4"/>
        <v>0</v>
      </c>
      <c r="AA26" s="100" t="str">
        <f t="shared" si="5"/>
        <v>SRSA</v>
      </c>
      <c r="AB26" s="99">
        <f t="shared" si="6"/>
        <v>1</v>
      </c>
      <c r="AC26" s="92">
        <f t="shared" si="7"/>
        <v>0</v>
      </c>
      <c r="AD26" s="94">
        <f t="shared" si="8"/>
        <v>0</v>
      </c>
      <c r="AE26" s="100" t="str">
        <f t="shared" si="9"/>
        <v>-</v>
      </c>
      <c r="AF26" s="99">
        <f t="shared" si="10"/>
        <v>0</v>
      </c>
      <c r="AG26" s="1" t="s">
        <v>1165</v>
      </c>
    </row>
    <row r="27" spans="1:33" s="1" customFormat="1" ht="12.75">
      <c r="A27" s="128">
        <v>2707320</v>
      </c>
      <c r="B27" s="99">
        <v>10836</v>
      </c>
      <c r="C27" s="92" t="s">
        <v>426</v>
      </c>
      <c r="D27" s="92" t="s">
        <v>947</v>
      </c>
      <c r="E27" s="92" t="s">
        <v>426</v>
      </c>
      <c r="F27" s="92">
        <v>56120</v>
      </c>
      <c r="G27" s="93">
        <v>189</v>
      </c>
      <c r="H27" s="94">
        <v>5079562771</v>
      </c>
      <c r="I27" s="95" t="s">
        <v>1159</v>
      </c>
      <c r="J27" s="96" t="s">
        <v>1048</v>
      </c>
      <c r="K27" s="32" t="s">
        <v>1048</v>
      </c>
      <c r="L27" s="54">
        <v>189.95</v>
      </c>
      <c r="M27" s="58" t="s">
        <v>1049</v>
      </c>
      <c r="N27" s="97">
        <v>9.87654321</v>
      </c>
      <c r="O27" s="96" t="s">
        <v>1049</v>
      </c>
      <c r="P27" s="34"/>
      <c r="Q27" s="32" t="str">
        <f t="shared" si="0"/>
        <v>NO</v>
      </c>
      <c r="R27" s="98" t="s">
        <v>1048</v>
      </c>
      <c r="S27" s="73">
        <v>10567.84</v>
      </c>
      <c r="T27" s="74">
        <v>651.68</v>
      </c>
      <c r="U27" s="74">
        <v>1097.1</v>
      </c>
      <c r="V27" s="75">
        <v>932.17</v>
      </c>
      <c r="W27" s="99">
        <f t="shared" si="1"/>
        <v>1</v>
      </c>
      <c r="X27" s="92">
        <f t="shared" si="2"/>
        <v>1</v>
      </c>
      <c r="Y27" s="92">
        <f t="shared" si="3"/>
        <v>0</v>
      </c>
      <c r="Z27" s="94">
        <f t="shared" si="4"/>
        <v>0</v>
      </c>
      <c r="AA27" s="100" t="str">
        <f t="shared" si="5"/>
        <v>SRSA</v>
      </c>
      <c r="AB27" s="99">
        <f t="shared" si="6"/>
        <v>1</v>
      </c>
      <c r="AC27" s="92">
        <f t="shared" si="7"/>
        <v>0</v>
      </c>
      <c r="AD27" s="94">
        <f t="shared" si="8"/>
        <v>0</v>
      </c>
      <c r="AE27" s="100" t="str">
        <f t="shared" si="9"/>
        <v>-</v>
      </c>
      <c r="AF27" s="99">
        <f t="shared" si="10"/>
        <v>0</v>
      </c>
      <c r="AG27" s="1" t="s">
        <v>1165</v>
      </c>
    </row>
    <row r="28" spans="1:33" s="1" customFormat="1" ht="12.75">
      <c r="A28" s="128">
        <v>2707450</v>
      </c>
      <c r="B28" s="99">
        <v>10852</v>
      </c>
      <c r="C28" s="92" t="s">
        <v>430</v>
      </c>
      <c r="D28" s="92" t="s">
        <v>431</v>
      </c>
      <c r="E28" s="92" t="s">
        <v>432</v>
      </c>
      <c r="F28" s="92">
        <v>56522</v>
      </c>
      <c r="G28" s="93" t="s">
        <v>1036</v>
      </c>
      <c r="H28" s="94">
        <v>2186305311</v>
      </c>
      <c r="I28" s="95" t="s">
        <v>1159</v>
      </c>
      <c r="J28" s="96" t="s">
        <v>1048</v>
      </c>
      <c r="K28" s="32" t="s">
        <v>1048</v>
      </c>
      <c r="L28" s="54">
        <v>129.9</v>
      </c>
      <c r="M28" s="58" t="s">
        <v>1048</v>
      </c>
      <c r="N28" s="97">
        <v>6.703910615</v>
      </c>
      <c r="O28" s="96" t="s">
        <v>1049</v>
      </c>
      <c r="P28" s="34"/>
      <c r="Q28" s="32" t="str">
        <f t="shared" si="0"/>
        <v>NO</v>
      </c>
      <c r="R28" s="98" t="s">
        <v>1048</v>
      </c>
      <c r="S28" s="73">
        <v>10076.52</v>
      </c>
      <c r="T28" s="74">
        <v>665.17</v>
      </c>
      <c r="U28" s="74">
        <v>1021.94</v>
      </c>
      <c r="V28" s="75">
        <v>766.98</v>
      </c>
      <c r="W28" s="99">
        <f t="shared" si="1"/>
        <v>1</v>
      </c>
      <c r="X28" s="92">
        <f t="shared" si="2"/>
        <v>1</v>
      </c>
      <c r="Y28" s="92">
        <f t="shared" si="3"/>
        <v>0</v>
      </c>
      <c r="Z28" s="94">
        <f t="shared" si="4"/>
        <v>0</v>
      </c>
      <c r="AA28" s="100" t="str">
        <f t="shared" si="5"/>
        <v>SRSA</v>
      </c>
      <c r="AB28" s="99">
        <f t="shared" si="6"/>
        <v>1</v>
      </c>
      <c r="AC28" s="92">
        <f t="shared" si="7"/>
        <v>0</v>
      </c>
      <c r="AD28" s="94">
        <f t="shared" si="8"/>
        <v>0</v>
      </c>
      <c r="AE28" s="100" t="str">
        <f t="shared" si="9"/>
        <v>-</v>
      </c>
      <c r="AF28" s="99">
        <f t="shared" si="10"/>
        <v>0</v>
      </c>
      <c r="AG28" s="1" t="s">
        <v>1165</v>
      </c>
    </row>
    <row r="29" spans="1:33" s="1" customFormat="1" ht="12.75">
      <c r="A29" s="129">
        <v>2707470</v>
      </c>
      <c r="B29" s="130">
        <v>10891</v>
      </c>
      <c r="C29" s="131" t="s">
        <v>433</v>
      </c>
      <c r="D29" s="131" t="s">
        <v>434</v>
      </c>
      <c r="E29" s="131" t="s">
        <v>433</v>
      </c>
      <c r="F29" s="131">
        <v>56220</v>
      </c>
      <c r="G29" s="132">
        <v>1400</v>
      </c>
      <c r="H29" s="133">
        <v>5072232001</v>
      </c>
      <c r="I29" s="134" t="s">
        <v>1159</v>
      </c>
      <c r="J29" s="135" t="s">
        <v>1048</v>
      </c>
      <c r="K29" s="101" t="s">
        <v>1048</v>
      </c>
      <c r="L29" s="136">
        <v>599.54</v>
      </c>
      <c r="M29" s="137" t="s">
        <v>1049</v>
      </c>
      <c r="N29" s="138">
        <v>11.35693215</v>
      </c>
      <c r="O29" s="135" t="s">
        <v>1049</v>
      </c>
      <c r="P29" s="139"/>
      <c r="Q29" s="101" t="str">
        <f t="shared" si="0"/>
        <v>NO</v>
      </c>
      <c r="R29" s="140" t="s">
        <v>1048</v>
      </c>
      <c r="S29" s="141">
        <v>36794.69</v>
      </c>
      <c r="T29" s="142">
        <v>2250.09</v>
      </c>
      <c r="U29" s="142">
        <v>3812.36</v>
      </c>
      <c r="V29" s="143">
        <v>3264.53</v>
      </c>
      <c r="W29" s="130">
        <f t="shared" si="1"/>
        <v>1</v>
      </c>
      <c r="X29" s="131">
        <f t="shared" si="2"/>
        <v>1</v>
      </c>
      <c r="Y29" s="131">
        <f t="shared" si="3"/>
        <v>0</v>
      </c>
      <c r="Z29" s="133">
        <f t="shared" si="4"/>
        <v>0</v>
      </c>
      <c r="AA29" s="144" t="str">
        <f t="shared" si="5"/>
        <v>SRSA</v>
      </c>
      <c r="AB29" s="130">
        <f t="shared" si="6"/>
        <v>1</v>
      </c>
      <c r="AC29" s="131">
        <f t="shared" si="7"/>
        <v>0</v>
      </c>
      <c r="AD29" s="133">
        <f t="shared" si="8"/>
        <v>0</v>
      </c>
      <c r="AE29" s="144" t="str">
        <f t="shared" si="9"/>
        <v>-</v>
      </c>
      <c r="AF29" s="130">
        <f t="shared" si="10"/>
        <v>0</v>
      </c>
      <c r="AG29" s="1" t="e">
        <v>#N/A</v>
      </c>
    </row>
    <row r="30" spans="1:33" s="1" customFormat="1" ht="12.75">
      <c r="A30" s="128">
        <v>2700110</v>
      </c>
      <c r="B30" s="99">
        <v>12754</v>
      </c>
      <c r="C30" s="92" t="s">
        <v>117</v>
      </c>
      <c r="D30" s="92" t="s">
        <v>902</v>
      </c>
      <c r="E30" s="92" t="s">
        <v>1042</v>
      </c>
      <c r="F30" s="92">
        <v>56266</v>
      </c>
      <c r="G30" s="93">
        <v>188</v>
      </c>
      <c r="H30" s="94">
        <v>5072495990</v>
      </c>
      <c r="I30" s="95" t="s">
        <v>1159</v>
      </c>
      <c r="J30" s="96" t="s">
        <v>1048</v>
      </c>
      <c r="K30" s="32" t="s">
        <v>1048</v>
      </c>
      <c r="L30" s="54">
        <v>394.87</v>
      </c>
      <c r="M30" s="58" t="s">
        <v>1049</v>
      </c>
      <c r="N30" s="97">
        <v>6.97167756</v>
      </c>
      <c r="O30" s="96" t="s">
        <v>1049</v>
      </c>
      <c r="P30" s="34"/>
      <c r="Q30" s="32" t="str">
        <f t="shared" si="0"/>
        <v>NO</v>
      </c>
      <c r="R30" s="98" t="s">
        <v>1048</v>
      </c>
      <c r="S30" s="73">
        <v>14867.39</v>
      </c>
      <c r="T30" s="74">
        <v>782.36</v>
      </c>
      <c r="U30" s="74">
        <v>1786.65</v>
      </c>
      <c r="V30" s="75">
        <v>2004.4</v>
      </c>
      <c r="W30" s="99">
        <f t="shared" si="1"/>
        <v>1</v>
      </c>
      <c r="X30" s="92">
        <f t="shared" si="2"/>
        <v>1</v>
      </c>
      <c r="Y30" s="92">
        <f t="shared" si="3"/>
        <v>0</v>
      </c>
      <c r="Z30" s="94">
        <f t="shared" si="4"/>
        <v>0</v>
      </c>
      <c r="AA30" s="100" t="str">
        <f t="shared" si="5"/>
        <v>SRSA</v>
      </c>
      <c r="AB30" s="99">
        <f t="shared" si="6"/>
        <v>1</v>
      </c>
      <c r="AC30" s="92">
        <f t="shared" si="7"/>
        <v>0</v>
      </c>
      <c r="AD30" s="94">
        <f t="shared" si="8"/>
        <v>0</v>
      </c>
      <c r="AE30" s="100" t="str">
        <f t="shared" si="9"/>
        <v>-</v>
      </c>
      <c r="AF30" s="99">
        <f t="shared" si="10"/>
        <v>0</v>
      </c>
      <c r="AG30" s="1" t="s">
        <v>1165</v>
      </c>
    </row>
    <row r="31" spans="1:33" s="1" customFormat="1" ht="12.75">
      <c r="A31" s="128">
        <v>2708940</v>
      </c>
      <c r="B31" s="99">
        <v>10771</v>
      </c>
      <c r="C31" s="92" t="s">
        <v>450</v>
      </c>
      <c r="D31" s="92" t="s">
        <v>897</v>
      </c>
      <c r="E31" s="92" t="s">
        <v>451</v>
      </c>
      <c r="F31" s="92">
        <v>56221</v>
      </c>
      <c r="G31" s="93">
        <v>68</v>
      </c>
      <c r="H31" s="94">
        <v>3203247131</v>
      </c>
      <c r="I31" s="95" t="s">
        <v>1159</v>
      </c>
      <c r="J31" s="96" t="s">
        <v>1048</v>
      </c>
      <c r="K31" s="32" t="s">
        <v>1048</v>
      </c>
      <c r="L31" s="54">
        <v>184.09</v>
      </c>
      <c r="M31" s="58" t="s">
        <v>1049</v>
      </c>
      <c r="N31" s="97">
        <v>8.59375</v>
      </c>
      <c r="O31" s="96" t="s">
        <v>1049</v>
      </c>
      <c r="P31" s="34"/>
      <c r="Q31" s="32" t="str">
        <f t="shared" si="0"/>
        <v>NO</v>
      </c>
      <c r="R31" s="98" t="s">
        <v>1048</v>
      </c>
      <c r="S31" s="73">
        <v>12861.81</v>
      </c>
      <c r="T31" s="74">
        <v>895.89</v>
      </c>
      <c r="U31" s="74">
        <v>1396.86</v>
      </c>
      <c r="V31" s="75">
        <v>1071.56</v>
      </c>
      <c r="W31" s="99">
        <f t="shared" si="1"/>
        <v>1</v>
      </c>
      <c r="X31" s="92">
        <f t="shared" si="2"/>
        <v>1</v>
      </c>
      <c r="Y31" s="92">
        <f t="shared" si="3"/>
        <v>0</v>
      </c>
      <c r="Z31" s="94">
        <f t="shared" si="4"/>
        <v>0</v>
      </c>
      <c r="AA31" s="100" t="str">
        <f t="shared" si="5"/>
        <v>SRSA</v>
      </c>
      <c r="AB31" s="99">
        <f t="shared" si="6"/>
        <v>1</v>
      </c>
      <c r="AC31" s="92">
        <f t="shared" si="7"/>
        <v>0</v>
      </c>
      <c r="AD31" s="94">
        <f t="shared" si="8"/>
        <v>0</v>
      </c>
      <c r="AE31" s="100" t="str">
        <f t="shared" si="9"/>
        <v>-</v>
      </c>
      <c r="AF31" s="99">
        <f t="shared" si="10"/>
        <v>0</v>
      </c>
      <c r="AG31" s="1" t="s">
        <v>1165</v>
      </c>
    </row>
    <row r="32" spans="1:33" s="1" customFormat="1" ht="12.75">
      <c r="A32" s="128">
        <v>2700103</v>
      </c>
      <c r="B32" s="99">
        <v>12311</v>
      </c>
      <c r="C32" s="92" t="s">
        <v>99</v>
      </c>
      <c r="D32" s="92" t="s">
        <v>973</v>
      </c>
      <c r="E32" s="92" t="s">
        <v>100</v>
      </c>
      <c r="F32" s="92">
        <v>56634</v>
      </c>
      <c r="G32" s="93">
        <v>8</v>
      </c>
      <c r="H32" s="94">
        <v>2187763112</v>
      </c>
      <c r="I32" s="95" t="s">
        <v>1159</v>
      </c>
      <c r="J32" s="96" t="s">
        <v>1048</v>
      </c>
      <c r="K32" s="32" t="s">
        <v>1048</v>
      </c>
      <c r="L32" s="54">
        <v>476.67</v>
      </c>
      <c r="M32" s="58" t="s">
        <v>1048</v>
      </c>
      <c r="N32" s="97">
        <v>12.94363257</v>
      </c>
      <c r="O32" s="96" t="s">
        <v>1049</v>
      </c>
      <c r="P32" s="34"/>
      <c r="Q32" s="32" t="str">
        <f t="shared" si="0"/>
        <v>NO</v>
      </c>
      <c r="R32" s="98" t="s">
        <v>1048</v>
      </c>
      <c r="S32" s="73">
        <v>30837.23</v>
      </c>
      <c r="T32" s="74">
        <v>2026.44</v>
      </c>
      <c r="U32" s="74">
        <v>3196.02</v>
      </c>
      <c r="V32" s="75">
        <v>2492.46</v>
      </c>
      <c r="W32" s="99">
        <f t="shared" si="1"/>
        <v>1</v>
      </c>
      <c r="X32" s="92">
        <f t="shared" si="2"/>
        <v>1</v>
      </c>
      <c r="Y32" s="92">
        <f t="shared" si="3"/>
        <v>0</v>
      </c>
      <c r="Z32" s="94">
        <f t="shared" si="4"/>
        <v>0</v>
      </c>
      <c r="AA32" s="100" t="str">
        <f t="shared" si="5"/>
        <v>SRSA</v>
      </c>
      <c r="AB32" s="99">
        <f t="shared" si="6"/>
        <v>1</v>
      </c>
      <c r="AC32" s="92">
        <f t="shared" si="7"/>
        <v>0</v>
      </c>
      <c r="AD32" s="94">
        <f t="shared" si="8"/>
        <v>0</v>
      </c>
      <c r="AE32" s="100" t="str">
        <f t="shared" si="9"/>
        <v>-</v>
      </c>
      <c r="AF32" s="99">
        <f t="shared" si="10"/>
        <v>0</v>
      </c>
      <c r="AG32" s="1" t="s">
        <v>1165</v>
      </c>
    </row>
    <row r="33" spans="1:33" s="1" customFormat="1" ht="12.75">
      <c r="A33" s="128">
        <v>2709330</v>
      </c>
      <c r="B33" s="99">
        <v>10391</v>
      </c>
      <c r="C33" s="92" t="s">
        <v>454</v>
      </c>
      <c r="D33" s="92" t="s">
        <v>341</v>
      </c>
      <c r="E33" s="92" t="s">
        <v>1040</v>
      </c>
      <c r="F33" s="92">
        <v>56017</v>
      </c>
      <c r="G33" s="93">
        <v>310</v>
      </c>
      <c r="H33" s="94">
        <v>5079315953</v>
      </c>
      <c r="I33" s="95" t="s">
        <v>1159</v>
      </c>
      <c r="J33" s="96" t="s">
        <v>1048</v>
      </c>
      <c r="K33" s="32" t="s">
        <v>1048</v>
      </c>
      <c r="L33" s="54">
        <v>392.33</v>
      </c>
      <c r="M33" s="58" t="s">
        <v>1049</v>
      </c>
      <c r="N33" s="97">
        <v>4.385964912</v>
      </c>
      <c r="O33" s="96" t="s">
        <v>1049</v>
      </c>
      <c r="P33" s="34"/>
      <c r="Q33" s="32" t="str">
        <f t="shared" si="0"/>
        <v>NO</v>
      </c>
      <c r="R33" s="98" t="s">
        <v>1048</v>
      </c>
      <c r="S33" s="73">
        <v>15503.63</v>
      </c>
      <c r="T33" s="74">
        <v>656.13</v>
      </c>
      <c r="U33" s="74">
        <v>1521.93</v>
      </c>
      <c r="V33" s="75">
        <v>1725.4</v>
      </c>
      <c r="W33" s="99">
        <f t="shared" si="1"/>
        <v>1</v>
      </c>
      <c r="X33" s="92">
        <f t="shared" si="2"/>
        <v>1</v>
      </c>
      <c r="Y33" s="92">
        <f t="shared" si="3"/>
        <v>0</v>
      </c>
      <c r="Z33" s="94">
        <f t="shared" si="4"/>
        <v>0</v>
      </c>
      <c r="AA33" s="100" t="str">
        <f t="shared" si="5"/>
        <v>SRSA</v>
      </c>
      <c r="AB33" s="99">
        <f t="shared" si="6"/>
        <v>1</v>
      </c>
      <c r="AC33" s="92">
        <f t="shared" si="7"/>
        <v>0</v>
      </c>
      <c r="AD33" s="94">
        <f t="shared" si="8"/>
        <v>0</v>
      </c>
      <c r="AE33" s="100" t="str">
        <f t="shared" si="9"/>
        <v>-</v>
      </c>
      <c r="AF33" s="99">
        <f t="shared" si="10"/>
        <v>0</v>
      </c>
      <c r="AG33" s="1" t="s">
        <v>1165</v>
      </c>
    </row>
    <row r="34" spans="1:33" s="1" customFormat="1" ht="12.75">
      <c r="A34" s="128">
        <v>2709360</v>
      </c>
      <c r="B34" s="99">
        <v>10592</v>
      </c>
      <c r="C34" s="92" t="s">
        <v>880</v>
      </c>
      <c r="D34" s="92" t="s">
        <v>912</v>
      </c>
      <c r="E34" s="92" t="s">
        <v>880</v>
      </c>
      <c r="F34" s="92">
        <v>56523</v>
      </c>
      <c r="G34" s="93">
        <v>67</v>
      </c>
      <c r="H34" s="94">
        <v>2188572385</v>
      </c>
      <c r="I34" s="95" t="s">
        <v>1157</v>
      </c>
      <c r="J34" s="96" t="s">
        <v>1048</v>
      </c>
      <c r="K34" s="32" t="s">
        <v>1048</v>
      </c>
      <c r="L34" s="54">
        <v>136.76</v>
      </c>
      <c r="M34" s="58" t="s">
        <v>1049</v>
      </c>
      <c r="N34" s="97">
        <v>20.2247191</v>
      </c>
      <c r="O34" s="96" t="s">
        <v>1048</v>
      </c>
      <c r="P34" s="34"/>
      <c r="Q34" s="32" t="str">
        <f t="shared" si="0"/>
        <v>NO</v>
      </c>
      <c r="R34" s="98" t="s">
        <v>1048</v>
      </c>
      <c r="S34" s="73">
        <v>15885.46</v>
      </c>
      <c r="T34" s="74">
        <v>1369.08</v>
      </c>
      <c r="U34" s="74">
        <v>1801.19</v>
      </c>
      <c r="V34" s="75">
        <v>1008.82</v>
      </c>
      <c r="W34" s="99">
        <f t="shared" si="1"/>
        <v>1</v>
      </c>
      <c r="X34" s="92">
        <f t="shared" si="2"/>
        <v>1</v>
      </c>
      <c r="Y34" s="92">
        <f t="shared" si="3"/>
        <v>0</v>
      </c>
      <c r="Z34" s="94">
        <f t="shared" si="4"/>
        <v>0</v>
      </c>
      <c r="AA34" s="100" t="str">
        <f t="shared" si="5"/>
        <v>SRSA</v>
      </c>
      <c r="AB34" s="99">
        <f t="shared" si="6"/>
        <v>1</v>
      </c>
      <c r="AC34" s="92">
        <f t="shared" si="7"/>
        <v>1</v>
      </c>
      <c r="AD34" s="94" t="str">
        <f t="shared" si="8"/>
        <v>Initial</v>
      </c>
      <c r="AE34" s="100" t="str">
        <f t="shared" si="9"/>
        <v>-</v>
      </c>
      <c r="AF34" s="99" t="str">
        <f t="shared" si="10"/>
        <v>SRSA</v>
      </c>
      <c r="AG34" s="1" t="s">
        <v>1165</v>
      </c>
    </row>
    <row r="35" spans="1:33" s="1" customFormat="1" ht="12.75">
      <c r="A35" s="128">
        <v>2700150</v>
      </c>
      <c r="B35" s="99">
        <v>12888</v>
      </c>
      <c r="C35" s="92" t="s">
        <v>186</v>
      </c>
      <c r="D35" s="92" t="s">
        <v>187</v>
      </c>
      <c r="E35" s="92" t="s">
        <v>1004</v>
      </c>
      <c r="F35" s="92">
        <v>56225</v>
      </c>
      <c r="G35" s="93">
        <v>361</v>
      </c>
      <c r="H35" s="94">
        <v>3203255282</v>
      </c>
      <c r="I35" s="95" t="s">
        <v>1159</v>
      </c>
      <c r="J35" s="96" t="s">
        <v>1048</v>
      </c>
      <c r="K35" s="32" t="s">
        <v>1048</v>
      </c>
      <c r="L35" s="54">
        <v>469.02</v>
      </c>
      <c r="M35" s="58" t="s">
        <v>1049</v>
      </c>
      <c r="N35" s="97">
        <v>15.94202899</v>
      </c>
      <c r="O35" s="96" t="s">
        <v>1049</v>
      </c>
      <c r="P35" s="34"/>
      <c r="Q35" s="32" t="str">
        <f t="shared" si="0"/>
        <v>NO</v>
      </c>
      <c r="R35" s="98" t="s">
        <v>1048</v>
      </c>
      <c r="S35" s="73">
        <v>40374.06</v>
      </c>
      <c r="T35" s="74">
        <v>3361.21</v>
      </c>
      <c r="U35" s="74">
        <v>4681.13</v>
      </c>
      <c r="V35" s="75">
        <v>2965.14</v>
      </c>
      <c r="W35" s="99">
        <f t="shared" si="1"/>
        <v>1</v>
      </c>
      <c r="X35" s="92">
        <f t="shared" si="2"/>
        <v>1</v>
      </c>
      <c r="Y35" s="92">
        <f t="shared" si="3"/>
        <v>0</v>
      </c>
      <c r="Z35" s="94">
        <f t="shared" si="4"/>
        <v>0</v>
      </c>
      <c r="AA35" s="100" t="str">
        <f t="shared" si="5"/>
        <v>SRSA</v>
      </c>
      <c r="AB35" s="99">
        <f t="shared" si="6"/>
        <v>1</v>
      </c>
      <c r="AC35" s="92">
        <f t="shared" si="7"/>
        <v>0</v>
      </c>
      <c r="AD35" s="94">
        <f t="shared" si="8"/>
        <v>0</v>
      </c>
      <c r="AE35" s="100" t="str">
        <f t="shared" si="9"/>
        <v>-</v>
      </c>
      <c r="AF35" s="99">
        <f t="shared" si="10"/>
        <v>0</v>
      </c>
      <c r="AG35" s="1" t="s">
        <v>1165</v>
      </c>
    </row>
    <row r="36" spans="1:33" s="1" customFormat="1" ht="12.75">
      <c r="A36" s="128">
        <v>2709540</v>
      </c>
      <c r="B36" s="99">
        <v>10081</v>
      </c>
      <c r="C36" s="92" t="s">
        <v>463</v>
      </c>
      <c r="D36" s="92" t="s">
        <v>464</v>
      </c>
      <c r="E36" s="92" t="s">
        <v>463</v>
      </c>
      <c r="F36" s="92">
        <v>56019</v>
      </c>
      <c r="G36" s="93">
        <v>1166</v>
      </c>
      <c r="H36" s="94">
        <v>5078773491</v>
      </c>
      <c r="I36" s="95" t="s">
        <v>1159</v>
      </c>
      <c r="J36" s="96" t="s">
        <v>1048</v>
      </c>
      <c r="K36" s="32" t="s">
        <v>1048</v>
      </c>
      <c r="L36" s="54">
        <v>150.44</v>
      </c>
      <c r="M36" s="58" t="s">
        <v>1049</v>
      </c>
      <c r="N36" s="97">
        <v>6.896551724</v>
      </c>
      <c r="O36" s="96" t="s">
        <v>1049</v>
      </c>
      <c r="P36" s="34"/>
      <c r="Q36" s="32" t="str">
        <f t="shared" si="0"/>
        <v>NO</v>
      </c>
      <c r="R36" s="98" t="s">
        <v>1048</v>
      </c>
      <c r="S36" s="73">
        <v>14130.32</v>
      </c>
      <c r="T36" s="74">
        <v>998.81</v>
      </c>
      <c r="U36" s="74">
        <v>1419.05</v>
      </c>
      <c r="V36" s="75">
        <v>933.93</v>
      </c>
      <c r="W36" s="99">
        <f t="shared" si="1"/>
        <v>1</v>
      </c>
      <c r="X36" s="92">
        <f t="shared" si="2"/>
        <v>1</v>
      </c>
      <c r="Y36" s="92">
        <f t="shared" si="3"/>
        <v>0</v>
      </c>
      <c r="Z36" s="94">
        <f t="shared" si="4"/>
        <v>0</v>
      </c>
      <c r="AA36" s="100" t="str">
        <f t="shared" si="5"/>
        <v>SRSA</v>
      </c>
      <c r="AB36" s="99">
        <f t="shared" si="6"/>
        <v>1</v>
      </c>
      <c r="AC36" s="92">
        <f t="shared" si="7"/>
        <v>0</v>
      </c>
      <c r="AD36" s="94">
        <f t="shared" si="8"/>
        <v>0</v>
      </c>
      <c r="AE36" s="100" t="str">
        <f t="shared" si="9"/>
        <v>-</v>
      </c>
      <c r="AF36" s="99">
        <f t="shared" si="10"/>
        <v>0</v>
      </c>
      <c r="AG36" s="1" t="s">
        <v>1165</v>
      </c>
    </row>
    <row r="37" spans="1:33" s="1" customFormat="1" ht="12.75">
      <c r="A37" s="128">
        <v>2713110</v>
      </c>
      <c r="B37" s="99">
        <v>10166</v>
      </c>
      <c r="C37" s="92" t="s">
        <v>1044</v>
      </c>
      <c r="D37" s="92" t="s">
        <v>535</v>
      </c>
      <c r="E37" s="92" t="s">
        <v>878</v>
      </c>
      <c r="F37" s="92">
        <v>55604</v>
      </c>
      <c r="G37" s="93">
        <v>1030</v>
      </c>
      <c r="H37" s="94">
        <v>2183872271</v>
      </c>
      <c r="I37" s="95" t="s">
        <v>1159</v>
      </c>
      <c r="J37" s="96" t="s">
        <v>1048</v>
      </c>
      <c r="K37" s="32" t="s">
        <v>1048</v>
      </c>
      <c r="L37" s="54">
        <v>607.09</v>
      </c>
      <c r="M37" s="58" t="s">
        <v>1048</v>
      </c>
      <c r="N37" s="97">
        <v>7.412223667</v>
      </c>
      <c r="O37" s="96" t="s">
        <v>1049</v>
      </c>
      <c r="P37" s="34"/>
      <c r="Q37" s="32" t="str">
        <f t="shared" si="0"/>
        <v>NO</v>
      </c>
      <c r="R37" s="98" t="s">
        <v>1048</v>
      </c>
      <c r="S37" s="73">
        <v>30470.78</v>
      </c>
      <c r="T37" s="74">
        <v>1788.68</v>
      </c>
      <c r="U37" s="74">
        <v>3212.11</v>
      </c>
      <c r="V37" s="75">
        <v>2937.33</v>
      </c>
      <c r="W37" s="99">
        <f t="shared" si="1"/>
        <v>1</v>
      </c>
      <c r="X37" s="92">
        <f t="shared" si="2"/>
        <v>1</v>
      </c>
      <c r="Y37" s="92">
        <f t="shared" si="3"/>
        <v>0</v>
      </c>
      <c r="Z37" s="94">
        <f t="shared" si="4"/>
        <v>0</v>
      </c>
      <c r="AA37" s="100" t="str">
        <f t="shared" si="5"/>
        <v>SRSA</v>
      </c>
      <c r="AB37" s="99">
        <f t="shared" si="6"/>
        <v>1</v>
      </c>
      <c r="AC37" s="92">
        <f t="shared" si="7"/>
        <v>0</v>
      </c>
      <c r="AD37" s="94">
        <f t="shared" si="8"/>
        <v>0</v>
      </c>
      <c r="AE37" s="100" t="str">
        <f t="shared" si="9"/>
        <v>-</v>
      </c>
      <c r="AF37" s="99">
        <f t="shared" si="10"/>
        <v>0</v>
      </c>
      <c r="AG37" s="1" t="s">
        <v>1165</v>
      </c>
    </row>
    <row r="38" spans="1:33" s="1" customFormat="1" ht="12.75">
      <c r="A38" s="128">
        <v>2700192</v>
      </c>
      <c r="B38" s="99">
        <v>74081</v>
      </c>
      <c r="C38" s="92" t="s">
        <v>267</v>
      </c>
      <c r="D38" s="92" t="s">
        <v>268</v>
      </c>
      <c r="E38" s="92" t="s">
        <v>151</v>
      </c>
      <c r="F38" s="92">
        <v>55021</v>
      </c>
      <c r="G38" s="93" t="s">
        <v>1036</v>
      </c>
      <c r="H38" s="94">
        <v>5073331323</v>
      </c>
      <c r="I38" s="95" t="s">
        <v>1159</v>
      </c>
      <c r="J38" s="96" t="s">
        <v>1048</v>
      </c>
      <c r="K38" s="32" t="s">
        <v>1048</v>
      </c>
      <c r="L38" s="54">
        <v>42.51</v>
      </c>
      <c r="M38" s="58" t="s">
        <v>1049</v>
      </c>
      <c r="N38" s="97" t="s">
        <v>336</v>
      </c>
      <c r="O38" s="96" t="s">
        <v>336</v>
      </c>
      <c r="P38" s="34"/>
      <c r="Q38" s="32" t="str">
        <f t="shared" si="0"/>
        <v>NO</v>
      </c>
      <c r="R38" s="98" t="s">
        <v>1048</v>
      </c>
      <c r="S38" s="73">
        <v>1093.82</v>
      </c>
      <c r="T38" s="74">
        <v>347.22</v>
      </c>
      <c r="U38" s="74">
        <v>479.28</v>
      </c>
      <c r="V38" s="75">
        <v>298.21</v>
      </c>
      <c r="W38" s="99">
        <f t="shared" si="1"/>
        <v>1</v>
      </c>
      <c r="X38" s="92">
        <f t="shared" si="2"/>
        <v>1</v>
      </c>
      <c r="Y38" s="92">
        <f t="shared" si="3"/>
        <v>0</v>
      </c>
      <c r="Z38" s="94">
        <f t="shared" si="4"/>
        <v>0</v>
      </c>
      <c r="AA38" s="100" t="str">
        <f t="shared" si="5"/>
        <v>SRSA</v>
      </c>
      <c r="AB38" s="99">
        <f t="shared" si="6"/>
        <v>1</v>
      </c>
      <c r="AC38" s="92">
        <f t="shared" si="7"/>
        <v>0</v>
      </c>
      <c r="AD38" s="94">
        <f t="shared" si="8"/>
        <v>0</v>
      </c>
      <c r="AE38" s="100" t="str">
        <f t="shared" si="9"/>
        <v>-</v>
      </c>
      <c r="AF38" s="99">
        <f t="shared" si="10"/>
        <v>0</v>
      </c>
      <c r="AG38" s="1" t="s">
        <v>1165</v>
      </c>
    </row>
    <row r="39" spans="1:33" s="1" customFormat="1" ht="12.75">
      <c r="A39" s="128">
        <v>2709690</v>
      </c>
      <c r="B39" s="99">
        <v>10095</v>
      </c>
      <c r="C39" s="92" t="s">
        <v>465</v>
      </c>
      <c r="D39" s="92" t="s">
        <v>949</v>
      </c>
      <c r="E39" s="92" t="s">
        <v>1002</v>
      </c>
      <c r="F39" s="92">
        <v>55726</v>
      </c>
      <c r="G39" s="93">
        <v>7</v>
      </c>
      <c r="H39" s="94">
        <v>2186443737</v>
      </c>
      <c r="I39" s="95" t="s">
        <v>1157</v>
      </c>
      <c r="J39" s="96" t="s">
        <v>1048</v>
      </c>
      <c r="K39" s="32" t="s">
        <v>1048</v>
      </c>
      <c r="L39" s="54">
        <v>285.5</v>
      </c>
      <c r="M39" s="58" t="s">
        <v>1049</v>
      </c>
      <c r="N39" s="97">
        <v>12.98245614</v>
      </c>
      <c r="O39" s="96" t="s">
        <v>1049</v>
      </c>
      <c r="P39" s="34"/>
      <c r="Q39" s="32" t="str">
        <f t="shared" si="0"/>
        <v>NO</v>
      </c>
      <c r="R39" s="98" t="s">
        <v>1048</v>
      </c>
      <c r="S39" s="73">
        <v>18857.49</v>
      </c>
      <c r="T39" s="74">
        <v>1366.26</v>
      </c>
      <c r="U39" s="74">
        <v>2087.59</v>
      </c>
      <c r="V39" s="75">
        <v>1553.7</v>
      </c>
      <c r="W39" s="99">
        <f t="shared" si="1"/>
        <v>1</v>
      </c>
      <c r="X39" s="92">
        <f t="shared" si="2"/>
        <v>1</v>
      </c>
      <c r="Y39" s="92">
        <f t="shared" si="3"/>
        <v>0</v>
      </c>
      <c r="Z39" s="94">
        <f t="shared" si="4"/>
        <v>0</v>
      </c>
      <c r="AA39" s="100" t="str">
        <f t="shared" si="5"/>
        <v>SRSA</v>
      </c>
      <c r="AB39" s="99">
        <f t="shared" si="6"/>
        <v>1</v>
      </c>
      <c r="AC39" s="92">
        <f t="shared" si="7"/>
        <v>0</v>
      </c>
      <c r="AD39" s="94">
        <f t="shared" si="8"/>
        <v>0</v>
      </c>
      <c r="AE39" s="100" t="str">
        <f t="shared" si="9"/>
        <v>-</v>
      </c>
      <c r="AF39" s="99">
        <f t="shared" si="10"/>
        <v>0</v>
      </c>
      <c r="AG39" s="1" t="s">
        <v>1165</v>
      </c>
    </row>
    <row r="40" spans="1:33" s="1" customFormat="1" ht="12.75">
      <c r="A40" s="128">
        <v>2700218</v>
      </c>
      <c r="B40" s="99">
        <v>74059</v>
      </c>
      <c r="C40" s="92" t="s">
        <v>301</v>
      </c>
      <c r="D40" s="92" t="s">
        <v>302</v>
      </c>
      <c r="E40" s="92" t="s">
        <v>303</v>
      </c>
      <c r="F40" s="92">
        <v>56442</v>
      </c>
      <c r="G40" s="93" t="s">
        <v>1036</v>
      </c>
      <c r="H40" s="94">
        <v>2186925437</v>
      </c>
      <c r="I40" s="95" t="s">
        <v>1159</v>
      </c>
      <c r="J40" s="96" t="s">
        <v>1048</v>
      </c>
      <c r="K40" s="32" t="s">
        <v>1048</v>
      </c>
      <c r="L40" s="54">
        <v>82.51</v>
      </c>
      <c r="M40" s="58" t="s">
        <v>1049</v>
      </c>
      <c r="N40" s="97" t="s">
        <v>336</v>
      </c>
      <c r="O40" s="96" t="s">
        <v>336</v>
      </c>
      <c r="P40" s="34"/>
      <c r="Q40" s="32" t="str">
        <f t="shared" si="0"/>
        <v>NO</v>
      </c>
      <c r="R40" s="98" t="s">
        <v>1048</v>
      </c>
      <c r="S40" s="73">
        <v>1617.27</v>
      </c>
      <c r="T40" s="74">
        <v>290.79</v>
      </c>
      <c r="U40" s="74">
        <v>489.52</v>
      </c>
      <c r="V40" s="75">
        <v>415.9</v>
      </c>
      <c r="W40" s="99">
        <f t="shared" si="1"/>
        <v>1</v>
      </c>
      <c r="X40" s="92">
        <f t="shared" si="2"/>
        <v>1</v>
      </c>
      <c r="Y40" s="92">
        <f t="shared" si="3"/>
        <v>0</v>
      </c>
      <c r="Z40" s="94">
        <f t="shared" si="4"/>
        <v>0</v>
      </c>
      <c r="AA40" s="100" t="str">
        <f t="shared" si="5"/>
        <v>SRSA</v>
      </c>
      <c r="AB40" s="99">
        <f t="shared" si="6"/>
        <v>1</v>
      </c>
      <c r="AC40" s="92">
        <f t="shared" si="7"/>
        <v>0</v>
      </c>
      <c r="AD40" s="94">
        <f t="shared" si="8"/>
        <v>0</v>
      </c>
      <c r="AE40" s="100" t="str">
        <f t="shared" si="9"/>
        <v>-</v>
      </c>
      <c r="AF40" s="99">
        <f t="shared" si="10"/>
        <v>0</v>
      </c>
      <c r="AG40" s="1" t="s">
        <v>1165</v>
      </c>
    </row>
    <row r="41" spans="1:33" s="1" customFormat="1" ht="12.75">
      <c r="A41" s="128">
        <v>2709960</v>
      </c>
      <c r="B41" s="99">
        <v>10611</v>
      </c>
      <c r="C41" s="92" t="s">
        <v>471</v>
      </c>
      <c r="D41" s="92" t="s">
        <v>928</v>
      </c>
      <c r="E41" s="92" t="s">
        <v>471</v>
      </c>
      <c r="F41" s="92">
        <v>56323</v>
      </c>
      <c r="G41" s="93">
        <v>40</v>
      </c>
      <c r="H41" s="94">
        <v>3207952216</v>
      </c>
      <c r="I41" s="95" t="s">
        <v>1159</v>
      </c>
      <c r="J41" s="96" t="s">
        <v>1048</v>
      </c>
      <c r="K41" s="32" t="s">
        <v>1048</v>
      </c>
      <c r="L41" s="54">
        <v>66.72</v>
      </c>
      <c r="M41" s="58" t="s">
        <v>1049</v>
      </c>
      <c r="N41" s="97">
        <v>12.59259259</v>
      </c>
      <c r="O41" s="96" t="s">
        <v>1049</v>
      </c>
      <c r="P41" s="34"/>
      <c r="Q41" s="32" t="str">
        <f t="shared" si="0"/>
        <v>NO</v>
      </c>
      <c r="R41" s="98" t="s">
        <v>1048</v>
      </c>
      <c r="S41" s="73">
        <v>7210.95</v>
      </c>
      <c r="T41" s="74">
        <v>604.44</v>
      </c>
      <c r="U41" s="74">
        <v>801.16</v>
      </c>
      <c r="V41" s="75">
        <v>456.6</v>
      </c>
      <c r="W41" s="99">
        <f t="shared" si="1"/>
        <v>1</v>
      </c>
      <c r="X41" s="92">
        <f t="shared" si="2"/>
        <v>1</v>
      </c>
      <c r="Y41" s="92">
        <f t="shared" si="3"/>
        <v>0</v>
      </c>
      <c r="Z41" s="94">
        <f t="shared" si="4"/>
        <v>0</v>
      </c>
      <c r="AA41" s="100" t="str">
        <f t="shared" si="5"/>
        <v>SRSA</v>
      </c>
      <c r="AB41" s="99">
        <f t="shared" si="6"/>
        <v>1</v>
      </c>
      <c r="AC41" s="92">
        <f t="shared" si="7"/>
        <v>0</v>
      </c>
      <c r="AD41" s="94">
        <f t="shared" si="8"/>
        <v>0</v>
      </c>
      <c r="AE41" s="100" t="str">
        <f t="shared" si="9"/>
        <v>-</v>
      </c>
      <c r="AF41" s="99">
        <f t="shared" si="10"/>
        <v>0</v>
      </c>
      <c r="AG41" s="1" t="s">
        <v>1165</v>
      </c>
    </row>
    <row r="42" spans="1:33" s="1" customFormat="1" ht="12.75">
      <c r="A42" s="128">
        <v>2710090</v>
      </c>
      <c r="B42" s="99">
        <v>10378</v>
      </c>
      <c r="C42" s="92" t="s">
        <v>474</v>
      </c>
      <c r="D42" s="92" t="s">
        <v>475</v>
      </c>
      <c r="E42" s="92" t="s">
        <v>983</v>
      </c>
      <c r="F42" s="92">
        <v>56232</v>
      </c>
      <c r="G42" s="93">
        <v>2224</v>
      </c>
      <c r="H42" s="94">
        <v>3207692955</v>
      </c>
      <c r="I42" s="95" t="s">
        <v>1159</v>
      </c>
      <c r="J42" s="96" t="s">
        <v>1048</v>
      </c>
      <c r="K42" s="32" t="s">
        <v>1048</v>
      </c>
      <c r="L42" s="54">
        <v>559.65</v>
      </c>
      <c r="M42" s="58" t="s">
        <v>1049</v>
      </c>
      <c r="N42" s="97">
        <v>6.283662478</v>
      </c>
      <c r="O42" s="96" t="s">
        <v>1049</v>
      </c>
      <c r="P42" s="34"/>
      <c r="Q42" s="32" t="str">
        <f t="shared" si="0"/>
        <v>NO</v>
      </c>
      <c r="R42" s="98" t="s">
        <v>1048</v>
      </c>
      <c r="S42" s="73">
        <v>21510.71</v>
      </c>
      <c r="T42" s="74">
        <v>1135.35</v>
      </c>
      <c r="U42" s="74">
        <v>2370.12</v>
      </c>
      <c r="V42" s="75">
        <v>2488.99</v>
      </c>
      <c r="W42" s="99">
        <f t="shared" si="1"/>
        <v>1</v>
      </c>
      <c r="X42" s="92">
        <f t="shared" si="2"/>
        <v>1</v>
      </c>
      <c r="Y42" s="92">
        <f t="shared" si="3"/>
        <v>0</v>
      </c>
      <c r="Z42" s="94">
        <f t="shared" si="4"/>
        <v>0</v>
      </c>
      <c r="AA42" s="100" t="str">
        <f t="shared" si="5"/>
        <v>SRSA</v>
      </c>
      <c r="AB42" s="99">
        <f t="shared" si="6"/>
        <v>1</v>
      </c>
      <c r="AC42" s="92">
        <f t="shared" si="7"/>
        <v>0</v>
      </c>
      <c r="AD42" s="94">
        <f t="shared" si="8"/>
        <v>0</v>
      </c>
      <c r="AE42" s="100" t="str">
        <f t="shared" si="9"/>
        <v>-</v>
      </c>
      <c r="AF42" s="99">
        <f t="shared" si="10"/>
        <v>0</v>
      </c>
      <c r="AG42" s="1" t="s">
        <v>1165</v>
      </c>
    </row>
    <row r="43" spans="1:33" s="1" customFormat="1" ht="12.75">
      <c r="A43" s="128">
        <v>2700139</v>
      </c>
      <c r="B43" s="99">
        <v>74026</v>
      </c>
      <c r="C43" s="92" t="s">
        <v>164</v>
      </c>
      <c r="D43" s="92" t="s">
        <v>165</v>
      </c>
      <c r="E43" s="92" t="s">
        <v>166</v>
      </c>
      <c r="F43" s="92">
        <v>56237</v>
      </c>
      <c r="G43" s="93">
        <v>158</v>
      </c>
      <c r="H43" s="94">
        <v>5079254143</v>
      </c>
      <c r="I43" s="95" t="s">
        <v>1159</v>
      </c>
      <c r="J43" s="96" t="s">
        <v>1048</v>
      </c>
      <c r="K43" s="32" t="s">
        <v>1048</v>
      </c>
      <c r="L43" s="54">
        <v>142.97</v>
      </c>
      <c r="M43" s="58" t="s">
        <v>1049</v>
      </c>
      <c r="N43" s="97" t="s">
        <v>336</v>
      </c>
      <c r="O43" s="96" t="s">
        <v>336</v>
      </c>
      <c r="P43" s="34"/>
      <c r="Q43" s="32" t="str">
        <f t="shared" si="0"/>
        <v>NO</v>
      </c>
      <c r="R43" s="98" t="s">
        <v>1048</v>
      </c>
      <c r="S43" s="73">
        <v>7496.5</v>
      </c>
      <c r="T43" s="74">
        <v>801.28</v>
      </c>
      <c r="U43" s="74">
        <v>1192.16</v>
      </c>
      <c r="V43" s="75">
        <v>850.59</v>
      </c>
      <c r="W43" s="99">
        <f t="shared" si="1"/>
        <v>1</v>
      </c>
      <c r="X43" s="92">
        <f t="shared" si="2"/>
        <v>1</v>
      </c>
      <c r="Y43" s="92">
        <f t="shared" si="3"/>
        <v>0</v>
      </c>
      <c r="Z43" s="94">
        <f t="shared" si="4"/>
        <v>0</v>
      </c>
      <c r="AA43" s="100" t="str">
        <f t="shared" si="5"/>
        <v>SRSA</v>
      </c>
      <c r="AB43" s="99">
        <f t="shared" si="6"/>
        <v>1</v>
      </c>
      <c r="AC43" s="92">
        <f t="shared" si="7"/>
        <v>0</v>
      </c>
      <c r="AD43" s="94">
        <f t="shared" si="8"/>
        <v>0</v>
      </c>
      <c r="AE43" s="100" t="str">
        <f t="shared" si="9"/>
        <v>-</v>
      </c>
      <c r="AF43" s="99">
        <f t="shared" si="10"/>
        <v>0</v>
      </c>
      <c r="AG43" s="1" t="s">
        <v>1165</v>
      </c>
    </row>
    <row r="44" spans="1:33" s="1" customFormat="1" ht="12.75">
      <c r="A44" s="128">
        <v>2700112</v>
      </c>
      <c r="B44" s="99">
        <v>12759</v>
      </c>
      <c r="C44" s="92" t="s">
        <v>118</v>
      </c>
      <c r="D44" s="92" t="s">
        <v>952</v>
      </c>
      <c r="E44" s="92" t="s">
        <v>119</v>
      </c>
      <c r="F44" s="92">
        <v>56446</v>
      </c>
      <c r="G44" s="93">
        <v>299</v>
      </c>
      <c r="H44" s="94">
        <v>2187386442</v>
      </c>
      <c r="I44" s="95" t="s">
        <v>1159</v>
      </c>
      <c r="J44" s="96" t="s">
        <v>1048</v>
      </c>
      <c r="K44" s="32" t="s">
        <v>1048</v>
      </c>
      <c r="L44" s="54">
        <v>332.76</v>
      </c>
      <c r="M44" s="58" t="s">
        <v>1049</v>
      </c>
      <c r="N44" s="97">
        <v>10.11235955</v>
      </c>
      <c r="O44" s="96" t="s">
        <v>1049</v>
      </c>
      <c r="P44" s="34"/>
      <c r="Q44" s="32" t="str">
        <f t="shared" si="0"/>
        <v>NO</v>
      </c>
      <c r="R44" s="98" t="s">
        <v>1048</v>
      </c>
      <c r="S44" s="73">
        <v>40058.25</v>
      </c>
      <c r="T44" s="74">
        <v>2866.77</v>
      </c>
      <c r="U44" s="74">
        <v>3871.65</v>
      </c>
      <c r="V44" s="75">
        <v>2301.08</v>
      </c>
      <c r="W44" s="99">
        <f t="shared" si="1"/>
        <v>1</v>
      </c>
      <c r="X44" s="92">
        <f t="shared" si="2"/>
        <v>1</v>
      </c>
      <c r="Y44" s="92">
        <f t="shared" si="3"/>
        <v>0</v>
      </c>
      <c r="Z44" s="94">
        <f t="shared" si="4"/>
        <v>0</v>
      </c>
      <c r="AA44" s="100" t="str">
        <f t="shared" si="5"/>
        <v>SRSA</v>
      </c>
      <c r="AB44" s="99">
        <f t="shared" si="6"/>
        <v>1</v>
      </c>
      <c r="AC44" s="92">
        <f t="shared" si="7"/>
        <v>0</v>
      </c>
      <c r="AD44" s="94">
        <f t="shared" si="8"/>
        <v>0</v>
      </c>
      <c r="AE44" s="100" t="str">
        <f t="shared" si="9"/>
        <v>-</v>
      </c>
      <c r="AF44" s="99">
        <f t="shared" si="10"/>
        <v>0</v>
      </c>
      <c r="AG44" s="1" t="s">
        <v>1165</v>
      </c>
    </row>
    <row r="45" spans="1:33" s="1" customFormat="1" ht="12.75">
      <c r="A45" s="128">
        <v>2700141</v>
      </c>
      <c r="B45" s="99">
        <v>74028</v>
      </c>
      <c r="C45" s="92" t="s">
        <v>170</v>
      </c>
      <c r="D45" s="92" t="s">
        <v>171</v>
      </c>
      <c r="E45" s="92" t="s">
        <v>981</v>
      </c>
      <c r="F45" s="92">
        <v>56270</v>
      </c>
      <c r="G45" s="93" t="s">
        <v>1036</v>
      </c>
      <c r="H45" s="94">
        <v>5076979055</v>
      </c>
      <c r="I45" s="95" t="s">
        <v>1159</v>
      </c>
      <c r="J45" s="96" t="s">
        <v>1048</v>
      </c>
      <c r="K45" s="32" t="s">
        <v>1048</v>
      </c>
      <c r="L45" s="54">
        <v>20.82</v>
      </c>
      <c r="M45" s="58" t="s">
        <v>1049</v>
      </c>
      <c r="N45" s="97" t="s">
        <v>336</v>
      </c>
      <c r="O45" s="96" t="s">
        <v>336</v>
      </c>
      <c r="P45" s="34"/>
      <c r="Q45" s="32" t="str">
        <f t="shared" si="0"/>
        <v>NO</v>
      </c>
      <c r="R45" s="98" t="s">
        <v>1048</v>
      </c>
      <c r="S45" s="73">
        <v>1977.68</v>
      </c>
      <c r="T45" s="74">
        <v>0</v>
      </c>
      <c r="U45" s="74">
        <v>57.52</v>
      </c>
      <c r="V45" s="75">
        <v>108.45</v>
      </c>
      <c r="W45" s="99">
        <f t="shared" si="1"/>
        <v>1</v>
      </c>
      <c r="X45" s="92">
        <f t="shared" si="2"/>
        <v>1</v>
      </c>
      <c r="Y45" s="92">
        <f t="shared" si="3"/>
        <v>0</v>
      </c>
      <c r="Z45" s="94">
        <f t="shared" si="4"/>
        <v>0</v>
      </c>
      <c r="AA45" s="100" t="str">
        <f t="shared" si="5"/>
        <v>SRSA</v>
      </c>
      <c r="AB45" s="99">
        <f t="shared" si="6"/>
        <v>1</v>
      </c>
      <c r="AC45" s="92">
        <f t="shared" si="7"/>
        <v>0</v>
      </c>
      <c r="AD45" s="94">
        <f t="shared" si="8"/>
        <v>0</v>
      </c>
      <c r="AE45" s="100" t="str">
        <f t="shared" si="9"/>
        <v>-</v>
      </c>
      <c r="AF45" s="99">
        <f t="shared" si="10"/>
        <v>0</v>
      </c>
      <c r="AG45" s="1" t="s">
        <v>1165</v>
      </c>
    </row>
    <row r="46" spans="1:33" s="1" customFormat="1" ht="12.75">
      <c r="A46" s="128">
        <v>2711220</v>
      </c>
      <c r="B46" s="99">
        <v>10581</v>
      </c>
      <c r="C46" s="92" t="s">
        <v>494</v>
      </c>
      <c r="D46" s="92" t="s">
        <v>909</v>
      </c>
      <c r="E46" s="92" t="s">
        <v>494</v>
      </c>
      <c r="F46" s="92">
        <v>56128</v>
      </c>
      <c r="G46" s="93">
        <v>28</v>
      </c>
      <c r="H46" s="94">
        <v>5074427881</v>
      </c>
      <c r="I46" s="95" t="s">
        <v>1159</v>
      </c>
      <c r="J46" s="96" t="s">
        <v>1048</v>
      </c>
      <c r="K46" s="32" t="s">
        <v>1048</v>
      </c>
      <c r="L46" s="54">
        <v>271.75</v>
      </c>
      <c r="M46" s="58" t="s">
        <v>1049</v>
      </c>
      <c r="N46" s="97">
        <v>7.424593968</v>
      </c>
      <c r="O46" s="96" t="s">
        <v>1049</v>
      </c>
      <c r="P46" s="34"/>
      <c r="Q46" s="32" t="str">
        <f t="shared" si="0"/>
        <v>NO</v>
      </c>
      <c r="R46" s="98" t="s">
        <v>1048</v>
      </c>
      <c r="S46" s="73">
        <v>21618.43</v>
      </c>
      <c r="T46" s="74">
        <v>1038.84</v>
      </c>
      <c r="U46" s="74">
        <v>2402.99</v>
      </c>
      <c r="V46" s="75">
        <v>2719.23</v>
      </c>
      <c r="W46" s="99">
        <f t="shared" si="1"/>
        <v>1</v>
      </c>
      <c r="X46" s="92">
        <f t="shared" si="2"/>
        <v>1</v>
      </c>
      <c r="Y46" s="92">
        <f t="shared" si="3"/>
        <v>0</v>
      </c>
      <c r="Z46" s="94">
        <f t="shared" si="4"/>
        <v>0</v>
      </c>
      <c r="AA46" s="100" t="str">
        <f t="shared" si="5"/>
        <v>SRSA</v>
      </c>
      <c r="AB46" s="99">
        <f t="shared" si="6"/>
        <v>1</v>
      </c>
      <c r="AC46" s="92">
        <f t="shared" si="7"/>
        <v>0</v>
      </c>
      <c r="AD46" s="94">
        <f t="shared" si="8"/>
        <v>0</v>
      </c>
      <c r="AE46" s="100" t="str">
        <f t="shared" si="9"/>
        <v>-</v>
      </c>
      <c r="AF46" s="99">
        <f t="shared" si="10"/>
        <v>0</v>
      </c>
      <c r="AG46" s="1" t="s">
        <v>1165</v>
      </c>
    </row>
    <row r="47" spans="1:33" s="1" customFormat="1" ht="12.75">
      <c r="A47" s="128">
        <v>2711340</v>
      </c>
      <c r="B47" s="99">
        <v>10806</v>
      </c>
      <c r="C47" s="92" t="s">
        <v>496</v>
      </c>
      <c r="D47" s="92" t="s">
        <v>497</v>
      </c>
      <c r="E47" s="92" t="s">
        <v>974</v>
      </c>
      <c r="F47" s="92">
        <v>55932</v>
      </c>
      <c r="G47" s="93">
        <v>364</v>
      </c>
      <c r="H47" s="94">
        <v>5078762493</v>
      </c>
      <c r="I47" s="95" t="s">
        <v>1157</v>
      </c>
      <c r="J47" s="96" t="s">
        <v>1048</v>
      </c>
      <c r="K47" s="32" t="s">
        <v>1048</v>
      </c>
      <c r="L47" s="54">
        <v>504.05</v>
      </c>
      <c r="M47" s="58" t="s">
        <v>1049</v>
      </c>
      <c r="N47" s="97">
        <v>3.185840708</v>
      </c>
      <c r="O47" s="96" t="s">
        <v>1049</v>
      </c>
      <c r="P47" s="34"/>
      <c r="Q47" s="32" t="str">
        <f t="shared" si="0"/>
        <v>NO</v>
      </c>
      <c r="R47" s="98" t="s">
        <v>1048</v>
      </c>
      <c r="S47" s="73">
        <v>20484.45</v>
      </c>
      <c r="T47" s="74">
        <v>902.18</v>
      </c>
      <c r="U47" s="74">
        <v>2021.23</v>
      </c>
      <c r="V47" s="75">
        <v>2237.78</v>
      </c>
      <c r="W47" s="99">
        <f t="shared" si="1"/>
        <v>1</v>
      </c>
      <c r="X47" s="92">
        <f t="shared" si="2"/>
        <v>1</v>
      </c>
      <c r="Y47" s="92">
        <f t="shared" si="3"/>
        <v>0</v>
      </c>
      <c r="Z47" s="94">
        <f t="shared" si="4"/>
        <v>0</v>
      </c>
      <c r="AA47" s="100" t="str">
        <f t="shared" si="5"/>
        <v>SRSA</v>
      </c>
      <c r="AB47" s="99">
        <f t="shared" si="6"/>
        <v>1</v>
      </c>
      <c r="AC47" s="92">
        <f t="shared" si="7"/>
        <v>0</v>
      </c>
      <c r="AD47" s="94">
        <f t="shared" si="8"/>
        <v>0</v>
      </c>
      <c r="AE47" s="100" t="str">
        <f t="shared" si="9"/>
        <v>-</v>
      </c>
      <c r="AF47" s="99">
        <f t="shared" si="10"/>
        <v>0</v>
      </c>
      <c r="AG47" s="1" t="s">
        <v>1165</v>
      </c>
    </row>
    <row r="48" spans="1:33" s="1" customFormat="1" ht="12.75">
      <c r="A48" s="128">
        <v>2711460</v>
      </c>
      <c r="B48" s="99">
        <v>10514</v>
      </c>
      <c r="C48" s="92" t="s">
        <v>914</v>
      </c>
      <c r="D48" s="92" t="s">
        <v>973</v>
      </c>
      <c r="E48" s="92" t="s">
        <v>914</v>
      </c>
      <c r="F48" s="92">
        <v>56129</v>
      </c>
      <c r="G48" s="93">
        <v>8</v>
      </c>
      <c r="H48" s="94">
        <v>5079672242</v>
      </c>
      <c r="I48" s="95" t="s">
        <v>1159</v>
      </c>
      <c r="J48" s="96" t="s">
        <v>1048</v>
      </c>
      <c r="K48" s="32" t="s">
        <v>1048</v>
      </c>
      <c r="L48" s="54">
        <v>195.25</v>
      </c>
      <c r="M48" s="58" t="s">
        <v>1049</v>
      </c>
      <c r="N48" s="97">
        <v>8.823529412</v>
      </c>
      <c r="O48" s="96" t="s">
        <v>1049</v>
      </c>
      <c r="P48" s="34"/>
      <c r="Q48" s="32" t="str">
        <f t="shared" si="0"/>
        <v>NO</v>
      </c>
      <c r="R48" s="98" t="s">
        <v>1048</v>
      </c>
      <c r="S48" s="73">
        <v>10573.95</v>
      </c>
      <c r="T48" s="74">
        <v>670.86</v>
      </c>
      <c r="U48" s="74">
        <v>1124.13</v>
      </c>
      <c r="V48" s="75">
        <v>949.71</v>
      </c>
      <c r="W48" s="99">
        <f t="shared" si="1"/>
        <v>1</v>
      </c>
      <c r="X48" s="92">
        <f t="shared" si="2"/>
        <v>1</v>
      </c>
      <c r="Y48" s="92">
        <f t="shared" si="3"/>
        <v>0</v>
      </c>
      <c r="Z48" s="94">
        <f t="shared" si="4"/>
        <v>0</v>
      </c>
      <c r="AA48" s="100" t="str">
        <f t="shared" si="5"/>
        <v>SRSA</v>
      </c>
      <c r="AB48" s="99">
        <f t="shared" si="6"/>
        <v>1</v>
      </c>
      <c r="AC48" s="92">
        <f t="shared" si="7"/>
        <v>0</v>
      </c>
      <c r="AD48" s="94">
        <f t="shared" si="8"/>
        <v>0</v>
      </c>
      <c r="AE48" s="100" t="str">
        <f t="shared" si="9"/>
        <v>-</v>
      </c>
      <c r="AF48" s="99">
        <f t="shared" si="10"/>
        <v>0</v>
      </c>
      <c r="AG48" s="1" t="s">
        <v>1165</v>
      </c>
    </row>
    <row r="49" spans="1:33" s="1" customFormat="1" ht="12.75">
      <c r="A49" s="128">
        <v>2700097</v>
      </c>
      <c r="B49" s="99">
        <v>74012</v>
      </c>
      <c r="C49" s="92" t="s">
        <v>90</v>
      </c>
      <c r="D49" s="92" t="s">
        <v>928</v>
      </c>
      <c r="E49" s="92" t="s">
        <v>91</v>
      </c>
      <c r="F49" s="92">
        <v>56447</v>
      </c>
      <c r="G49" s="93" t="s">
        <v>1036</v>
      </c>
      <c r="H49" s="94">
        <v>2187633401</v>
      </c>
      <c r="I49" s="95" t="s">
        <v>1159</v>
      </c>
      <c r="J49" s="96" t="s">
        <v>1048</v>
      </c>
      <c r="K49" s="32" t="s">
        <v>1048</v>
      </c>
      <c r="L49" s="54">
        <v>74.29</v>
      </c>
      <c r="M49" s="58" t="s">
        <v>1049</v>
      </c>
      <c r="N49" s="97" t="s">
        <v>336</v>
      </c>
      <c r="O49" s="96" t="s">
        <v>336</v>
      </c>
      <c r="P49" s="34"/>
      <c r="Q49" s="32" t="str">
        <f t="shared" si="0"/>
        <v>NO</v>
      </c>
      <c r="R49" s="98" t="s">
        <v>1048</v>
      </c>
      <c r="S49" s="73">
        <v>7226.4</v>
      </c>
      <c r="T49" s="74">
        <v>486.11</v>
      </c>
      <c r="U49" s="74">
        <v>690.93</v>
      </c>
      <c r="V49" s="75">
        <v>455.1</v>
      </c>
      <c r="W49" s="99">
        <f t="shared" si="1"/>
        <v>1</v>
      </c>
      <c r="X49" s="92">
        <f t="shared" si="2"/>
        <v>1</v>
      </c>
      <c r="Y49" s="92">
        <f t="shared" si="3"/>
        <v>0</v>
      </c>
      <c r="Z49" s="94">
        <f t="shared" si="4"/>
        <v>0</v>
      </c>
      <c r="AA49" s="100" t="str">
        <f t="shared" si="5"/>
        <v>SRSA</v>
      </c>
      <c r="AB49" s="99">
        <f t="shared" si="6"/>
        <v>1</v>
      </c>
      <c r="AC49" s="92">
        <f t="shared" si="7"/>
        <v>0</v>
      </c>
      <c r="AD49" s="94">
        <f t="shared" si="8"/>
        <v>0</v>
      </c>
      <c r="AE49" s="100" t="str">
        <f t="shared" si="9"/>
        <v>-</v>
      </c>
      <c r="AF49" s="99">
        <f t="shared" si="10"/>
        <v>0</v>
      </c>
      <c r="AG49" s="1" t="s">
        <v>1165</v>
      </c>
    </row>
    <row r="50" spans="1:33" s="1" customFormat="1" ht="12.75">
      <c r="A50" s="128">
        <v>2711610</v>
      </c>
      <c r="B50" s="99">
        <v>10208</v>
      </c>
      <c r="C50" s="92" t="s">
        <v>969</v>
      </c>
      <c r="D50" s="92" t="s">
        <v>502</v>
      </c>
      <c r="E50" s="92" t="s">
        <v>969</v>
      </c>
      <c r="F50" s="92">
        <v>56326</v>
      </c>
      <c r="G50" s="93" t="s">
        <v>1036</v>
      </c>
      <c r="H50" s="94">
        <v>2189482241</v>
      </c>
      <c r="I50" s="95" t="s">
        <v>1159</v>
      </c>
      <c r="J50" s="96" t="s">
        <v>1048</v>
      </c>
      <c r="K50" s="32" t="s">
        <v>1048</v>
      </c>
      <c r="L50" s="54">
        <v>212.49</v>
      </c>
      <c r="M50" s="58" t="s">
        <v>1049</v>
      </c>
      <c r="N50" s="97">
        <v>8.273381295</v>
      </c>
      <c r="O50" s="96" t="s">
        <v>1049</v>
      </c>
      <c r="P50" s="34"/>
      <c r="Q50" s="32" t="str">
        <f t="shared" si="0"/>
        <v>NO</v>
      </c>
      <c r="R50" s="98" t="s">
        <v>1048</v>
      </c>
      <c r="S50" s="73">
        <v>12879.79</v>
      </c>
      <c r="T50" s="74">
        <v>705.77</v>
      </c>
      <c r="U50" s="74">
        <v>1203.12</v>
      </c>
      <c r="V50" s="75">
        <v>1037.79</v>
      </c>
      <c r="W50" s="99">
        <f t="shared" si="1"/>
        <v>1</v>
      </c>
      <c r="X50" s="92">
        <f t="shared" si="2"/>
        <v>1</v>
      </c>
      <c r="Y50" s="92">
        <f t="shared" si="3"/>
        <v>0</v>
      </c>
      <c r="Z50" s="94">
        <f t="shared" si="4"/>
        <v>0</v>
      </c>
      <c r="AA50" s="100" t="str">
        <f t="shared" si="5"/>
        <v>SRSA</v>
      </c>
      <c r="AB50" s="99">
        <f t="shared" si="6"/>
        <v>1</v>
      </c>
      <c r="AC50" s="92">
        <f t="shared" si="7"/>
        <v>0</v>
      </c>
      <c r="AD50" s="94">
        <f t="shared" si="8"/>
        <v>0</v>
      </c>
      <c r="AE50" s="100" t="str">
        <f t="shared" si="9"/>
        <v>-</v>
      </c>
      <c r="AF50" s="99">
        <f t="shared" si="10"/>
        <v>0</v>
      </c>
      <c r="AG50" s="1" t="s">
        <v>1165</v>
      </c>
    </row>
    <row r="51" spans="1:33" s="1" customFormat="1" ht="12.75">
      <c r="A51" s="128">
        <v>2711910</v>
      </c>
      <c r="B51" s="99">
        <v>10599</v>
      </c>
      <c r="C51" s="92" t="s">
        <v>509</v>
      </c>
      <c r="D51" s="92" t="s">
        <v>933</v>
      </c>
      <c r="E51" s="92" t="s">
        <v>510</v>
      </c>
      <c r="F51" s="92">
        <v>56540</v>
      </c>
      <c r="G51" s="93">
        <v>648</v>
      </c>
      <c r="H51" s="94">
        <v>2189456933</v>
      </c>
      <c r="I51" s="95" t="s">
        <v>1062</v>
      </c>
      <c r="J51" s="96" t="s">
        <v>1048</v>
      </c>
      <c r="K51" s="32" t="s">
        <v>1048</v>
      </c>
      <c r="L51" s="54">
        <v>510.21</v>
      </c>
      <c r="M51" s="58" t="s">
        <v>1049</v>
      </c>
      <c r="N51" s="97">
        <v>14.31492843</v>
      </c>
      <c r="O51" s="96" t="s">
        <v>1049</v>
      </c>
      <c r="P51" s="34"/>
      <c r="Q51" s="32" t="str">
        <f t="shared" si="0"/>
        <v>NO</v>
      </c>
      <c r="R51" s="98" t="s">
        <v>1048</v>
      </c>
      <c r="S51" s="73">
        <v>32686.45</v>
      </c>
      <c r="T51" s="74">
        <v>2572.37</v>
      </c>
      <c r="U51" s="74">
        <v>3899.66</v>
      </c>
      <c r="V51" s="75">
        <v>2867.2</v>
      </c>
      <c r="W51" s="99">
        <f t="shared" si="1"/>
        <v>1</v>
      </c>
      <c r="X51" s="92">
        <f t="shared" si="2"/>
        <v>1</v>
      </c>
      <c r="Y51" s="92">
        <f t="shared" si="3"/>
        <v>0</v>
      </c>
      <c r="Z51" s="94">
        <f t="shared" si="4"/>
        <v>0</v>
      </c>
      <c r="AA51" s="100" t="str">
        <f t="shared" si="5"/>
        <v>SRSA</v>
      </c>
      <c r="AB51" s="99">
        <f t="shared" si="6"/>
        <v>1</v>
      </c>
      <c r="AC51" s="92">
        <f t="shared" si="7"/>
        <v>0</v>
      </c>
      <c r="AD51" s="94">
        <f t="shared" si="8"/>
        <v>0</v>
      </c>
      <c r="AE51" s="100" t="str">
        <f t="shared" si="9"/>
        <v>-</v>
      </c>
      <c r="AF51" s="99">
        <f t="shared" si="10"/>
        <v>0</v>
      </c>
      <c r="AG51" s="1" t="s">
        <v>1165</v>
      </c>
    </row>
    <row r="52" spans="1:33" s="1" customFormat="1" ht="12.75">
      <c r="A52" s="128">
        <v>2712180</v>
      </c>
      <c r="B52" s="99">
        <v>10600</v>
      </c>
      <c r="C52" s="92" t="s">
        <v>975</v>
      </c>
      <c r="D52" s="92" t="s">
        <v>511</v>
      </c>
      <c r="E52" s="92" t="s">
        <v>975</v>
      </c>
      <c r="F52" s="92">
        <v>56723</v>
      </c>
      <c r="G52" s="93" t="s">
        <v>1036</v>
      </c>
      <c r="H52" s="94">
        <v>2188914105</v>
      </c>
      <c r="I52" s="95" t="s">
        <v>1157</v>
      </c>
      <c r="J52" s="96" t="s">
        <v>1048</v>
      </c>
      <c r="K52" s="32" t="s">
        <v>1048</v>
      </c>
      <c r="L52" s="54">
        <v>285.43</v>
      </c>
      <c r="M52" s="58" t="s">
        <v>1049</v>
      </c>
      <c r="N52" s="97">
        <v>8.571428571</v>
      </c>
      <c r="O52" s="96" t="s">
        <v>1049</v>
      </c>
      <c r="P52" s="34"/>
      <c r="Q52" s="32" t="str">
        <f t="shared" si="0"/>
        <v>NO</v>
      </c>
      <c r="R52" s="98" t="s">
        <v>1048</v>
      </c>
      <c r="S52" s="73">
        <v>7966.24</v>
      </c>
      <c r="T52" s="74">
        <v>487.26</v>
      </c>
      <c r="U52" s="74">
        <v>1125.54</v>
      </c>
      <c r="V52" s="75">
        <v>1272.49</v>
      </c>
      <c r="W52" s="99">
        <f t="shared" si="1"/>
        <v>1</v>
      </c>
      <c r="X52" s="92">
        <f t="shared" si="2"/>
        <v>1</v>
      </c>
      <c r="Y52" s="92">
        <f t="shared" si="3"/>
        <v>0</v>
      </c>
      <c r="Z52" s="94">
        <f t="shared" si="4"/>
        <v>0</v>
      </c>
      <c r="AA52" s="100" t="str">
        <f t="shared" si="5"/>
        <v>SRSA</v>
      </c>
      <c r="AB52" s="99">
        <f t="shared" si="6"/>
        <v>1</v>
      </c>
      <c r="AC52" s="92">
        <f t="shared" si="7"/>
        <v>0</v>
      </c>
      <c r="AD52" s="94">
        <f t="shared" si="8"/>
        <v>0</v>
      </c>
      <c r="AE52" s="100" t="str">
        <f t="shared" si="9"/>
        <v>-</v>
      </c>
      <c r="AF52" s="99">
        <f t="shared" si="10"/>
        <v>0</v>
      </c>
      <c r="AG52" s="1" t="s">
        <v>1165</v>
      </c>
    </row>
    <row r="53" spans="1:33" s="1" customFormat="1" ht="12.75">
      <c r="A53" s="128">
        <v>2712210</v>
      </c>
      <c r="B53" s="99">
        <v>10698</v>
      </c>
      <c r="C53" s="92" t="s">
        <v>512</v>
      </c>
      <c r="D53" s="92" t="s">
        <v>513</v>
      </c>
      <c r="E53" s="92" t="s">
        <v>512</v>
      </c>
      <c r="F53" s="92">
        <v>55736</v>
      </c>
      <c r="G53" s="93">
        <v>287</v>
      </c>
      <c r="H53" s="94">
        <v>2184762285</v>
      </c>
      <c r="I53" s="95" t="s">
        <v>1157</v>
      </c>
      <c r="J53" s="96" t="s">
        <v>1048</v>
      </c>
      <c r="K53" s="32" t="s">
        <v>1048</v>
      </c>
      <c r="L53" s="54">
        <v>400.5</v>
      </c>
      <c r="M53" s="58" t="s">
        <v>1049</v>
      </c>
      <c r="N53" s="97">
        <v>14.52702703</v>
      </c>
      <c r="O53" s="96" t="s">
        <v>1049</v>
      </c>
      <c r="P53" s="34"/>
      <c r="Q53" s="32" t="str">
        <f t="shared" si="0"/>
        <v>NO</v>
      </c>
      <c r="R53" s="98" t="s">
        <v>1048</v>
      </c>
      <c r="S53" s="73">
        <v>15028.18</v>
      </c>
      <c r="T53" s="74">
        <v>1410.39</v>
      </c>
      <c r="U53" s="74">
        <v>2385.82</v>
      </c>
      <c r="V53" s="75">
        <v>2039.04</v>
      </c>
      <c r="W53" s="99">
        <f t="shared" si="1"/>
        <v>1</v>
      </c>
      <c r="X53" s="92">
        <f t="shared" si="2"/>
        <v>1</v>
      </c>
      <c r="Y53" s="92">
        <f t="shared" si="3"/>
        <v>0</v>
      </c>
      <c r="Z53" s="94">
        <f t="shared" si="4"/>
        <v>0</v>
      </c>
      <c r="AA53" s="100" t="str">
        <f t="shared" si="5"/>
        <v>SRSA</v>
      </c>
      <c r="AB53" s="99">
        <f t="shared" si="6"/>
        <v>1</v>
      </c>
      <c r="AC53" s="92">
        <f t="shared" si="7"/>
        <v>0</v>
      </c>
      <c r="AD53" s="94">
        <f t="shared" si="8"/>
        <v>0</v>
      </c>
      <c r="AE53" s="100" t="str">
        <f t="shared" si="9"/>
        <v>-</v>
      </c>
      <c r="AF53" s="99">
        <f t="shared" si="10"/>
        <v>0</v>
      </c>
      <c r="AG53" s="1" t="s">
        <v>1165</v>
      </c>
    </row>
    <row r="54" spans="1:33" s="1" customFormat="1" ht="12.75">
      <c r="A54" s="129">
        <v>2708880</v>
      </c>
      <c r="B54" s="130">
        <v>20323</v>
      </c>
      <c r="C54" s="131" t="s">
        <v>447</v>
      </c>
      <c r="D54" s="131" t="s">
        <v>997</v>
      </c>
      <c r="E54" s="131" t="s">
        <v>911</v>
      </c>
      <c r="F54" s="131">
        <v>55073</v>
      </c>
      <c r="G54" s="132" t="s">
        <v>1036</v>
      </c>
      <c r="H54" s="133">
        <v>6512572898</v>
      </c>
      <c r="I54" s="134" t="s">
        <v>1157</v>
      </c>
      <c r="J54" s="135" t="s">
        <v>1048</v>
      </c>
      <c r="K54" s="101" t="s">
        <v>1049</v>
      </c>
      <c r="L54" s="136">
        <v>7.27</v>
      </c>
      <c r="M54" s="137" t="s">
        <v>1049</v>
      </c>
      <c r="N54" s="138">
        <v>2.5</v>
      </c>
      <c r="O54" s="135" t="s">
        <v>1049</v>
      </c>
      <c r="P54" s="139"/>
      <c r="Q54" s="101" t="str">
        <f t="shared" si="0"/>
        <v>NO</v>
      </c>
      <c r="R54" s="140" t="s">
        <v>1048</v>
      </c>
      <c r="S54" s="141">
        <v>1432.24</v>
      </c>
      <c r="T54" s="142">
        <v>0</v>
      </c>
      <c r="U54" s="142">
        <v>0</v>
      </c>
      <c r="V54" s="143">
        <v>0</v>
      </c>
      <c r="W54" s="130">
        <f t="shared" si="1"/>
        <v>1</v>
      </c>
      <c r="X54" s="131">
        <f t="shared" si="2"/>
        <v>1</v>
      </c>
      <c r="Y54" s="131">
        <f t="shared" si="3"/>
        <v>0</v>
      </c>
      <c r="Z54" s="133">
        <f t="shared" si="4"/>
        <v>0</v>
      </c>
      <c r="AA54" s="144" t="str">
        <f t="shared" si="5"/>
        <v>SRSA</v>
      </c>
      <c r="AB54" s="130">
        <f t="shared" si="6"/>
        <v>1</v>
      </c>
      <c r="AC54" s="131">
        <f t="shared" si="7"/>
        <v>0</v>
      </c>
      <c r="AD54" s="133">
        <f t="shared" si="8"/>
        <v>0</v>
      </c>
      <c r="AE54" s="144" t="str">
        <f t="shared" si="9"/>
        <v>-</v>
      </c>
      <c r="AF54" s="130">
        <f t="shared" si="10"/>
        <v>0</v>
      </c>
      <c r="AG54" s="1" t="e">
        <v>#N/A</v>
      </c>
    </row>
    <row r="55" spans="1:33" s="1" customFormat="1" ht="12.75">
      <c r="A55" s="128">
        <v>2712480</v>
      </c>
      <c r="B55" s="99">
        <v>10505</v>
      </c>
      <c r="C55" s="92" t="s">
        <v>524</v>
      </c>
      <c r="D55" s="92" t="s">
        <v>525</v>
      </c>
      <c r="E55" s="92" t="s">
        <v>524</v>
      </c>
      <c r="F55" s="92">
        <v>56131</v>
      </c>
      <c r="G55" s="93">
        <v>247</v>
      </c>
      <c r="H55" s="94">
        <v>5074252514</v>
      </c>
      <c r="I55" s="95" t="s">
        <v>1159</v>
      </c>
      <c r="J55" s="96" t="s">
        <v>1048</v>
      </c>
      <c r="K55" s="32" t="s">
        <v>1048</v>
      </c>
      <c r="L55" s="54">
        <v>500.24</v>
      </c>
      <c r="M55" s="58" t="s">
        <v>1049</v>
      </c>
      <c r="N55" s="97">
        <v>8.287292818</v>
      </c>
      <c r="O55" s="96" t="s">
        <v>1049</v>
      </c>
      <c r="P55" s="34"/>
      <c r="Q55" s="32" t="str">
        <f t="shared" si="0"/>
        <v>NO</v>
      </c>
      <c r="R55" s="98" t="s">
        <v>1048</v>
      </c>
      <c r="S55" s="73">
        <v>24585.05</v>
      </c>
      <c r="T55" s="74">
        <v>1308.85</v>
      </c>
      <c r="U55" s="74">
        <v>2599.09</v>
      </c>
      <c r="V55" s="75">
        <v>2618.18</v>
      </c>
      <c r="W55" s="99">
        <f t="shared" si="1"/>
        <v>1</v>
      </c>
      <c r="X55" s="92">
        <f t="shared" si="2"/>
        <v>1</v>
      </c>
      <c r="Y55" s="92">
        <f t="shared" si="3"/>
        <v>0</v>
      </c>
      <c r="Z55" s="94">
        <f t="shared" si="4"/>
        <v>0</v>
      </c>
      <c r="AA55" s="100" t="str">
        <f t="shared" si="5"/>
        <v>SRSA</v>
      </c>
      <c r="AB55" s="99">
        <f t="shared" si="6"/>
        <v>1</v>
      </c>
      <c r="AC55" s="92">
        <f t="shared" si="7"/>
        <v>0</v>
      </c>
      <c r="AD55" s="94">
        <f t="shared" si="8"/>
        <v>0</v>
      </c>
      <c r="AE55" s="100" t="str">
        <f t="shared" si="9"/>
        <v>-</v>
      </c>
      <c r="AF55" s="99">
        <f t="shared" si="10"/>
        <v>0</v>
      </c>
      <c r="AG55" s="1" t="s">
        <v>1165</v>
      </c>
    </row>
    <row r="56" spans="1:33" s="1" customFormat="1" ht="12.75">
      <c r="A56" s="128">
        <v>2700148</v>
      </c>
      <c r="B56" s="99">
        <v>12886</v>
      </c>
      <c r="C56" s="92" t="s">
        <v>181</v>
      </c>
      <c r="D56" s="92" t="s">
        <v>907</v>
      </c>
      <c r="E56" s="92" t="s">
        <v>182</v>
      </c>
      <c r="F56" s="92">
        <v>56036</v>
      </c>
      <c r="G56" s="93">
        <v>38</v>
      </c>
      <c r="H56" s="94">
        <v>5074482889</v>
      </c>
      <c r="I56" s="95" t="s">
        <v>1063</v>
      </c>
      <c r="J56" s="96" t="s">
        <v>1048</v>
      </c>
      <c r="K56" s="32" t="s">
        <v>1048</v>
      </c>
      <c r="L56" s="54">
        <v>351.21</v>
      </c>
      <c r="M56" s="58" t="s">
        <v>1049</v>
      </c>
      <c r="N56" s="97">
        <v>8.955223881</v>
      </c>
      <c r="O56" s="96" t="s">
        <v>1049</v>
      </c>
      <c r="P56" s="34"/>
      <c r="Q56" s="32" t="str">
        <f t="shared" si="0"/>
        <v>NO</v>
      </c>
      <c r="R56" s="98" t="s">
        <v>1048</v>
      </c>
      <c r="S56" s="73">
        <v>23419.01</v>
      </c>
      <c r="T56" s="74">
        <v>1285.99</v>
      </c>
      <c r="U56" s="74">
        <v>2148.06</v>
      </c>
      <c r="V56" s="75">
        <v>1807.68</v>
      </c>
      <c r="W56" s="99">
        <f t="shared" si="1"/>
        <v>1</v>
      </c>
      <c r="X56" s="92">
        <f t="shared" si="2"/>
        <v>1</v>
      </c>
      <c r="Y56" s="92">
        <f t="shared" si="3"/>
        <v>0</v>
      </c>
      <c r="Z56" s="94">
        <f t="shared" si="4"/>
        <v>0</v>
      </c>
      <c r="AA56" s="100" t="str">
        <f t="shared" si="5"/>
        <v>SRSA</v>
      </c>
      <c r="AB56" s="99">
        <f t="shared" si="6"/>
        <v>1</v>
      </c>
      <c r="AC56" s="92">
        <f t="shared" si="7"/>
        <v>0</v>
      </c>
      <c r="AD56" s="94">
        <f t="shared" si="8"/>
        <v>0</v>
      </c>
      <c r="AE56" s="100" t="str">
        <f t="shared" si="9"/>
        <v>-</v>
      </c>
      <c r="AF56" s="99">
        <f t="shared" si="10"/>
        <v>0</v>
      </c>
      <c r="AG56" s="1" t="s">
        <v>1165</v>
      </c>
    </row>
    <row r="57" spans="1:33" s="1" customFormat="1" ht="12.75">
      <c r="A57" s="128">
        <v>2712900</v>
      </c>
      <c r="B57" s="99">
        <v>10253</v>
      </c>
      <c r="C57" s="92" t="s">
        <v>529</v>
      </c>
      <c r="D57" s="92" t="s">
        <v>530</v>
      </c>
      <c r="E57" s="92" t="s">
        <v>529</v>
      </c>
      <c r="F57" s="92">
        <v>55027</v>
      </c>
      <c r="G57" s="93">
        <v>128</v>
      </c>
      <c r="H57" s="94">
        <v>6519234447</v>
      </c>
      <c r="I57" s="95" t="s">
        <v>1159</v>
      </c>
      <c r="J57" s="96" t="s">
        <v>1048</v>
      </c>
      <c r="K57" s="32" t="s">
        <v>1048</v>
      </c>
      <c r="L57" s="54">
        <v>565.39</v>
      </c>
      <c r="M57" s="58" t="s">
        <v>1049</v>
      </c>
      <c r="N57" s="97">
        <v>5.745062837</v>
      </c>
      <c r="O57" s="96" t="s">
        <v>1049</v>
      </c>
      <c r="P57" s="34"/>
      <c r="Q57" s="32" t="str">
        <f t="shared" si="0"/>
        <v>NO</v>
      </c>
      <c r="R57" s="98" t="s">
        <v>1048</v>
      </c>
      <c r="S57" s="73">
        <v>19284.8</v>
      </c>
      <c r="T57" s="74">
        <v>955.7</v>
      </c>
      <c r="U57" s="74">
        <v>2207.18</v>
      </c>
      <c r="V57" s="75">
        <v>2495.03</v>
      </c>
      <c r="W57" s="99">
        <f t="shared" si="1"/>
        <v>1</v>
      </c>
      <c r="X57" s="92">
        <f t="shared" si="2"/>
        <v>1</v>
      </c>
      <c r="Y57" s="92">
        <f t="shared" si="3"/>
        <v>0</v>
      </c>
      <c r="Z57" s="94">
        <f t="shared" si="4"/>
        <v>0</v>
      </c>
      <c r="AA57" s="100" t="str">
        <f t="shared" si="5"/>
        <v>SRSA</v>
      </c>
      <c r="AB57" s="99">
        <f t="shared" si="6"/>
        <v>1</v>
      </c>
      <c r="AC57" s="92">
        <f t="shared" si="7"/>
        <v>0</v>
      </c>
      <c r="AD57" s="94">
        <f t="shared" si="8"/>
        <v>0</v>
      </c>
      <c r="AE57" s="100" t="str">
        <f t="shared" si="9"/>
        <v>-</v>
      </c>
      <c r="AF57" s="99">
        <f t="shared" si="10"/>
        <v>0</v>
      </c>
      <c r="AG57" s="1" t="s">
        <v>1165</v>
      </c>
    </row>
    <row r="58" spans="1:33" s="1" customFormat="1" ht="12.75">
      <c r="A58" s="128">
        <v>2713020</v>
      </c>
      <c r="B58" s="99">
        <v>10561</v>
      </c>
      <c r="C58" s="92" t="s">
        <v>531</v>
      </c>
      <c r="D58" s="92" t="s">
        <v>460</v>
      </c>
      <c r="E58" s="92" t="s">
        <v>531</v>
      </c>
      <c r="F58" s="92">
        <v>56725</v>
      </c>
      <c r="G58" s="93">
        <v>195</v>
      </c>
      <c r="H58" s="94">
        <v>2183784133</v>
      </c>
      <c r="I58" s="95" t="s">
        <v>1159</v>
      </c>
      <c r="J58" s="96" t="s">
        <v>1048</v>
      </c>
      <c r="K58" s="32" t="s">
        <v>1048</v>
      </c>
      <c r="L58" s="54">
        <v>159.23</v>
      </c>
      <c r="M58" s="58" t="s">
        <v>1049</v>
      </c>
      <c r="N58" s="97">
        <v>24.35897436</v>
      </c>
      <c r="O58" s="96" t="s">
        <v>1048</v>
      </c>
      <c r="P58" s="34"/>
      <c r="Q58" s="32" t="str">
        <f t="shared" si="0"/>
        <v>NO</v>
      </c>
      <c r="R58" s="98" t="s">
        <v>1048</v>
      </c>
      <c r="S58" s="73">
        <v>15256.15</v>
      </c>
      <c r="T58" s="74">
        <v>1435.45</v>
      </c>
      <c r="U58" s="74">
        <v>1913.19</v>
      </c>
      <c r="V58" s="75">
        <v>1104.27</v>
      </c>
      <c r="W58" s="99">
        <f t="shared" si="1"/>
        <v>1</v>
      </c>
      <c r="X58" s="92">
        <f t="shared" si="2"/>
        <v>1</v>
      </c>
      <c r="Y58" s="92">
        <f t="shared" si="3"/>
        <v>0</v>
      </c>
      <c r="Z58" s="94">
        <f t="shared" si="4"/>
        <v>0</v>
      </c>
      <c r="AA58" s="100" t="str">
        <f t="shared" si="5"/>
        <v>SRSA</v>
      </c>
      <c r="AB58" s="99">
        <f t="shared" si="6"/>
        <v>1</v>
      </c>
      <c r="AC58" s="92">
        <f t="shared" si="7"/>
        <v>1</v>
      </c>
      <c r="AD58" s="94" t="str">
        <f t="shared" si="8"/>
        <v>Initial</v>
      </c>
      <c r="AE58" s="100" t="str">
        <f t="shared" si="9"/>
        <v>-</v>
      </c>
      <c r="AF58" s="99" t="str">
        <f t="shared" si="10"/>
        <v>SRSA</v>
      </c>
      <c r="AG58" s="1" t="s">
        <v>1165</v>
      </c>
    </row>
    <row r="59" spans="1:33" s="1" customFormat="1" ht="12.75">
      <c r="A59" s="128">
        <v>2713040</v>
      </c>
      <c r="B59" s="99">
        <v>12536</v>
      </c>
      <c r="C59" s="92" t="s">
        <v>532</v>
      </c>
      <c r="D59" s="92" t="s">
        <v>533</v>
      </c>
      <c r="E59" s="92" t="s">
        <v>534</v>
      </c>
      <c r="F59" s="92">
        <v>56039</v>
      </c>
      <c r="G59" s="93">
        <v>17</v>
      </c>
      <c r="H59" s="94">
        <v>5074472211</v>
      </c>
      <c r="I59" s="95" t="s">
        <v>1159</v>
      </c>
      <c r="J59" s="96" t="s">
        <v>1048</v>
      </c>
      <c r="K59" s="32" t="s">
        <v>1048</v>
      </c>
      <c r="L59" s="54">
        <v>288.22</v>
      </c>
      <c r="M59" s="58" t="s">
        <v>1049</v>
      </c>
      <c r="N59" s="97">
        <v>7.52688172</v>
      </c>
      <c r="O59" s="96" t="s">
        <v>1049</v>
      </c>
      <c r="P59" s="34"/>
      <c r="Q59" s="32" t="str">
        <f t="shared" si="0"/>
        <v>NO</v>
      </c>
      <c r="R59" s="98" t="s">
        <v>1048</v>
      </c>
      <c r="S59" s="73">
        <v>18567.85</v>
      </c>
      <c r="T59" s="74">
        <v>1089.42</v>
      </c>
      <c r="U59" s="74">
        <v>1788.04</v>
      </c>
      <c r="V59" s="75">
        <v>1471.62</v>
      </c>
      <c r="W59" s="99">
        <f t="shared" si="1"/>
        <v>1</v>
      </c>
      <c r="X59" s="92">
        <f t="shared" si="2"/>
        <v>1</v>
      </c>
      <c r="Y59" s="92">
        <f t="shared" si="3"/>
        <v>0</v>
      </c>
      <c r="Z59" s="94">
        <f t="shared" si="4"/>
        <v>0</v>
      </c>
      <c r="AA59" s="100" t="str">
        <f t="shared" si="5"/>
        <v>SRSA</v>
      </c>
      <c r="AB59" s="99">
        <f t="shared" si="6"/>
        <v>1</v>
      </c>
      <c r="AC59" s="92">
        <f t="shared" si="7"/>
        <v>0</v>
      </c>
      <c r="AD59" s="94">
        <f t="shared" si="8"/>
        <v>0</v>
      </c>
      <c r="AE59" s="100" t="str">
        <f t="shared" si="9"/>
        <v>-</v>
      </c>
      <c r="AF59" s="99">
        <f t="shared" si="10"/>
        <v>0</v>
      </c>
      <c r="AG59" s="1" t="s">
        <v>1165</v>
      </c>
    </row>
    <row r="60" spans="1:33" s="1" customFormat="1" ht="12.75">
      <c r="A60" s="128">
        <v>2713140</v>
      </c>
      <c r="B60" s="99">
        <v>10495</v>
      </c>
      <c r="C60" s="92" t="s">
        <v>536</v>
      </c>
      <c r="D60" s="92" t="s">
        <v>897</v>
      </c>
      <c r="E60" s="92" t="s">
        <v>536</v>
      </c>
      <c r="F60" s="92">
        <v>55936</v>
      </c>
      <c r="G60" s="93">
        <v>68</v>
      </c>
      <c r="H60" s="94">
        <v>5077545318</v>
      </c>
      <c r="I60" s="95" t="s">
        <v>1159</v>
      </c>
      <c r="J60" s="96" t="s">
        <v>1048</v>
      </c>
      <c r="K60" s="32" t="s">
        <v>1048</v>
      </c>
      <c r="L60" s="54">
        <v>327.34</v>
      </c>
      <c r="M60" s="58" t="s">
        <v>1049</v>
      </c>
      <c r="N60" s="97">
        <v>4.385964912</v>
      </c>
      <c r="O60" s="96" t="s">
        <v>1049</v>
      </c>
      <c r="P60" s="34"/>
      <c r="Q60" s="32" t="str">
        <f t="shared" si="0"/>
        <v>NO</v>
      </c>
      <c r="R60" s="98" t="s">
        <v>1048</v>
      </c>
      <c r="S60" s="73">
        <v>8037.46</v>
      </c>
      <c r="T60" s="74">
        <v>326.25</v>
      </c>
      <c r="U60" s="74">
        <v>1012.04</v>
      </c>
      <c r="V60" s="75">
        <v>1339.25</v>
      </c>
      <c r="W60" s="99">
        <f t="shared" si="1"/>
        <v>1</v>
      </c>
      <c r="X60" s="92">
        <f t="shared" si="2"/>
        <v>1</v>
      </c>
      <c r="Y60" s="92">
        <f t="shared" si="3"/>
        <v>0</v>
      </c>
      <c r="Z60" s="94">
        <f t="shared" si="4"/>
        <v>0</v>
      </c>
      <c r="AA60" s="100" t="str">
        <f t="shared" si="5"/>
        <v>SRSA</v>
      </c>
      <c r="AB60" s="99">
        <f t="shared" si="6"/>
        <v>1</v>
      </c>
      <c r="AC60" s="92">
        <f t="shared" si="7"/>
        <v>0</v>
      </c>
      <c r="AD60" s="94">
        <f t="shared" si="8"/>
        <v>0</v>
      </c>
      <c r="AE60" s="100" t="str">
        <f t="shared" si="9"/>
        <v>-</v>
      </c>
      <c r="AF60" s="99">
        <f t="shared" si="10"/>
        <v>0</v>
      </c>
      <c r="AG60" s="1" t="s">
        <v>1165</v>
      </c>
    </row>
    <row r="61" spans="1:33" s="1" customFormat="1" ht="12.75">
      <c r="A61" s="129">
        <v>2700339</v>
      </c>
      <c r="B61" s="130">
        <v>74100</v>
      </c>
      <c r="C61" s="131" t="s">
        <v>340</v>
      </c>
      <c r="D61" s="131" t="s">
        <v>341</v>
      </c>
      <c r="E61" s="131" t="s">
        <v>878</v>
      </c>
      <c r="F61" s="131">
        <v>55604</v>
      </c>
      <c r="G61" s="132">
        <v>310</v>
      </c>
      <c r="H61" s="133">
        <v>2183879322</v>
      </c>
      <c r="I61" s="134" t="s">
        <v>1159</v>
      </c>
      <c r="J61" s="135" t="s">
        <v>1048</v>
      </c>
      <c r="K61" s="101" t="s">
        <v>1048</v>
      </c>
      <c r="L61" s="136">
        <v>36.12</v>
      </c>
      <c r="M61" s="137" t="s">
        <v>1048</v>
      </c>
      <c r="N61" s="138" t="s">
        <v>336</v>
      </c>
      <c r="O61" s="135" t="s">
        <v>336</v>
      </c>
      <c r="P61" s="139"/>
      <c r="Q61" s="101" t="str">
        <f t="shared" si="0"/>
        <v>NO</v>
      </c>
      <c r="R61" s="140" t="s">
        <v>1048</v>
      </c>
      <c r="S61" s="141">
        <v>2983.52</v>
      </c>
      <c r="T61" s="142">
        <v>0</v>
      </c>
      <c r="U61" s="142">
        <v>80.53</v>
      </c>
      <c r="V61" s="143">
        <v>151.83</v>
      </c>
      <c r="W61" s="130">
        <f t="shared" si="1"/>
        <v>1</v>
      </c>
      <c r="X61" s="131">
        <f t="shared" si="2"/>
        <v>1</v>
      </c>
      <c r="Y61" s="131">
        <f t="shared" si="3"/>
        <v>0</v>
      </c>
      <c r="Z61" s="133">
        <f t="shared" si="4"/>
        <v>0</v>
      </c>
      <c r="AA61" s="144" t="str">
        <f t="shared" si="5"/>
        <v>SRSA</v>
      </c>
      <c r="AB61" s="130">
        <f t="shared" si="6"/>
        <v>1</v>
      </c>
      <c r="AC61" s="131">
        <f t="shared" si="7"/>
        <v>0</v>
      </c>
      <c r="AD61" s="133">
        <f t="shared" si="8"/>
        <v>0</v>
      </c>
      <c r="AE61" s="144" t="str">
        <f t="shared" si="9"/>
        <v>-</v>
      </c>
      <c r="AF61" s="130">
        <f t="shared" si="10"/>
        <v>0</v>
      </c>
      <c r="AG61" s="1" t="e">
        <v>#N/A</v>
      </c>
    </row>
    <row r="62" spans="1:33" s="1" customFormat="1" ht="12.75">
      <c r="A62" s="128">
        <v>2700107</v>
      </c>
      <c r="B62" s="99">
        <v>12683</v>
      </c>
      <c r="C62" s="92" t="s">
        <v>109</v>
      </c>
      <c r="D62" s="92" t="s">
        <v>937</v>
      </c>
      <c r="E62" s="92" t="s">
        <v>110</v>
      </c>
      <c r="F62" s="92">
        <v>56726</v>
      </c>
      <c r="G62" s="93">
        <v>70</v>
      </c>
      <c r="H62" s="94">
        <v>2187822231</v>
      </c>
      <c r="I62" s="95" t="s">
        <v>1159</v>
      </c>
      <c r="J62" s="96" t="s">
        <v>1048</v>
      </c>
      <c r="K62" s="32" t="s">
        <v>1048</v>
      </c>
      <c r="L62" s="54">
        <v>441.36</v>
      </c>
      <c r="M62" s="58" t="s">
        <v>1048</v>
      </c>
      <c r="N62" s="97">
        <v>7.276507277</v>
      </c>
      <c r="O62" s="96" t="s">
        <v>1049</v>
      </c>
      <c r="P62" s="34"/>
      <c r="Q62" s="32" t="str">
        <f t="shared" si="0"/>
        <v>NO</v>
      </c>
      <c r="R62" s="98" t="s">
        <v>1048</v>
      </c>
      <c r="S62" s="73">
        <v>30485.96</v>
      </c>
      <c r="T62" s="74">
        <v>2041.22</v>
      </c>
      <c r="U62" s="74">
        <v>3141.49</v>
      </c>
      <c r="V62" s="75">
        <v>2363.86</v>
      </c>
      <c r="W62" s="99">
        <f t="shared" si="1"/>
        <v>1</v>
      </c>
      <c r="X62" s="92">
        <f t="shared" si="2"/>
        <v>1</v>
      </c>
      <c r="Y62" s="92">
        <f t="shared" si="3"/>
        <v>0</v>
      </c>
      <c r="Z62" s="94">
        <f t="shared" si="4"/>
        <v>0</v>
      </c>
      <c r="AA62" s="100" t="str">
        <f t="shared" si="5"/>
        <v>SRSA</v>
      </c>
      <c r="AB62" s="99">
        <f t="shared" si="6"/>
        <v>1</v>
      </c>
      <c r="AC62" s="92">
        <f t="shared" si="7"/>
        <v>0</v>
      </c>
      <c r="AD62" s="94">
        <f t="shared" si="8"/>
        <v>0</v>
      </c>
      <c r="AE62" s="100" t="str">
        <f t="shared" si="9"/>
        <v>-</v>
      </c>
      <c r="AF62" s="99">
        <f t="shared" si="10"/>
        <v>0</v>
      </c>
      <c r="AG62" s="1" t="s">
        <v>1165</v>
      </c>
    </row>
    <row r="63" spans="1:33" s="1" customFormat="1" ht="12.75">
      <c r="A63" s="128">
        <v>2718920</v>
      </c>
      <c r="B63" s="99">
        <v>10447</v>
      </c>
      <c r="C63" s="92" t="s">
        <v>628</v>
      </c>
      <c r="D63" s="92" t="s">
        <v>900</v>
      </c>
      <c r="E63" s="92" t="s">
        <v>628</v>
      </c>
      <c r="F63" s="92">
        <v>56727</v>
      </c>
      <c r="G63" s="93">
        <v>18</v>
      </c>
      <c r="H63" s="94">
        <v>2182946155</v>
      </c>
      <c r="I63" s="95" t="s">
        <v>1159</v>
      </c>
      <c r="J63" s="96" t="s">
        <v>1048</v>
      </c>
      <c r="K63" s="32" t="s">
        <v>1048</v>
      </c>
      <c r="L63" s="54">
        <v>183.32</v>
      </c>
      <c r="M63" s="58" t="s">
        <v>1048</v>
      </c>
      <c r="N63" s="97">
        <v>7.936507937</v>
      </c>
      <c r="O63" s="96" t="s">
        <v>1049</v>
      </c>
      <c r="P63" s="34"/>
      <c r="Q63" s="32" t="str">
        <f t="shared" si="0"/>
        <v>NO</v>
      </c>
      <c r="R63" s="98" t="s">
        <v>1048</v>
      </c>
      <c r="S63" s="73">
        <v>11668.66</v>
      </c>
      <c r="T63" s="74">
        <v>804.84</v>
      </c>
      <c r="U63" s="74">
        <v>1303.49</v>
      </c>
      <c r="V63" s="75">
        <v>1054.27</v>
      </c>
      <c r="W63" s="99">
        <f t="shared" si="1"/>
        <v>1</v>
      </c>
      <c r="X63" s="92">
        <f t="shared" si="2"/>
        <v>1</v>
      </c>
      <c r="Y63" s="92">
        <f t="shared" si="3"/>
        <v>0</v>
      </c>
      <c r="Z63" s="94">
        <f t="shared" si="4"/>
        <v>0</v>
      </c>
      <c r="AA63" s="100" t="str">
        <f t="shared" si="5"/>
        <v>SRSA</v>
      </c>
      <c r="AB63" s="99">
        <f t="shared" si="6"/>
        <v>1</v>
      </c>
      <c r="AC63" s="92">
        <f t="shared" si="7"/>
        <v>0</v>
      </c>
      <c r="AD63" s="94">
        <f t="shared" si="8"/>
        <v>0</v>
      </c>
      <c r="AE63" s="100" t="str">
        <f t="shared" si="9"/>
        <v>-</v>
      </c>
      <c r="AF63" s="99">
        <f t="shared" si="10"/>
        <v>0</v>
      </c>
      <c r="AG63" s="1" t="s">
        <v>1165</v>
      </c>
    </row>
    <row r="64" spans="1:33" s="1" customFormat="1" ht="12.75">
      <c r="A64" s="128">
        <v>2713380</v>
      </c>
      <c r="B64" s="99">
        <v>10768</v>
      </c>
      <c r="C64" s="92" t="s">
        <v>888</v>
      </c>
      <c r="D64" s="92" t="s">
        <v>538</v>
      </c>
      <c r="E64" s="92" t="s">
        <v>888</v>
      </c>
      <c r="F64" s="92">
        <v>56244</v>
      </c>
      <c r="G64" s="93">
        <v>367</v>
      </c>
      <c r="H64" s="94">
        <v>3203925622</v>
      </c>
      <c r="I64" s="95" t="s">
        <v>1159</v>
      </c>
      <c r="J64" s="96" t="s">
        <v>1048</v>
      </c>
      <c r="K64" s="32" t="s">
        <v>1048</v>
      </c>
      <c r="L64" s="54">
        <v>203.72</v>
      </c>
      <c r="M64" s="58" t="s">
        <v>1049</v>
      </c>
      <c r="N64" s="97">
        <v>2.928870293</v>
      </c>
      <c r="O64" s="96" t="s">
        <v>1049</v>
      </c>
      <c r="P64" s="34"/>
      <c r="Q64" s="32" t="str">
        <f t="shared" si="0"/>
        <v>NO</v>
      </c>
      <c r="R64" s="98" t="s">
        <v>1048</v>
      </c>
      <c r="S64" s="73">
        <v>10897.36</v>
      </c>
      <c r="T64" s="74">
        <v>639.72</v>
      </c>
      <c r="U64" s="74">
        <v>1127.92</v>
      </c>
      <c r="V64" s="75">
        <v>1011.15</v>
      </c>
      <c r="W64" s="99">
        <f t="shared" si="1"/>
        <v>1</v>
      </c>
      <c r="X64" s="92">
        <f t="shared" si="2"/>
        <v>1</v>
      </c>
      <c r="Y64" s="92">
        <f t="shared" si="3"/>
        <v>0</v>
      </c>
      <c r="Z64" s="94">
        <f t="shared" si="4"/>
        <v>0</v>
      </c>
      <c r="AA64" s="100" t="str">
        <f t="shared" si="5"/>
        <v>SRSA</v>
      </c>
      <c r="AB64" s="99">
        <f t="shared" si="6"/>
        <v>1</v>
      </c>
      <c r="AC64" s="92">
        <f t="shared" si="7"/>
        <v>0</v>
      </c>
      <c r="AD64" s="94">
        <f t="shared" si="8"/>
        <v>0</v>
      </c>
      <c r="AE64" s="100" t="str">
        <f t="shared" si="9"/>
        <v>-</v>
      </c>
      <c r="AF64" s="99">
        <f t="shared" si="10"/>
        <v>0</v>
      </c>
      <c r="AG64" s="1" t="s">
        <v>1165</v>
      </c>
    </row>
    <row r="65" spans="1:33" s="1" customFormat="1" ht="12.75">
      <c r="A65" s="128">
        <v>2713680</v>
      </c>
      <c r="B65" s="99">
        <v>10402</v>
      </c>
      <c r="C65" s="92" t="s">
        <v>544</v>
      </c>
      <c r="D65" s="92" t="s">
        <v>545</v>
      </c>
      <c r="E65" s="92" t="s">
        <v>544</v>
      </c>
      <c r="F65" s="92">
        <v>56136</v>
      </c>
      <c r="G65" s="93">
        <v>137</v>
      </c>
      <c r="H65" s="94">
        <v>5072753116</v>
      </c>
      <c r="I65" s="95" t="s">
        <v>1159</v>
      </c>
      <c r="J65" s="96" t="s">
        <v>1048</v>
      </c>
      <c r="K65" s="32" t="s">
        <v>1048</v>
      </c>
      <c r="L65" s="54">
        <v>191.5</v>
      </c>
      <c r="M65" s="58" t="s">
        <v>1049</v>
      </c>
      <c r="N65" s="97">
        <v>10.25641026</v>
      </c>
      <c r="O65" s="96" t="s">
        <v>1049</v>
      </c>
      <c r="P65" s="34"/>
      <c r="Q65" s="32" t="str">
        <f t="shared" si="0"/>
        <v>NO</v>
      </c>
      <c r="R65" s="98" t="s">
        <v>1048</v>
      </c>
      <c r="S65" s="73">
        <v>9694.77</v>
      </c>
      <c r="T65" s="74">
        <v>715.31</v>
      </c>
      <c r="U65" s="74">
        <v>1173.46</v>
      </c>
      <c r="V65" s="75">
        <v>965.21</v>
      </c>
      <c r="W65" s="99">
        <f t="shared" si="1"/>
        <v>1</v>
      </c>
      <c r="X65" s="92">
        <f t="shared" si="2"/>
        <v>1</v>
      </c>
      <c r="Y65" s="92">
        <f t="shared" si="3"/>
        <v>0</v>
      </c>
      <c r="Z65" s="94">
        <f t="shared" si="4"/>
        <v>0</v>
      </c>
      <c r="AA65" s="100" t="str">
        <f t="shared" si="5"/>
        <v>SRSA</v>
      </c>
      <c r="AB65" s="99">
        <f t="shared" si="6"/>
        <v>1</v>
      </c>
      <c r="AC65" s="92">
        <f t="shared" si="7"/>
        <v>0</v>
      </c>
      <c r="AD65" s="94">
        <f t="shared" si="8"/>
        <v>0</v>
      </c>
      <c r="AE65" s="100" t="str">
        <f t="shared" si="9"/>
        <v>-</v>
      </c>
      <c r="AF65" s="99">
        <f t="shared" si="10"/>
        <v>0</v>
      </c>
      <c r="AG65" s="1" t="s">
        <v>1165</v>
      </c>
    </row>
    <row r="66" spans="1:33" s="1" customFormat="1" ht="12.75">
      <c r="A66" s="128">
        <v>2713860</v>
      </c>
      <c r="B66" s="99">
        <v>10545</v>
      </c>
      <c r="C66" s="92" t="s">
        <v>546</v>
      </c>
      <c r="D66" s="92" t="s">
        <v>547</v>
      </c>
      <c r="E66" s="92" t="s">
        <v>546</v>
      </c>
      <c r="F66" s="92">
        <v>56551</v>
      </c>
      <c r="G66" s="93">
        <v>15</v>
      </c>
      <c r="H66" s="94">
        <v>2185832927</v>
      </c>
      <c r="I66" s="95" t="s">
        <v>1159</v>
      </c>
      <c r="J66" s="96" t="s">
        <v>1048</v>
      </c>
      <c r="K66" s="32" t="s">
        <v>1048</v>
      </c>
      <c r="L66" s="54">
        <v>331.55</v>
      </c>
      <c r="M66" s="58" t="s">
        <v>1049</v>
      </c>
      <c r="N66" s="97">
        <v>13.48837209</v>
      </c>
      <c r="O66" s="96" t="s">
        <v>1049</v>
      </c>
      <c r="P66" s="34"/>
      <c r="Q66" s="32" t="str">
        <f t="shared" si="0"/>
        <v>NO</v>
      </c>
      <c r="R66" s="98" t="s">
        <v>1048</v>
      </c>
      <c r="S66" s="73">
        <v>29220.46</v>
      </c>
      <c r="T66" s="74">
        <v>2263.33</v>
      </c>
      <c r="U66" s="74">
        <v>3173.22</v>
      </c>
      <c r="V66" s="75">
        <v>2036.43</v>
      </c>
      <c r="W66" s="99">
        <f t="shared" si="1"/>
        <v>1</v>
      </c>
      <c r="X66" s="92">
        <f t="shared" si="2"/>
        <v>1</v>
      </c>
      <c r="Y66" s="92">
        <f t="shared" si="3"/>
        <v>0</v>
      </c>
      <c r="Z66" s="94">
        <f t="shared" si="4"/>
        <v>0</v>
      </c>
      <c r="AA66" s="100" t="str">
        <f t="shared" si="5"/>
        <v>SRSA</v>
      </c>
      <c r="AB66" s="99">
        <f t="shared" si="6"/>
        <v>1</v>
      </c>
      <c r="AC66" s="92">
        <f t="shared" si="7"/>
        <v>0</v>
      </c>
      <c r="AD66" s="94">
        <f t="shared" si="8"/>
        <v>0</v>
      </c>
      <c r="AE66" s="100" t="str">
        <f t="shared" si="9"/>
        <v>-</v>
      </c>
      <c r="AF66" s="99">
        <f t="shared" si="10"/>
        <v>0</v>
      </c>
      <c r="AG66" s="1" t="s">
        <v>1165</v>
      </c>
    </row>
    <row r="67" spans="1:33" s="1" customFormat="1" ht="12.75">
      <c r="A67" s="128">
        <v>2713890</v>
      </c>
      <c r="B67" s="99">
        <v>10264</v>
      </c>
      <c r="C67" s="92" t="s">
        <v>548</v>
      </c>
      <c r="D67" s="92" t="s">
        <v>904</v>
      </c>
      <c r="E67" s="92" t="s">
        <v>549</v>
      </c>
      <c r="F67" s="92">
        <v>56248</v>
      </c>
      <c r="G67" s="93">
        <v>288</v>
      </c>
      <c r="H67" s="94">
        <v>3206772291</v>
      </c>
      <c r="I67" s="95" t="s">
        <v>1159</v>
      </c>
      <c r="J67" s="96" t="s">
        <v>1048</v>
      </c>
      <c r="K67" s="32" t="s">
        <v>1048</v>
      </c>
      <c r="L67" s="54">
        <v>120.14</v>
      </c>
      <c r="M67" s="58" t="s">
        <v>1049</v>
      </c>
      <c r="N67" s="97">
        <v>12.13872832</v>
      </c>
      <c r="O67" s="96" t="s">
        <v>1049</v>
      </c>
      <c r="P67" s="34"/>
      <c r="Q67" s="32" t="str">
        <f t="shared" si="0"/>
        <v>NO</v>
      </c>
      <c r="R67" s="98" t="s">
        <v>1048</v>
      </c>
      <c r="S67" s="73">
        <v>16381.93</v>
      </c>
      <c r="T67" s="74">
        <v>1226.94</v>
      </c>
      <c r="U67" s="74">
        <v>1597.44</v>
      </c>
      <c r="V67" s="75">
        <v>872.5</v>
      </c>
      <c r="W67" s="99">
        <f t="shared" si="1"/>
        <v>1</v>
      </c>
      <c r="X67" s="92">
        <f t="shared" si="2"/>
        <v>1</v>
      </c>
      <c r="Y67" s="92">
        <f t="shared" si="3"/>
        <v>0</v>
      </c>
      <c r="Z67" s="94">
        <f t="shared" si="4"/>
        <v>0</v>
      </c>
      <c r="AA67" s="100" t="str">
        <f t="shared" si="5"/>
        <v>SRSA</v>
      </c>
      <c r="AB67" s="99">
        <f t="shared" si="6"/>
        <v>1</v>
      </c>
      <c r="AC67" s="92">
        <f t="shared" si="7"/>
        <v>0</v>
      </c>
      <c r="AD67" s="94">
        <f t="shared" si="8"/>
        <v>0</v>
      </c>
      <c r="AE67" s="100" t="str">
        <f t="shared" si="9"/>
        <v>-</v>
      </c>
      <c r="AF67" s="99">
        <f t="shared" si="10"/>
        <v>0</v>
      </c>
      <c r="AG67" s="1" t="s">
        <v>1165</v>
      </c>
    </row>
    <row r="68" spans="1:33" s="1" customFormat="1" ht="12.75">
      <c r="A68" s="128">
        <v>2713930</v>
      </c>
      <c r="B68" s="99">
        <v>10330</v>
      </c>
      <c r="C68" s="92" t="s">
        <v>552</v>
      </c>
      <c r="D68" s="92" t="s">
        <v>553</v>
      </c>
      <c r="E68" s="92" t="s">
        <v>554</v>
      </c>
      <c r="F68" s="92">
        <v>56137</v>
      </c>
      <c r="G68" s="93">
        <v>378</v>
      </c>
      <c r="H68" s="94">
        <v>5078534507</v>
      </c>
      <c r="I68" s="95" t="s">
        <v>1159</v>
      </c>
      <c r="J68" s="96" t="s">
        <v>1048</v>
      </c>
      <c r="K68" s="32" t="s">
        <v>1048</v>
      </c>
      <c r="L68" s="54">
        <v>317.12</v>
      </c>
      <c r="M68" s="58" t="s">
        <v>1049</v>
      </c>
      <c r="N68" s="97">
        <v>5.120481928</v>
      </c>
      <c r="O68" s="96" t="s">
        <v>1049</v>
      </c>
      <c r="P68" s="34"/>
      <c r="Q68" s="32" t="str">
        <f t="shared" si="0"/>
        <v>NO</v>
      </c>
      <c r="R68" s="98" t="s">
        <v>1048</v>
      </c>
      <c r="S68" s="73">
        <v>15329.34</v>
      </c>
      <c r="T68" s="74">
        <v>812.88</v>
      </c>
      <c r="U68" s="74">
        <v>1573.17</v>
      </c>
      <c r="V68" s="75">
        <v>1548.71</v>
      </c>
      <c r="W68" s="99">
        <f t="shared" si="1"/>
        <v>1</v>
      </c>
      <c r="X68" s="92">
        <f t="shared" si="2"/>
        <v>1</v>
      </c>
      <c r="Y68" s="92">
        <f t="shared" si="3"/>
        <v>0</v>
      </c>
      <c r="Z68" s="94">
        <f t="shared" si="4"/>
        <v>0</v>
      </c>
      <c r="AA68" s="100" t="str">
        <f t="shared" si="5"/>
        <v>SRSA</v>
      </c>
      <c r="AB68" s="99">
        <f t="shared" si="6"/>
        <v>1</v>
      </c>
      <c r="AC68" s="92">
        <f t="shared" si="7"/>
        <v>0</v>
      </c>
      <c r="AD68" s="94">
        <f t="shared" si="8"/>
        <v>0</v>
      </c>
      <c r="AE68" s="100" t="str">
        <f t="shared" si="9"/>
        <v>-</v>
      </c>
      <c r="AF68" s="99">
        <f t="shared" si="10"/>
        <v>0</v>
      </c>
      <c r="AG68" s="1" t="s">
        <v>1165</v>
      </c>
    </row>
    <row r="69" spans="1:33" s="1" customFormat="1" ht="12.75">
      <c r="A69" s="129">
        <v>2714010</v>
      </c>
      <c r="B69" s="130">
        <v>10002</v>
      </c>
      <c r="C69" s="131" t="s">
        <v>919</v>
      </c>
      <c r="D69" s="131" t="s">
        <v>557</v>
      </c>
      <c r="E69" s="131" t="s">
        <v>919</v>
      </c>
      <c r="F69" s="131">
        <v>55748</v>
      </c>
      <c r="G69" s="132">
        <v>9600</v>
      </c>
      <c r="H69" s="133">
        <v>2186972394</v>
      </c>
      <c r="I69" s="134" t="s">
        <v>1159</v>
      </c>
      <c r="J69" s="135" t="s">
        <v>1048</v>
      </c>
      <c r="K69" s="101" t="s">
        <v>1048</v>
      </c>
      <c r="L69" s="136">
        <v>339.15</v>
      </c>
      <c r="M69" s="137" t="s">
        <v>1048</v>
      </c>
      <c r="N69" s="138">
        <v>22.84768212</v>
      </c>
      <c r="O69" s="135" t="s">
        <v>1048</v>
      </c>
      <c r="P69" s="139"/>
      <c r="Q69" s="101" t="str">
        <f t="shared" si="0"/>
        <v>NO</v>
      </c>
      <c r="R69" s="140" t="s">
        <v>1048</v>
      </c>
      <c r="S69" s="141">
        <v>34663.21</v>
      </c>
      <c r="T69" s="142">
        <v>2915.12</v>
      </c>
      <c r="U69" s="142">
        <v>3917.64</v>
      </c>
      <c r="V69" s="143">
        <v>2303.48</v>
      </c>
      <c r="W69" s="130">
        <f t="shared" si="1"/>
        <v>1</v>
      </c>
      <c r="X69" s="131">
        <f t="shared" si="2"/>
        <v>1</v>
      </c>
      <c r="Y69" s="131">
        <f t="shared" si="3"/>
        <v>0</v>
      </c>
      <c r="Z69" s="133">
        <f t="shared" si="4"/>
        <v>0</v>
      </c>
      <c r="AA69" s="144" t="str">
        <f t="shared" si="5"/>
        <v>SRSA</v>
      </c>
      <c r="AB69" s="130">
        <f t="shared" si="6"/>
        <v>1</v>
      </c>
      <c r="AC69" s="131">
        <f t="shared" si="7"/>
        <v>1</v>
      </c>
      <c r="AD69" s="133" t="str">
        <f t="shared" si="8"/>
        <v>Initial</v>
      </c>
      <c r="AE69" s="144" t="str">
        <f t="shared" si="9"/>
        <v>-</v>
      </c>
      <c r="AF69" s="130" t="str">
        <f t="shared" si="10"/>
        <v>SRSA</v>
      </c>
      <c r="AG69" s="1" t="e">
        <v>#N/A</v>
      </c>
    </row>
    <row r="70" spans="1:33" s="1" customFormat="1" ht="12.75">
      <c r="A70" s="128">
        <v>2714040</v>
      </c>
      <c r="B70" s="99">
        <v>10671</v>
      </c>
      <c r="C70" s="92" t="s">
        <v>558</v>
      </c>
      <c r="D70" s="92" t="s">
        <v>559</v>
      </c>
      <c r="E70" s="92" t="s">
        <v>560</v>
      </c>
      <c r="F70" s="92">
        <v>56138</v>
      </c>
      <c r="G70" s="93">
        <v>547</v>
      </c>
      <c r="H70" s="94">
        <v>5079623240</v>
      </c>
      <c r="I70" s="95" t="s">
        <v>1159</v>
      </c>
      <c r="J70" s="96" t="s">
        <v>1048</v>
      </c>
      <c r="K70" s="32" t="s">
        <v>1048</v>
      </c>
      <c r="L70" s="54">
        <v>293.01</v>
      </c>
      <c r="M70" s="58" t="s">
        <v>1049</v>
      </c>
      <c r="N70" s="97">
        <v>4.958677686</v>
      </c>
      <c r="O70" s="96" t="s">
        <v>1049</v>
      </c>
      <c r="P70" s="34"/>
      <c r="Q70" s="32" t="str">
        <f t="shared" si="0"/>
        <v>NO</v>
      </c>
      <c r="R70" s="98" t="s">
        <v>1048</v>
      </c>
      <c r="S70" s="73">
        <v>12983.1</v>
      </c>
      <c r="T70" s="74">
        <v>722.86</v>
      </c>
      <c r="U70" s="74">
        <v>1431.09</v>
      </c>
      <c r="V70" s="75">
        <v>1437.78</v>
      </c>
      <c r="W70" s="99">
        <f t="shared" si="1"/>
        <v>1</v>
      </c>
      <c r="X70" s="92">
        <f t="shared" si="2"/>
        <v>1</v>
      </c>
      <c r="Y70" s="92">
        <f t="shared" si="3"/>
        <v>0</v>
      </c>
      <c r="Z70" s="94">
        <f t="shared" si="4"/>
        <v>0</v>
      </c>
      <c r="AA70" s="100" t="str">
        <f t="shared" si="5"/>
        <v>SRSA</v>
      </c>
      <c r="AB70" s="99">
        <f t="shared" si="6"/>
        <v>1</v>
      </c>
      <c r="AC70" s="92">
        <f t="shared" si="7"/>
        <v>0</v>
      </c>
      <c r="AD70" s="94">
        <f t="shared" si="8"/>
        <v>0</v>
      </c>
      <c r="AE70" s="100" t="str">
        <f t="shared" si="9"/>
        <v>-</v>
      </c>
      <c r="AF70" s="99">
        <f t="shared" si="10"/>
        <v>0</v>
      </c>
      <c r="AG70" s="1" t="s">
        <v>1165</v>
      </c>
    </row>
    <row r="71" spans="1:33" s="1" customFormat="1" ht="12.75">
      <c r="A71" s="128">
        <v>2715510</v>
      </c>
      <c r="B71" s="99">
        <v>10473</v>
      </c>
      <c r="C71" s="92" t="s">
        <v>573</v>
      </c>
      <c r="D71" s="92" t="s">
        <v>574</v>
      </c>
      <c r="E71" s="92" t="s">
        <v>573</v>
      </c>
      <c r="F71" s="92">
        <v>56342</v>
      </c>
      <c r="G71" s="93">
        <v>25</v>
      </c>
      <c r="H71" s="94">
        <v>3206763146</v>
      </c>
      <c r="I71" s="95" t="s">
        <v>1159</v>
      </c>
      <c r="J71" s="96" t="s">
        <v>1048</v>
      </c>
      <c r="K71" s="32" t="s">
        <v>1048</v>
      </c>
      <c r="L71" s="54">
        <v>536.96</v>
      </c>
      <c r="M71" s="58" t="s">
        <v>1049</v>
      </c>
      <c r="N71" s="97">
        <v>8.0078125</v>
      </c>
      <c r="O71" s="96" t="s">
        <v>1049</v>
      </c>
      <c r="P71" s="34"/>
      <c r="Q71" s="32" t="str">
        <f t="shared" si="0"/>
        <v>NO</v>
      </c>
      <c r="R71" s="98" t="s">
        <v>1048</v>
      </c>
      <c r="S71" s="73">
        <v>25257.06</v>
      </c>
      <c r="T71" s="74">
        <v>1590.42</v>
      </c>
      <c r="U71" s="74">
        <v>2873.22</v>
      </c>
      <c r="V71" s="75">
        <v>2644.07</v>
      </c>
      <c r="W71" s="99">
        <f t="shared" si="1"/>
        <v>1</v>
      </c>
      <c r="X71" s="92">
        <f t="shared" si="2"/>
        <v>1</v>
      </c>
      <c r="Y71" s="92">
        <f t="shared" si="3"/>
        <v>0</v>
      </c>
      <c r="Z71" s="94">
        <f t="shared" si="4"/>
        <v>0</v>
      </c>
      <c r="AA71" s="100" t="str">
        <f t="shared" si="5"/>
        <v>SRSA</v>
      </c>
      <c r="AB71" s="99">
        <f t="shared" si="6"/>
        <v>1</v>
      </c>
      <c r="AC71" s="92">
        <f t="shared" si="7"/>
        <v>0</v>
      </c>
      <c r="AD71" s="94">
        <f t="shared" si="8"/>
        <v>0</v>
      </c>
      <c r="AE71" s="100" t="str">
        <f t="shared" si="9"/>
        <v>-</v>
      </c>
      <c r="AF71" s="99">
        <f t="shared" si="10"/>
        <v>0</v>
      </c>
      <c r="AG71" s="1" t="s">
        <v>1165</v>
      </c>
    </row>
    <row r="72" spans="1:33" s="1" customFormat="1" ht="12.75">
      <c r="A72" s="128">
        <v>2715540</v>
      </c>
      <c r="B72" s="99">
        <v>10403</v>
      </c>
      <c r="C72" s="92" t="s">
        <v>575</v>
      </c>
      <c r="D72" s="92" t="s">
        <v>953</v>
      </c>
      <c r="E72" s="92" t="s">
        <v>575</v>
      </c>
      <c r="F72" s="92">
        <v>56142</v>
      </c>
      <c r="G72" s="93">
        <v>9</v>
      </c>
      <c r="H72" s="94">
        <v>5076941540</v>
      </c>
      <c r="I72" s="95" t="s">
        <v>1159</v>
      </c>
      <c r="J72" s="96" t="s">
        <v>1048</v>
      </c>
      <c r="K72" s="32" t="s">
        <v>1048</v>
      </c>
      <c r="L72" s="54">
        <v>188.72</v>
      </c>
      <c r="M72" s="58" t="s">
        <v>1049</v>
      </c>
      <c r="N72" s="97">
        <v>12.03319502</v>
      </c>
      <c r="O72" s="96" t="s">
        <v>1049</v>
      </c>
      <c r="P72" s="34"/>
      <c r="Q72" s="32" t="str">
        <f t="shared" si="0"/>
        <v>NO</v>
      </c>
      <c r="R72" s="98" t="s">
        <v>1048</v>
      </c>
      <c r="S72" s="73">
        <v>15578.34</v>
      </c>
      <c r="T72" s="74">
        <v>1064.29</v>
      </c>
      <c r="U72" s="74">
        <v>1566.49</v>
      </c>
      <c r="V72" s="75">
        <v>1097.75</v>
      </c>
      <c r="W72" s="99">
        <f t="shared" si="1"/>
        <v>1</v>
      </c>
      <c r="X72" s="92">
        <f t="shared" si="2"/>
        <v>1</v>
      </c>
      <c r="Y72" s="92">
        <f t="shared" si="3"/>
        <v>0</v>
      </c>
      <c r="Z72" s="94">
        <f t="shared" si="4"/>
        <v>0</v>
      </c>
      <c r="AA72" s="100" t="str">
        <f t="shared" si="5"/>
        <v>SRSA</v>
      </c>
      <c r="AB72" s="99">
        <f t="shared" si="6"/>
        <v>1</v>
      </c>
      <c r="AC72" s="92">
        <f t="shared" si="7"/>
        <v>0</v>
      </c>
      <c r="AD72" s="94">
        <f t="shared" si="8"/>
        <v>0</v>
      </c>
      <c r="AE72" s="100" t="str">
        <f t="shared" si="9"/>
        <v>-</v>
      </c>
      <c r="AF72" s="99">
        <f t="shared" si="10"/>
        <v>0</v>
      </c>
      <c r="AG72" s="1" t="s">
        <v>1165</v>
      </c>
    </row>
    <row r="73" spans="1:33" s="1" customFormat="1" ht="12.75">
      <c r="A73" s="128">
        <v>2791451</v>
      </c>
      <c r="B73" s="99">
        <v>12835</v>
      </c>
      <c r="C73" s="92" t="s">
        <v>870</v>
      </c>
      <c r="D73" s="92" t="s">
        <v>871</v>
      </c>
      <c r="E73" s="92" t="s">
        <v>956</v>
      </c>
      <c r="F73" s="92">
        <v>56048</v>
      </c>
      <c r="G73" s="93">
        <v>389</v>
      </c>
      <c r="H73" s="94">
        <v>5072345478</v>
      </c>
      <c r="I73" s="95" t="s">
        <v>1159</v>
      </c>
      <c r="J73" s="96" t="s">
        <v>1048</v>
      </c>
      <c r="K73" s="32" t="s">
        <v>1048</v>
      </c>
      <c r="L73" s="54">
        <v>556.42</v>
      </c>
      <c r="M73" s="58" t="s">
        <v>1049</v>
      </c>
      <c r="N73" s="97">
        <v>5.579399142</v>
      </c>
      <c r="O73" s="96" t="s">
        <v>1049</v>
      </c>
      <c r="P73" s="34"/>
      <c r="Q73" s="32" t="str">
        <f t="shared" si="0"/>
        <v>NO</v>
      </c>
      <c r="R73" s="98" t="s">
        <v>1048</v>
      </c>
      <c r="S73" s="73">
        <v>42954.95</v>
      </c>
      <c r="T73" s="74">
        <v>3012.24</v>
      </c>
      <c r="U73" s="74">
        <v>4679.25</v>
      </c>
      <c r="V73" s="75">
        <v>3570.06</v>
      </c>
      <c r="W73" s="99">
        <f t="shared" si="1"/>
        <v>1</v>
      </c>
      <c r="X73" s="92">
        <f t="shared" si="2"/>
        <v>1</v>
      </c>
      <c r="Y73" s="92">
        <f t="shared" si="3"/>
        <v>0</v>
      </c>
      <c r="Z73" s="94">
        <f t="shared" si="4"/>
        <v>0</v>
      </c>
      <c r="AA73" s="100" t="str">
        <f t="shared" si="5"/>
        <v>SRSA</v>
      </c>
      <c r="AB73" s="99">
        <f t="shared" si="6"/>
        <v>1</v>
      </c>
      <c r="AC73" s="92">
        <f t="shared" si="7"/>
        <v>0</v>
      </c>
      <c r="AD73" s="94">
        <f t="shared" si="8"/>
        <v>0</v>
      </c>
      <c r="AE73" s="100" t="str">
        <f t="shared" si="9"/>
        <v>-</v>
      </c>
      <c r="AF73" s="99">
        <f t="shared" si="10"/>
        <v>0</v>
      </c>
      <c r="AG73" s="1" t="s">
        <v>1165</v>
      </c>
    </row>
    <row r="74" spans="1:33" s="1" customFormat="1" ht="12.75">
      <c r="A74" s="128">
        <v>2717010</v>
      </c>
      <c r="B74" s="99">
        <v>10036</v>
      </c>
      <c r="C74" s="92" t="s">
        <v>581</v>
      </c>
      <c r="D74" s="92" t="s">
        <v>582</v>
      </c>
      <c r="E74" s="92" t="s">
        <v>581</v>
      </c>
      <c r="F74" s="92">
        <v>56650</v>
      </c>
      <c r="G74" s="93">
        <v>259</v>
      </c>
      <c r="H74" s="94">
        <v>2186478286</v>
      </c>
      <c r="I74" s="95" t="s">
        <v>1159</v>
      </c>
      <c r="J74" s="96" t="s">
        <v>1048</v>
      </c>
      <c r="K74" s="32" t="s">
        <v>1048</v>
      </c>
      <c r="L74" s="54">
        <v>254.68</v>
      </c>
      <c r="M74" s="58" t="s">
        <v>1049</v>
      </c>
      <c r="N74" s="97">
        <v>45.77777778</v>
      </c>
      <c r="O74" s="96" t="s">
        <v>1048</v>
      </c>
      <c r="P74" s="34"/>
      <c r="Q74" s="32" t="str">
        <f t="shared" si="0"/>
        <v>NO</v>
      </c>
      <c r="R74" s="98" t="s">
        <v>1048</v>
      </c>
      <c r="S74" s="73">
        <v>27192.17</v>
      </c>
      <c r="T74" s="74">
        <v>3401.61</v>
      </c>
      <c r="U74" s="74">
        <v>4304.13</v>
      </c>
      <c r="V74" s="75">
        <v>2183.94</v>
      </c>
      <c r="W74" s="99">
        <f t="shared" si="1"/>
        <v>1</v>
      </c>
      <c r="X74" s="92">
        <f t="shared" si="2"/>
        <v>1</v>
      </c>
      <c r="Y74" s="92">
        <f t="shared" si="3"/>
        <v>0</v>
      </c>
      <c r="Z74" s="94">
        <f t="shared" si="4"/>
        <v>0</v>
      </c>
      <c r="AA74" s="100" t="str">
        <f t="shared" si="5"/>
        <v>SRSA</v>
      </c>
      <c r="AB74" s="99">
        <f t="shared" si="6"/>
        <v>1</v>
      </c>
      <c r="AC74" s="92">
        <f t="shared" si="7"/>
        <v>1</v>
      </c>
      <c r="AD74" s="94" t="str">
        <f t="shared" si="8"/>
        <v>Initial</v>
      </c>
      <c r="AE74" s="100" t="str">
        <f t="shared" si="9"/>
        <v>-</v>
      </c>
      <c r="AF74" s="99" t="str">
        <f t="shared" si="10"/>
        <v>SRSA</v>
      </c>
      <c r="AG74" s="1" t="s">
        <v>1165</v>
      </c>
    </row>
    <row r="75" spans="1:33" s="1" customFormat="1" ht="12.75">
      <c r="A75" s="129">
        <v>2717120</v>
      </c>
      <c r="B75" s="130">
        <v>10775</v>
      </c>
      <c r="C75" s="131" t="s">
        <v>586</v>
      </c>
      <c r="D75" s="131" t="s">
        <v>587</v>
      </c>
      <c r="E75" s="131" t="s">
        <v>588</v>
      </c>
      <c r="F75" s="131">
        <v>56252</v>
      </c>
      <c r="G75" s="132">
        <v>168</v>
      </c>
      <c r="H75" s="133">
        <v>3202641411</v>
      </c>
      <c r="I75" s="134" t="s">
        <v>1159</v>
      </c>
      <c r="J75" s="135" t="s">
        <v>1048</v>
      </c>
      <c r="K75" s="101" t="s">
        <v>1048</v>
      </c>
      <c r="L75" s="136">
        <v>590.46</v>
      </c>
      <c r="M75" s="137" t="s">
        <v>1049</v>
      </c>
      <c r="N75" s="138">
        <v>12.68656716</v>
      </c>
      <c r="O75" s="135" t="s">
        <v>1049</v>
      </c>
      <c r="P75" s="139"/>
      <c r="Q75" s="101" t="str">
        <f aca="true" t="shared" si="11" ref="Q75:Q138">IF(AND(ISNUMBER(P75),P75&gt;=20),"YES","NO")</f>
        <v>NO</v>
      </c>
      <c r="R75" s="140" t="s">
        <v>1048</v>
      </c>
      <c r="S75" s="141">
        <v>30108.31</v>
      </c>
      <c r="T75" s="142">
        <v>1940.39</v>
      </c>
      <c r="U75" s="142">
        <v>3365.13</v>
      </c>
      <c r="V75" s="143">
        <v>2961.32</v>
      </c>
      <c r="W75" s="130">
        <f aca="true" t="shared" si="12" ref="W75:W138">IF(OR(J75="YES",K75="YES"),1,0)</f>
        <v>1</v>
      </c>
      <c r="X75" s="131">
        <f aca="true" t="shared" si="13" ref="X75:X138">IF(OR(AND(ISNUMBER(L75),AND(L75&gt;0,L75&lt;600)),AND(ISNUMBER(L75),AND(L75&gt;0,M75="YES"))),1,0)</f>
        <v>1</v>
      </c>
      <c r="Y75" s="131">
        <f aca="true" t="shared" si="14" ref="Y75:Y138">IF(AND(OR(J75="YES",K75="YES"),(W75=0)),"Trouble",0)</f>
        <v>0</v>
      </c>
      <c r="Z75" s="133">
        <f aca="true" t="shared" si="15" ref="Z75:Z138">IF(AND(OR(AND(ISNUMBER(L75),AND(L75&gt;0,L75&lt;600)),AND(ISNUMBER(L75),AND(L75&gt;0,M75="YES"))),(X75=0)),"Trouble",0)</f>
        <v>0</v>
      </c>
      <c r="AA75" s="144" t="str">
        <f aca="true" t="shared" si="16" ref="AA75:AA138">IF(AND(W75=1,X75=1),"SRSA","-")</f>
        <v>SRSA</v>
      </c>
      <c r="AB75" s="130">
        <f aca="true" t="shared" si="17" ref="AB75:AB138">IF(R75="YES",1,0)</f>
        <v>1</v>
      </c>
      <c r="AC75" s="131">
        <f aca="true" t="shared" si="18" ref="AC75:AC138">IF(OR(AND(ISNUMBER(P75),P75&gt;=20),(AND(ISNUMBER(P75)=FALSE,AND(ISNUMBER(N75),N75&gt;=20)))),1,0)</f>
        <v>0</v>
      </c>
      <c r="AD75" s="133">
        <f aca="true" t="shared" si="19" ref="AD75:AD138">IF(AND(AB75=1,AC75=1),"Initial",0)</f>
        <v>0</v>
      </c>
      <c r="AE75" s="144" t="str">
        <f aca="true" t="shared" si="20" ref="AE75:AE138">IF(AND(AND(AD75="Initial",AF75=0),AND(ISNUMBER(L75),L75&gt;0)),"RLIS","-")</f>
        <v>-</v>
      </c>
      <c r="AF75" s="130">
        <f aca="true" t="shared" si="21" ref="AF75:AF138">IF(AND(AA75="SRSA",AD75="Initial"),"SRSA",0)</f>
        <v>0</v>
      </c>
      <c r="AG75" s="1" t="e">
        <v>#N/A</v>
      </c>
    </row>
    <row r="76" spans="1:33" s="1" customFormat="1" ht="12.75">
      <c r="A76" s="128">
        <v>2791447</v>
      </c>
      <c r="B76" s="99">
        <v>12171</v>
      </c>
      <c r="C76" s="92" t="s">
        <v>861</v>
      </c>
      <c r="D76" s="92" t="s">
        <v>901</v>
      </c>
      <c r="E76" s="92" t="s">
        <v>862</v>
      </c>
      <c r="F76" s="92">
        <v>56728</v>
      </c>
      <c r="G76" s="93">
        <v>670</v>
      </c>
      <c r="H76" s="94">
        <v>2188433682</v>
      </c>
      <c r="I76" s="95" t="s">
        <v>1159</v>
      </c>
      <c r="J76" s="96" t="s">
        <v>1048</v>
      </c>
      <c r="K76" s="32" t="s">
        <v>1048</v>
      </c>
      <c r="L76" s="54">
        <v>350.12</v>
      </c>
      <c r="M76" s="58" t="s">
        <v>1048</v>
      </c>
      <c r="N76" s="97">
        <v>5.399568035</v>
      </c>
      <c r="O76" s="96" t="s">
        <v>1049</v>
      </c>
      <c r="P76" s="34"/>
      <c r="Q76" s="32" t="str">
        <f t="shared" si="11"/>
        <v>NO</v>
      </c>
      <c r="R76" s="98" t="s">
        <v>1048</v>
      </c>
      <c r="S76" s="73">
        <v>17693.25</v>
      </c>
      <c r="T76" s="74">
        <v>935.06</v>
      </c>
      <c r="U76" s="74">
        <v>1816.14</v>
      </c>
      <c r="V76" s="75">
        <v>1793.75</v>
      </c>
      <c r="W76" s="99">
        <f t="shared" si="12"/>
        <v>1</v>
      </c>
      <c r="X76" s="92">
        <f t="shared" si="13"/>
        <v>1</v>
      </c>
      <c r="Y76" s="92">
        <f t="shared" si="14"/>
        <v>0</v>
      </c>
      <c r="Z76" s="94">
        <f t="shared" si="15"/>
        <v>0</v>
      </c>
      <c r="AA76" s="100" t="str">
        <f t="shared" si="16"/>
        <v>SRSA</v>
      </c>
      <c r="AB76" s="99">
        <f t="shared" si="17"/>
        <v>1</v>
      </c>
      <c r="AC76" s="92">
        <f t="shared" si="18"/>
        <v>0</v>
      </c>
      <c r="AD76" s="94">
        <f t="shared" si="19"/>
        <v>0</v>
      </c>
      <c r="AE76" s="100" t="str">
        <f t="shared" si="20"/>
        <v>-</v>
      </c>
      <c r="AF76" s="99">
        <f t="shared" si="21"/>
        <v>0</v>
      </c>
      <c r="AG76" s="1" t="s">
        <v>1165</v>
      </c>
    </row>
    <row r="77" spans="1:33" s="1" customFormat="1" ht="12.75">
      <c r="A77" s="128">
        <v>2700174</v>
      </c>
      <c r="B77" s="99">
        <v>74050</v>
      </c>
      <c r="C77" s="92" t="s">
        <v>227</v>
      </c>
      <c r="D77" s="92" t="s">
        <v>228</v>
      </c>
      <c r="E77" s="92" t="s">
        <v>984</v>
      </c>
      <c r="F77" s="92">
        <v>56054</v>
      </c>
      <c r="G77" s="93" t="s">
        <v>1036</v>
      </c>
      <c r="H77" s="94">
        <v>5072288943</v>
      </c>
      <c r="I77" s="95" t="s">
        <v>1159</v>
      </c>
      <c r="J77" s="96" t="s">
        <v>1048</v>
      </c>
      <c r="K77" s="32" t="s">
        <v>1048</v>
      </c>
      <c r="L77" s="54">
        <v>87.96</v>
      </c>
      <c r="M77" s="58" t="s">
        <v>1049</v>
      </c>
      <c r="N77" s="97" t="s">
        <v>336</v>
      </c>
      <c r="O77" s="96" t="s">
        <v>336</v>
      </c>
      <c r="P77" s="34"/>
      <c r="Q77" s="32" t="str">
        <f t="shared" si="11"/>
        <v>NO</v>
      </c>
      <c r="R77" s="98" t="s">
        <v>1048</v>
      </c>
      <c r="S77" s="73">
        <v>5056.25</v>
      </c>
      <c r="T77" s="74">
        <v>590.28</v>
      </c>
      <c r="U77" s="74">
        <v>827.62</v>
      </c>
      <c r="V77" s="75">
        <v>531.19</v>
      </c>
      <c r="W77" s="99">
        <f t="shared" si="12"/>
        <v>1</v>
      </c>
      <c r="X77" s="92">
        <f t="shared" si="13"/>
        <v>1</v>
      </c>
      <c r="Y77" s="92">
        <f t="shared" si="14"/>
        <v>0</v>
      </c>
      <c r="Z77" s="94">
        <f t="shared" si="15"/>
        <v>0</v>
      </c>
      <c r="AA77" s="100" t="str">
        <f t="shared" si="16"/>
        <v>SRSA</v>
      </c>
      <c r="AB77" s="99">
        <f t="shared" si="17"/>
        <v>1</v>
      </c>
      <c r="AC77" s="92">
        <f t="shared" si="18"/>
        <v>0</v>
      </c>
      <c r="AD77" s="94">
        <f t="shared" si="19"/>
        <v>0</v>
      </c>
      <c r="AE77" s="100" t="str">
        <f t="shared" si="20"/>
        <v>-</v>
      </c>
      <c r="AF77" s="99">
        <f t="shared" si="21"/>
        <v>0</v>
      </c>
      <c r="AG77" s="1" t="s">
        <v>1165</v>
      </c>
    </row>
    <row r="78" spans="1:33" s="1" customFormat="1" ht="12.75">
      <c r="A78" s="129">
        <v>2700040</v>
      </c>
      <c r="B78" s="130">
        <v>520397</v>
      </c>
      <c r="C78" s="131" t="s">
        <v>53</v>
      </c>
      <c r="D78" s="131" t="s">
        <v>924</v>
      </c>
      <c r="E78" s="131" t="s">
        <v>945</v>
      </c>
      <c r="F78" s="131">
        <v>56511</v>
      </c>
      <c r="G78" s="132">
        <v>209</v>
      </c>
      <c r="H78" s="133">
        <v>2184396876</v>
      </c>
      <c r="I78" s="134" t="s">
        <v>1159</v>
      </c>
      <c r="J78" s="135" t="s">
        <v>1048</v>
      </c>
      <c r="K78" s="101" t="s">
        <v>1048</v>
      </c>
      <c r="L78" s="136">
        <v>4.84</v>
      </c>
      <c r="M78" s="137" t="s">
        <v>1049</v>
      </c>
      <c r="N78" s="138" t="s">
        <v>336</v>
      </c>
      <c r="O78" s="135" t="s">
        <v>336</v>
      </c>
      <c r="P78" s="139"/>
      <c r="Q78" s="101" t="str">
        <f t="shared" si="11"/>
        <v>NO</v>
      </c>
      <c r="R78" s="140" t="s">
        <v>1048</v>
      </c>
      <c r="S78" s="141">
        <v>0</v>
      </c>
      <c r="T78" s="142">
        <v>0</v>
      </c>
      <c r="U78" s="142">
        <v>0</v>
      </c>
      <c r="V78" s="143">
        <v>0</v>
      </c>
      <c r="W78" s="130">
        <f t="shared" si="12"/>
        <v>1</v>
      </c>
      <c r="X78" s="131">
        <f t="shared" si="13"/>
        <v>1</v>
      </c>
      <c r="Y78" s="131">
        <f t="shared" si="14"/>
        <v>0</v>
      </c>
      <c r="Z78" s="133">
        <f t="shared" si="15"/>
        <v>0</v>
      </c>
      <c r="AA78" s="144" t="str">
        <f t="shared" si="16"/>
        <v>SRSA</v>
      </c>
      <c r="AB78" s="130">
        <f t="shared" si="17"/>
        <v>1</v>
      </c>
      <c r="AC78" s="131">
        <f t="shared" si="18"/>
        <v>0</v>
      </c>
      <c r="AD78" s="133">
        <f t="shared" si="19"/>
        <v>0</v>
      </c>
      <c r="AE78" s="144" t="str">
        <f t="shared" si="20"/>
        <v>-</v>
      </c>
      <c r="AF78" s="130">
        <f t="shared" si="21"/>
        <v>0</v>
      </c>
      <c r="AG78" s="1" t="e">
        <v>#N/A</v>
      </c>
    </row>
    <row r="79" spans="1:33" s="1" customFormat="1" ht="12.75">
      <c r="A79" s="128">
        <v>2717460</v>
      </c>
      <c r="B79" s="99">
        <v>10404</v>
      </c>
      <c r="C79" s="92" t="s">
        <v>591</v>
      </c>
      <c r="D79" s="92" t="s">
        <v>592</v>
      </c>
      <c r="E79" s="92" t="s">
        <v>591</v>
      </c>
      <c r="F79" s="92">
        <v>56149</v>
      </c>
      <c r="G79" s="93">
        <v>158</v>
      </c>
      <c r="H79" s="94">
        <v>5073684236</v>
      </c>
      <c r="I79" s="95" t="s">
        <v>1159</v>
      </c>
      <c r="J79" s="96" t="s">
        <v>1048</v>
      </c>
      <c r="K79" s="32" t="s">
        <v>1048</v>
      </c>
      <c r="L79" s="54">
        <v>182.87</v>
      </c>
      <c r="M79" s="58" t="s">
        <v>1049</v>
      </c>
      <c r="N79" s="97">
        <v>7.916666667</v>
      </c>
      <c r="O79" s="96" t="s">
        <v>1049</v>
      </c>
      <c r="P79" s="34"/>
      <c r="Q79" s="32" t="str">
        <f t="shared" si="11"/>
        <v>NO</v>
      </c>
      <c r="R79" s="98" t="s">
        <v>1048</v>
      </c>
      <c r="S79" s="73">
        <v>10937.22</v>
      </c>
      <c r="T79" s="74">
        <v>612.04</v>
      </c>
      <c r="U79" s="74">
        <v>1064.6</v>
      </c>
      <c r="V79" s="75">
        <v>940.04</v>
      </c>
      <c r="W79" s="99">
        <f t="shared" si="12"/>
        <v>1</v>
      </c>
      <c r="X79" s="92">
        <f t="shared" si="13"/>
        <v>1</v>
      </c>
      <c r="Y79" s="92">
        <f t="shared" si="14"/>
        <v>0</v>
      </c>
      <c r="Z79" s="94">
        <f t="shared" si="15"/>
        <v>0</v>
      </c>
      <c r="AA79" s="100" t="str">
        <f t="shared" si="16"/>
        <v>SRSA</v>
      </c>
      <c r="AB79" s="99">
        <f t="shared" si="17"/>
        <v>1</v>
      </c>
      <c r="AC79" s="92">
        <f t="shared" si="18"/>
        <v>0</v>
      </c>
      <c r="AD79" s="94">
        <f t="shared" si="19"/>
        <v>0</v>
      </c>
      <c r="AE79" s="100" t="str">
        <f t="shared" si="20"/>
        <v>-</v>
      </c>
      <c r="AF79" s="99">
        <f t="shared" si="21"/>
        <v>0</v>
      </c>
      <c r="AG79" s="1" t="s">
        <v>1165</v>
      </c>
    </row>
    <row r="80" spans="1:33" s="1" customFormat="1" ht="12.75">
      <c r="A80" s="128">
        <v>2717570</v>
      </c>
      <c r="B80" s="99">
        <v>10390</v>
      </c>
      <c r="C80" s="92" t="s">
        <v>594</v>
      </c>
      <c r="D80" s="92" t="s">
        <v>341</v>
      </c>
      <c r="E80" s="92" t="s">
        <v>595</v>
      </c>
      <c r="F80" s="92">
        <v>56623</v>
      </c>
      <c r="G80" s="93" t="s">
        <v>1036</v>
      </c>
      <c r="H80" s="94">
        <v>2186342735</v>
      </c>
      <c r="I80" s="95" t="s">
        <v>1159</v>
      </c>
      <c r="J80" s="96" t="s">
        <v>1048</v>
      </c>
      <c r="K80" s="32" t="s">
        <v>1048</v>
      </c>
      <c r="L80" s="54">
        <v>657.45</v>
      </c>
      <c r="M80" s="58" t="s">
        <v>1048</v>
      </c>
      <c r="N80" s="97">
        <v>7.671232877</v>
      </c>
      <c r="O80" s="96" t="s">
        <v>1049</v>
      </c>
      <c r="P80" s="34"/>
      <c r="Q80" s="32" t="str">
        <f t="shared" si="11"/>
        <v>NO</v>
      </c>
      <c r="R80" s="98" t="s">
        <v>1048</v>
      </c>
      <c r="S80" s="73">
        <v>34158.7</v>
      </c>
      <c r="T80" s="74">
        <v>1859.52</v>
      </c>
      <c r="U80" s="74">
        <v>3396.18</v>
      </c>
      <c r="V80" s="75">
        <v>3160.86</v>
      </c>
      <c r="W80" s="99">
        <f t="shared" si="12"/>
        <v>1</v>
      </c>
      <c r="X80" s="92">
        <f t="shared" si="13"/>
        <v>1</v>
      </c>
      <c r="Y80" s="92">
        <f t="shared" si="14"/>
        <v>0</v>
      </c>
      <c r="Z80" s="94">
        <f t="shared" si="15"/>
        <v>0</v>
      </c>
      <c r="AA80" s="100" t="str">
        <f t="shared" si="16"/>
        <v>SRSA</v>
      </c>
      <c r="AB80" s="99">
        <f t="shared" si="17"/>
        <v>1</v>
      </c>
      <c r="AC80" s="92">
        <f t="shared" si="18"/>
        <v>0</v>
      </c>
      <c r="AD80" s="94">
        <f t="shared" si="19"/>
        <v>0</v>
      </c>
      <c r="AE80" s="100" t="str">
        <f t="shared" si="20"/>
        <v>-</v>
      </c>
      <c r="AF80" s="99">
        <f t="shared" si="21"/>
        <v>0</v>
      </c>
      <c r="AG80" s="1" t="s">
        <v>1165</v>
      </c>
    </row>
    <row r="81" spans="1:33" s="1" customFormat="1" ht="12.75">
      <c r="A81" s="129">
        <v>2740740</v>
      </c>
      <c r="B81" s="130">
        <v>10381</v>
      </c>
      <c r="C81" s="131" t="s">
        <v>811</v>
      </c>
      <c r="D81" s="131" t="s">
        <v>812</v>
      </c>
      <c r="E81" s="131" t="s">
        <v>813</v>
      </c>
      <c r="F81" s="131">
        <v>55616</v>
      </c>
      <c r="G81" s="132" t="s">
        <v>1036</v>
      </c>
      <c r="H81" s="133">
        <v>2188348216</v>
      </c>
      <c r="I81" s="134" t="s">
        <v>1050</v>
      </c>
      <c r="J81" s="135" t="s">
        <v>1049</v>
      </c>
      <c r="K81" s="101" t="s">
        <v>1150</v>
      </c>
      <c r="L81" s="136">
        <v>1530.73</v>
      </c>
      <c r="M81" s="137" t="s">
        <v>1048</v>
      </c>
      <c r="N81" s="138">
        <v>8.044382802</v>
      </c>
      <c r="O81" s="135" t="s">
        <v>1049</v>
      </c>
      <c r="P81" s="139"/>
      <c r="Q81" s="101" t="str">
        <f t="shared" si="11"/>
        <v>NO</v>
      </c>
      <c r="R81" s="140" t="s">
        <v>1048</v>
      </c>
      <c r="S81" s="141">
        <v>82246.99</v>
      </c>
      <c r="T81" s="142">
        <v>4629.49</v>
      </c>
      <c r="U81" s="142">
        <v>8218.8</v>
      </c>
      <c r="V81" s="143">
        <v>7423.67</v>
      </c>
      <c r="W81" s="130">
        <f t="shared" si="12"/>
        <v>1</v>
      </c>
      <c r="X81" s="131">
        <f t="shared" si="13"/>
        <v>1</v>
      </c>
      <c r="Y81" s="131">
        <f t="shared" si="14"/>
        <v>0</v>
      </c>
      <c r="Z81" s="133">
        <f t="shared" si="15"/>
        <v>0</v>
      </c>
      <c r="AA81" s="144" t="str">
        <f t="shared" si="16"/>
        <v>SRSA</v>
      </c>
      <c r="AB81" s="130">
        <f t="shared" si="17"/>
        <v>1</v>
      </c>
      <c r="AC81" s="131">
        <f t="shared" si="18"/>
        <v>0</v>
      </c>
      <c r="AD81" s="133">
        <f t="shared" si="19"/>
        <v>0</v>
      </c>
      <c r="AE81" s="144" t="str">
        <f t="shared" si="20"/>
        <v>-</v>
      </c>
      <c r="AF81" s="130">
        <f t="shared" si="21"/>
        <v>0</v>
      </c>
      <c r="AG81" s="1" t="e">
        <v>#N/A</v>
      </c>
    </row>
    <row r="82" spans="1:33" s="1" customFormat="1" ht="12.75">
      <c r="A82" s="128">
        <v>2700170</v>
      </c>
      <c r="B82" s="99">
        <v>74046</v>
      </c>
      <c r="C82" s="92" t="s">
        <v>220</v>
      </c>
      <c r="D82" s="92" t="s">
        <v>221</v>
      </c>
      <c r="E82" s="92" t="s">
        <v>159</v>
      </c>
      <c r="F82" s="92">
        <v>55803</v>
      </c>
      <c r="G82" s="93" t="s">
        <v>1036</v>
      </c>
      <c r="H82" s="94">
        <v>2185292468</v>
      </c>
      <c r="I82" s="95" t="s">
        <v>1157</v>
      </c>
      <c r="J82" s="96" t="s">
        <v>1048</v>
      </c>
      <c r="K82" s="32" t="s">
        <v>1048</v>
      </c>
      <c r="L82" s="54">
        <v>72.06</v>
      </c>
      <c r="M82" s="58" t="s">
        <v>1049</v>
      </c>
      <c r="N82" s="97" t="s">
        <v>336</v>
      </c>
      <c r="O82" s="96" t="s">
        <v>336</v>
      </c>
      <c r="P82" s="34"/>
      <c r="Q82" s="32" t="str">
        <f t="shared" si="11"/>
        <v>NO</v>
      </c>
      <c r="R82" s="98" t="s">
        <v>1048</v>
      </c>
      <c r="S82" s="73">
        <v>4919.36</v>
      </c>
      <c r="T82" s="74">
        <v>347.22</v>
      </c>
      <c r="U82" s="74">
        <v>538.72</v>
      </c>
      <c r="V82" s="75">
        <v>410.28</v>
      </c>
      <c r="W82" s="99">
        <f t="shared" si="12"/>
        <v>1</v>
      </c>
      <c r="X82" s="92">
        <f t="shared" si="13"/>
        <v>1</v>
      </c>
      <c r="Y82" s="92">
        <f t="shared" si="14"/>
        <v>0</v>
      </c>
      <c r="Z82" s="94">
        <f t="shared" si="15"/>
        <v>0</v>
      </c>
      <c r="AA82" s="100" t="str">
        <f t="shared" si="16"/>
        <v>SRSA</v>
      </c>
      <c r="AB82" s="99">
        <f t="shared" si="17"/>
        <v>1</v>
      </c>
      <c r="AC82" s="92">
        <f t="shared" si="18"/>
        <v>0</v>
      </c>
      <c r="AD82" s="94">
        <f t="shared" si="19"/>
        <v>0</v>
      </c>
      <c r="AE82" s="100" t="str">
        <f t="shared" si="20"/>
        <v>-</v>
      </c>
      <c r="AF82" s="99">
        <f t="shared" si="21"/>
        <v>0</v>
      </c>
      <c r="AG82" s="1" t="s">
        <v>1165</v>
      </c>
    </row>
    <row r="83" spans="1:33" s="1" customFormat="1" ht="12.75">
      <c r="A83" s="129">
        <v>2700169</v>
      </c>
      <c r="B83" s="130">
        <v>74045</v>
      </c>
      <c r="C83" s="131" t="s">
        <v>217</v>
      </c>
      <c r="D83" s="131" t="s">
        <v>218</v>
      </c>
      <c r="E83" s="131" t="s">
        <v>219</v>
      </c>
      <c r="F83" s="131">
        <v>56360</v>
      </c>
      <c r="G83" s="132" t="s">
        <v>1036</v>
      </c>
      <c r="H83" s="133">
        <v>3208595302</v>
      </c>
      <c r="I83" s="134" t="s">
        <v>1159</v>
      </c>
      <c r="J83" s="135" t="s">
        <v>1048</v>
      </c>
      <c r="K83" s="101" t="s">
        <v>1048</v>
      </c>
      <c r="L83" s="136">
        <v>60.26</v>
      </c>
      <c r="M83" s="137" t="s">
        <v>1049</v>
      </c>
      <c r="N83" s="138" t="s">
        <v>336</v>
      </c>
      <c r="O83" s="135" t="s">
        <v>336</v>
      </c>
      <c r="P83" s="139"/>
      <c r="Q83" s="101" t="str">
        <f t="shared" si="11"/>
        <v>NO</v>
      </c>
      <c r="R83" s="140" t="s">
        <v>1048</v>
      </c>
      <c r="S83" s="141">
        <v>4885.05</v>
      </c>
      <c r="T83" s="142">
        <v>25.06</v>
      </c>
      <c r="U83" s="142">
        <v>156.27</v>
      </c>
      <c r="V83" s="143">
        <v>250.94</v>
      </c>
      <c r="W83" s="130">
        <f t="shared" si="12"/>
        <v>1</v>
      </c>
      <c r="X83" s="131">
        <f t="shared" si="13"/>
        <v>1</v>
      </c>
      <c r="Y83" s="131">
        <f t="shared" si="14"/>
        <v>0</v>
      </c>
      <c r="Z83" s="133">
        <f t="shared" si="15"/>
        <v>0</v>
      </c>
      <c r="AA83" s="144" t="str">
        <f t="shared" si="16"/>
        <v>SRSA</v>
      </c>
      <c r="AB83" s="130">
        <f t="shared" si="17"/>
        <v>1</v>
      </c>
      <c r="AC83" s="131">
        <f t="shared" si="18"/>
        <v>0</v>
      </c>
      <c r="AD83" s="133">
        <f t="shared" si="19"/>
        <v>0</v>
      </c>
      <c r="AE83" s="144" t="str">
        <f t="shared" si="20"/>
        <v>-</v>
      </c>
      <c r="AF83" s="130">
        <f t="shared" si="21"/>
        <v>0</v>
      </c>
      <c r="AG83" s="1" t="e">
        <v>#N/A</v>
      </c>
    </row>
    <row r="84" spans="1:33" s="1" customFormat="1" ht="12.75">
      <c r="A84" s="128">
        <v>2700088</v>
      </c>
      <c r="B84" s="99">
        <v>12167</v>
      </c>
      <c r="C84" s="92" t="s">
        <v>882</v>
      </c>
      <c r="D84" s="92" t="s">
        <v>75</v>
      </c>
      <c r="E84" s="92" t="s">
        <v>986</v>
      </c>
      <c r="F84" s="92">
        <v>56229</v>
      </c>
      <c r="G84" s="93">
        <v>107</v>
      </c>
      <c r="H84" s="94">
        <v>5074235164</v>
      </c>
      <c r="I84" s="95" t="s">
        <v>1159</v>
      </c>
      <c r="J84" s="96" t="s">
        <v>1048</v>
      </c>
      <c r="K84" s="32" t="s">
        <v>1048</v>
      </c>
      <c r="L84" s="54">
        <v>542.07</v>
      </c>
      <c r="M84" s="58" t="s">
        <v>1049</v>
      </c>
      <c r="N84" s="97">
        <v>5.587668593</v>
      </c>
      <c r="O84" s="96" t="s">
        <v>1049</v>
      </c>
      <c r="P84" s="34"/>
      <c r="Q84" s="32" t="str">
        <f t="shared" si="11"/>
        <v>NO</v>
      </c>
      <c r="R84" s="98" t="s">
        <v>1048</v>
      </c>
      <c r="S84" s="73">
        <v>19710.2</v>
      </c>
      <c r="T84" s="74">
        <v>979.13</v>
      </c>
      <c r="U84" s="74">
        <v>2156.48</v>
      </c>
      <c r="V84" s="75">
        <v>2358.6</v>
      </c>
      <c r="W84" s="99">
        <f t="shared" si="12"/>
        <v>1</v>
      </c>
      <c r="X84" s="92">
        <f t="shared" si="13"/>
        <v>1</v>
      </c>
      <c r="Y84" s="92">
        <f t="shared" si="14"/>
        <v>0</v>
      </c>
      <c r="Z84" s="94">
        <f t="shared" si="15"/>
        <v>0</v>
      </c>
      <c r="AA84" s="100" t="str">
        <f t="shared" si="16"/>
        <v>SRSA</v>
      </c>
      <c r="AB84" s="99">
        <f t="shared" si="17"/>
        <v>1</v>
      </c>
      <c r="AC84" s="92">
        <f t="shared" si="18"/>
        <v>0</v>
      </c>
      <c r="AD84" s="94">
        <f t="shared" si="19"/>
        <v>0</v>
      </c>
      <c r="AE84" s="100" t="str">
        <f t="shared" si="20"/>
        <v>-</v>
      </c>
      <c r="AF84" s="99">
        <f t="shared" si="21"/>
        <v>0</v>
      </c>
      <c r="AG84" s="1" t="s">
        <v>1165</v>
      </c>
    </row>
    <row r="85" spans="1:33" s="1" customFormat="1" ht="12.75">
      <c r="A85" s="128">
        <v>2717880</v>
      </c>
      <c r="B85" s="99">
        <v>10356</v>
      </c>
      <c r="C85" s="92" t="s">
        <v>934</v>
      </c>
      <c r="D85" s="92" t="s">
        <v>921</v>
      </c>
      <c r="E85" s="92" t="s">
        <v>934</v>
      </c>
      <c r="F85" s="92">
        <v>56735</v>
      </c>
      <c r="G85" s="93">
        <v>217</v>
      </c>
      <c r="H85" s="94">
        <v>2187625400</v>
      </c>
      <c r="I85" s="95" t="s">
        <v>1159</v>
      </c>
      <c r="J85" s="96" t="s">
        <v>1048</v>
      </c>
      <c r="K85" s="32" t="s">
        <v>1048</v>
      </c>
      <c r="L85" s="54">
        <v>196.2</v>
      </c>
      <c r="M85" s="58" t="s">
        <v>1048</v>
      </c>
      <c r="N85" s="97">
        <v>13.68421053</v>
      </c>
      <c r="O85" s="96" t="s">
        <v>1049</v>
      </c>
      <c r="P85" s="34"/>
      <c r="Q85" s="32" t="str">
        <f t="shared" si="11"/>
        <v>NO</v>
      </c>
      <c r="R85" s="98" t="s">
        <v>1048</v>
      </c>
      <c r="S85" s="73">
        <v>9218.14</v>
      </c>
      <c r="T85" s="74">
        <v>932.18</v>
      </c>
      <c r="U85" s="74">
        <v>1431.39</v>
      </c>
      <c r="V85" s="75">
        <v>1073.37</v>
      </c>
      <c r="W85" s="99">
        <f t="shared" si="12"/>
        <v>1</v>
      </c>
      <c r="X85" s="92">
        <f t="shared" si="13"/>
        <v>1</v>
      </c>
      <c r="Y85" s="92">
        <f t="shared" si="14"/>
        <v>0</v>
      </c>
      <c r="Z85" s="94">
        <f t="shared" si="15"/>
        <v>0</v>
      </c>
      <c r="AA85" s="100" t="str">
        <f t="shared" si="16"/>
        <v>SRSA</v>
      </c>
      <c r="AB85" s="99">
        <f t="shared" si="17"/>
        <v>1</v>
      </c>
      <c r="AC85" s="92">
        <f t="shared" si="18"/>
        <v>0</v>
      </c>
      <c r="AD85" s="94">
        <f t="shared" si="19"/>
        <v>0</v>
      </c>
      <c r="AE85" s="100" t="str">
        <f t="shared" si="20"/>
        <v>-</v>
      </c>
      <c r="AF85" s="99">
        <f t="shared" si="21"/>
        <v>0</v>
      </c>
      <c r="AG85" s="1" t="s">
        <v>1165</v>
      </c>
    </row>
    <row r="86" spans="1:33" s="1" customFormat="1" ht="12.75">
      <c r="A86" s="128">
        <v>2717910</v>
      </c>
      <c r="B86" s="99">
        <v>10229</v>
      </c>
      <c r="C86" s="92" t="s">
        <v>597</v>
      </c>
      <c r="D86" s="92" t="s">
        <v>598</v>
      </c>
      <c r="E86" s="92" t="s">
        <v>597</v>
      </c>
      <c r="F86" s="92">
        <v>55949</v>
      </c>
      <c r="G86" s="93" t="s">
        <v>1036</v>
      </c>
      <c r="H86" s="94">
        <v>5074672229</v>
      </c>
      <c r="I86" s="95" t="s">
        <v>1159</v>
      </c>
      <c r="J86" s="96" t="s">
        <v>1048</v>
      </c>
      <c r="K86" s="32" t="s">
        <v>1048</v>
      </c>
      <c r="L86" s="54">
        <v>335.95</v>
      </c>
      <c r="M86" s="58" t="s">
        <v>1049</v>
      </c>
      <c r="N86" s="97">
        <v>12.96928328</v>
      </c>
      <c r="O86" s="96" t="s">
        <v>1049</v>
      </c>
      <c r="P86" s="34"/>
      <c r="Q86" s="32" t="str">
        <f t="shared" si="11"/>
        <v>NO</v>
      </c>
      <c r="R86" s="98" t="s">
        <v>1048</v>
      </c>
      <c r="S86" s="73">
        <v>20695.11</v>
      </c>
      <c r="T86" s="74">
        <v>1587.94</v>
      </c>
      <c r="U86" s="74">
        <v>2431.38</v>
      </c>
      <c r="V86" s="75">
        <v>1815.37</v>
      </c>
      <c r="W86" s="99">
        <f t="shared" si="12"/>
        <v>1</v>
      </c>
      <c r="X86" s="92">
        <f t="shared" si="13"/>
        <v>1</v>
      </c>
      <c r="Y86" s="92">
        <f t="shared" si="14"/>
        <v>0</v>
      </c>
      <c r="Z86" s="94">
        <f t="shared" si="15"/>
        <v>0</v>
      </c>
      <c r="AA86" s="100" t="str">
        <f t="shared" si="16"/>
        <v>SRSA</v>
      </c>
      <c r="AB86" s="99">
        <f t="shared" si="17"/>
        <v>1</v>
      </c>
      <c r="AC86" s="92">
        <f t="shared" si="18"/>
        <v>0</v>
      </c>
      <c r="AD86" s="94">
        <f t="shared" si="19"/>
        <v>0</v>
      </c>
      <c r="AE86" s="100" t="str">
        <f t="shared" si="20"/>
        <v>-</v>
      </c>
      <c r="AF86" s="99">
        <f t="shared" si="21"/>
        <v>0</v>
      </c>
      <c r="AG86" s="1" t="s">
        <v>1165</v>
      </c>
    </row>
    <row r="87" spans="1:33" s="1" customFormat="1" ht="12.75">
      <c r="A87" s="128">
        <v>2717940</v>
      </c>
      <c r="B87" s="99">
        <v>10306</v>
      </c>
      <c r="C87" s="92" t="s">
        <v>972</v>
      </c>
      <c r="D87" s="92" t="s">
        <v>599</v>
      </c>
      <c r="E87" s="92" t="s">
        <v>972</v>
      </c>
      <c r="F87" s="92">
        <v>56461</v>
      </c>
      <c r="G87" s="93">
        <v>9522</v>
      </c>
      <c r="H87" s="94">
        <v>2182242288</v>
      </c>
      <c r="I87" s="95" t="s">
        <v>1159</v>
      </c>
      <c r="J87" s="96" t="s">
        <v>1048</v>
      </c>
      <c r="K87" s="32" t="s">
        <v>1048</v>
      </c>
      <c r="L87" s="54">
        <v>277.62</v>
      </c>
      <c r="M87" s="58" t="s">
        <v>1049</v>
      </c>
      <c r="N87" s="97">
        <v>17</v>
      </c>
      <c r="O87" s="96" t="s">
        <v>1049</v>
      </c>
      <c r="P87" s="34"/>
      <c r="Q87" s="32" t="str">
        <f t="shared" si="11"/>
        <v>NO</v>
      </c>
      <c r="R87" s="98" t="s">
        <v>1048</v>
      </c>
      <c r="S87" s="73">
        <v>23885.18</v>
      </c>
      <c r="T87" s="74">
        <v>2064.78</v>
      </c>
      <c r="U87" s="74">
        <v>2878.11</v>
      </c>
      <c r="V87" s="75">
        <v>1826.21</v>
      </c>
      <c r="W87" s="99">
        <f t="shared" si="12"/>
        <v>1</v>
      </c>
      <c r="X87" s="92">
        <f t="shared" si="13"/>
        <v>1</v>
      </c>
      <c r="Y87" s="92">
        <f t="shared" si="14"/>
        <v>0</v>
      </c>
      <c r="Z87" s="94">
        <f t="shared" si="15"/>
        <v>0</v>
      </c>
      <c r="AA87" s="100" t="str">
        <f t="shared" si="16"/>
        <v>SRSA</v>
      </c>
      <c r="AB87" s="99">
        <f t="shared" si="17"/>
        <v>1</v>
      </c>
      <c r="AC87" s="92">
        <f t="shared" si="18"/>
        <v>0</v>
      </c>
      <c r="AD87" s="94">
        <f t="shared" si="19"/>
        <v>0</v>
      </c>
      <c r="AE87" s="100" t="str">
        <f t="shared" si="20"/>
        <v>-</v>
      </c>
      <c r="AF87" s="99">
        <f t="shared" si="21"/>
        <v>0</v>
      </c>
      <c r="AG87" s="1" t="s">
        <v>1165</v>
      </c>
    </row>
    <row r="88" spans="1:33" s="1" customFormat="1" ht="12.75">
      <c r="A88" s="128">
        <v>2718060</v>
      </c>
      <c r="B88" s="99">
        <v>10499</v>
      </c>
      <c r="C88" s="92" t="s">
        <v>925</v>
      </c>
      <c r="D88" s="92" t="s">
        <v>98</v>
      </c>
      <c r="E88" s="92" t="s">
        <v>925</v>
      </c>
      <c r="F88" s="92">
        <v>55951</v>
      </c>
      <c r="G88" s="93" t="s">
        <v>1036</v>
      </c>
      <c r="H88" s="94">
        <v>5073245743</v>
      </c>
      <c r="I88" s="95" t="s">
        <v>1159</v>
      </c>
      <c r="J88" s="96" t="s">
        <v>1048</v>
      </c>
      <c r="K88" s="32" t="s">
        <v>1048</v>
      </c>
      <c r="L88" s="54">
        <v>353.79</v>
      </c>
      <c r="M88" s="58" t="s">
        <v>1049</v>
      </c>
      <c r="N88" s="97">
        <v>7.481296758</v>
      </c>
      <c r="O88" s="96" t="s">
        <v>1049</v>
      </c>
      <c r="P88" s="34"/>
      <c r="Q88" s="32" t="str">
        <f t="shared" si="11"/>
        <v>NO</v>
      </c>
      <c r="R88" s="98" t="s">
        <v>1048</v>
      </c>
      <c r="S88" s="73">
        <v>18255.05</v>
      </c>
      <c r="T88" s="74">
        <v>980.82</v>
      </c>
      <c r="U88" s="74">
        <v>1801.73</v>
      </c>
      <c r="V88" s="75">
        <v>1686.8</v>
      </c>
      <c r="W88" s="99">
        <f t="shared" si="12"/>
        <v>1</v>
      </c>
      <c r="X88" s="92">
        <f t="shared" si="13"/>
        <v>1</v>
      </c>
      <c r="Y88" s="92">
        <f t="shared" si="14"/>
        <v>0</v>
      </c>
      <c r="Z88" s="94">
        <f t="shared" si="15"/>
        <v>0</v>
      </c>
      <c r="AA88" s="100" t="str">
        <f t="shared" si="16"/>
        <v>SRSA</v>
      </c>
      <c r="AB88" s="99">
        <f t="shared" si="17"/>
        <v>1</v>
      </c>
      <c r="AC88" s="92">
        <f t="shared" si="18"/>
        <v>0</v>
      </c>
      <c r="AD88" s="94">
        <f t="shared" si="19"/>
        <v>0</v>
      </c>
      <c r="AE88" s="100" t="str">
        <f t="shared" si="20"/>
        <v>-</v>
      </c>
      <c r="AF88" s="99">
        <f t="shared" si="21"/>
        <v>0</v>
      </c>
      <c r="AG88" s="1" t="s">
        <v>1165</v>
      </c>
    </row>
    <row r="89" spans="1:33" s="1" customFormat="1" ht="12.75">
      <c r="A89" s="128">
        <v>2702640</v>
      </c>
      <c r="B89" s="99">
        <v>10424</v>
      </c>
      <c r="C89" s="92" t="s">
        <v>367</v>
      </c>
      <c r="D89" s="92" t="s">
        <v>946</v>
      </c>
      <c r="E89" s="92" t="s">
        <v>367</v>
      </c>
      <c r="F89" s="92">
        <v>55354</v>
      </c>
      <c r="G89" s="93">
        <v>158</v>
      </c>
      <c r="H89" s="94">
        <v>3203952521</v>
      </c>
      <c r="I89" s="95" t="s">
        <v>1159</v>
      </c>
      <c r="J89" s="96" t="s">
        <v>1048</v>
      </c>
      <c r="K89" s="32" t="s">
        <v>1048</v>
      </c>
      <c r="L89" s="54">
        <v>462.67</v>
      </c>
      <c r="M89" s="58" t="s">
        <v>1049</v>
      </c>
      <c r="N89" s="97">
        <v>11.74377224</v>
      </c>
      <c r="O89" s="96" t="s">
        <v>1049</v>
      </c>
      <c r="P89" s="34"/>
      <c r="Q89" s="32" t="str">
        <f t="shared" si="11"/>
        <v>NO</v>
      </c>
      <c r="R89" s="98" t="s">
        <v>1048</v>
      </c>
      <c r="S89" s="73">
        <v>21112.5</v>
      </c>
      <c r="T89" s="74">
        <v>1396.61</v>
      </c>
      <c r="U89" s="74">
        <v>2477.9</v>
      </c>
      <c r="V89" s="75">
        <v>2236.67</v>
      </c>
      <c r="W89" s="99">
        <f t="shared" si="12"/>
        <v>1</v>
      </c>
      <c r="X89" s="92">
        <f t="shared" si="13"/>
        <v>1</v>
      </c>
      <c r="Y89" s="92">
        <f t="shared" si="14"/>
        <v>0</v>
      </c>
      <c r="Z89" s="94">
        <f t="shared" si="15"/>
        <v>0</v>
      </c>
      <c r="AA89" s="100" t="str">
        <f t="shared" si="16"/>
        <v>SRSA</v>
      </c>
      <c r="AB89" s="99">
        <f t="shared" si="17"/>
        <v>1</v>
      </c>
      <c r="AC89" s="92">
        <f t="shared" si="18"/>
        <v>0</v>
      </c>
      <c r="AD89" s="94">
        <f t="shared" si="19"/>
        <v>0</v>
      </c>
      <c r="AE89" s="100" t="str">
        <f t="shared" si="20"/>
        <v>-</v>
      </c>
      <c r="AF89" s="99">
        <f t="shared" si="21"/>
        <v>0</v>
      </c>
      <c r="AG89" s="1" t="s">
        <v>1165</v>
      </c>
    </row>
    <row r="90" spans="1:33" s="1" customFormat="1" ht="12.75">
      <c r="A90" s="128">
        <v>2718270</v>
      </c>
      <c r="B90" s="99">
        <v>10362</v>
      </c>
      <c r="C90" s="92" t="s">
        <v>610</v>
      </c>
      <c r="D90" s="92" t="s">
        <v>611</v>
      </c>
      <c r="E90" s="92" t="s">
        <v>612</v>
      </c>
      <c r="F90" s="92">
        <v>56653</v>
      </c>
      <c r="G90" s="93" t="s">
        <v>1036</v>
      </c>
      <c r="H90" s="94">
        <v>2182786614</v>
      </c>
      <c r="I90" s="95" t="s">
        <v>1159</v>
      </c>
      <c r="J90" s="96" t="s">
        <v>1048</v>
      </c>
      <c r="K90" s="32" t="s">
        <v>1048</v>
      </c>
      <c r="L90" s="54">
        <v>321.87</v>
      </c>
      <c r="M90" s="58" t="s">
        <v>1048</v>
      </c>
      <c r="N90" s="97">
        <v>12.05211726</v>
      </c>
      <c r="O90" s="96" t="s">
        <v>1049</v>
      </c>
      <c r="P90" s="34"/>
      <c r="Q90" s="32" t="str">
        <f t="shared" si="11"/>
        <v>NO</v>
      </c>
      <c r="R90" s="98" t="s">
        <v>1048</v>
      </c>
      <c r="S90" s="73">
        <v>17545.54</v>
      </c>
      <c r="T90" s="74">
        <v>1403.68</v>
      </c>
      <c r="U90" s="74">
        <v>2247.99</v>
      </c>
      <c r="V90" s="75">
        <v>1790.88</v>
      </c>
      <c r="W90" s="99">
        <f t="shared" si="12"/>
        <v>1</v>
      </c>
      <c r="X90" s="92">
        <f t="shared" si="13"/>
        <v>1</v>
      </c>
      <c r="Y90" s="92">
        <f t="shared" si="14"/>
        <v>0</v>
      </c>
      <c r="Z90" s="94">
        <f t="shared" si="15"/>
        <v>0</v>
      </c>
      <c r="AA90" s="100" t="str">
        <f t="shared" si="16"/>
        <v>SRSA</v>
      </c>
      <c r="AB90" s="99">
        <f t="shared" si="17"/>
        <v>1</v>
      </c>
      <c r="AC90" s="92">
        <f t="shared" si="18"/>
        <v>0</v>
      </c>
      <c r="AD90" s="94">
        <f t="shared" si="19"/>
        <v>0</v>
      </c>
      <c r="AE90" s="100" t="str">
        <f t="shared" si="20"/>
        <v>-</v>
      </c>
      <c r="AF90" s="99">
        <f t="shared" si="21"/>
        <v>0</v>
      </c>
      <c r="AG90" s="1" t="s">
        <v>1165</v>
      </c>
    </row>
    <row r="91" spans="1:33" s="1" customFormat="1" ht="12.75">
      <c r="A91" s="128">
        <v>2718360</v>
      </c>
      <c r="B91" s="99">
        <v>10497</v>
      </c>
      <c r="C91" s="92" t="s">
        <v>614</v>
      </c>
      <c r="D91" s="92" t="s">
        <v>615</v>
      </c>
      <c r="E91" s="92" t="s">
        <v>614</v>
      </c>
      <c r="F91" s="92">
        <v>55953</v>
      </c>
      <c r="G91" s="93">
        <v>359</v>
      </c>
      <c r="H91" s="94">
        <v>5073254146</v>
      </c>
      <c r="I91" s="95" t="s">
        <v>1159</v>
      </c>
      <c r="J91" s="96" t="s">
        <v>1048</v>
      </c>
      <c r="K91" s="32" t="s">
        <v>1048</v>
      </c>
      <c r="L91" s="54">
        <v>253.01</v>
      </c>
      <c r="M91" s="58" t="s">
        <v>1049</v>
      </c>
      <c r="N91" s="97">
        <v>7.2</v>
      </c>
      <c r="O91" s="96" t="s">
        <v>1049</v>
      </c>
      <c r="P91" s="34"/>
      <c r="Q91" s="32" t="str">
        <f t="shared" si="11"/>
        <v>NO</v>
      </c>
      <c r="R91" s="98" t="s">
        <v>1048</v>
      </c>
      <c r="S91" s="73">
        <v>14836.18</v>
      </c>
      <c r="T91" s="74">
        <v>1073.63</v>
      </c>
      <c r="U91" s="74">
        <v>1714.9</v>
      </c>
      <c r="V91" s="75">
        <v>1361.28</v>
      </c>
      <c r="W91" s="99">
        <f t="shared" si="12"/>
        <v>1</v>
      </c>
      <c r="X91" s="92">
        <f t="shared" si="13"/>
        <v>1</v>
      </c>
      <c r="Y91" s="92">
        <f t="shared" si="14"/>
        <v>0</v>
      </c>
      <c r="Z91" s="94">
        <f t="shared" si="15"/>
        <v>0</v>
      </c>
      <c r="AA91" s="100" t="str">
        <f t="shared" si="16"/>
        <v>SRSA</v>
      </c>
      <c r="AB91" s="99">
        <f t="shared" si="17"/>
        <v>1</v>
      </c>
      <c r="AC91" s="92">
        <f t="shared" si="18"/>
        <v>0</v>
      </c>
      <c r="AD91" s="94">
        <f t="shared" si="19"/>
        <v>0</v>
      </c>
      <c r="AE91" s="100" t="str">
        <f t="shared" si="20"/>
        <v>-</v>
      </c>
      <c r="AF91" s="99">
        <f t="shared" si="21"/>
        <v>0</v>
      </c>
      <c r="AG91" s="1" t="s">
        <v>1165</v>
      </c>
    </row>
    <row r="92" spans="1:33" s="1" customFormat="1" ht="12.75">
      <c r="A92" s="128">
        <v>2718390</v>
      </c>
      <c r="B92" s="99">
        <v>10415</v>
      </c>
      <c r="C92" s="92" t="s">
        <v>616</v>
      </c>
      <c r="D92" s="92" t="s">
        <v>897</v>
      </c>
      <c r="E92" s="92" t="s">
        <v>616</v>
      </c>
      <c r="F92" s="92">
        <v>56157</v>
      </c>
      <c r="G92" s="93">
        <v>68</v>
      </c>
      <c r="H92" s="94">
        <v>5078654404</v>
      </c>
      <c r="I92" s="95" t="s">
        <v>1159</v>
      </c>
      <c r="J92" s="96" t="s">
        <v>1048</v>
      </c>
      <c r="K92" s="32" t="s">
        <v>1048</v>
      </c>
      <c r="L92" s="54">
        <v>102.89</v>
      </c>
      <c r="M92" s="58" t="s">
        <v>1049</v>
      </c>
      <c r="N92" s="97">
        <v>4</v>
      </c>
      <c r="O92" s="96" t="s">
        <v>1049</v>
      </c>
      <c r="P92" s="34"/>
      <c r="Q92" s="32" t="str">
        <f t="shared" si="11"/>
        <v>NO</v>
      </c>
      <c r="R92" s="98" t="s">
        <v>1048</v>
      </c>
      <c r="S92" s="73">
        <v>6576.12</v>
      </c>
      <c r="T92" s="74">
        <v>0</v>
      </c>
      <c r="U92" s="74">
        <v>189.82</v>
      </c>
      <c r="V92" s="75">
        <v>357.88</v>
      </c>
      <c r="W92" s="99">
        <f t="shared" si="12"/>
        <v>1</v>
      </c>
      <c r="X92" s="92">
        <f t="shared" si="13"/>
        <v>1</v>
      </c>
      <c r="Y92" s="92">
        <f t="shared" si="14"/>
        <v>0</v>
      </c>
      <c r="Z92" s="94">
        <f t="shared" si="15"/>
        <v>0</v>
      </c>
      <c r="AA92" s="100" t="str">
        <f t="shared" si="16"/>
        <v>SRSA</v>
      </c>
      <c r="AB92" s="99">
        <f t="shared" si="17"/>
        <v>1</v>
      </c>
      <c r="AC92" s="92">
        <f t="shared" si="18"/>
        <v>0</v>
      </c>
      <c r="AD92" s="94">
        <f t="shared" si="19"/>
        <v>0</v>
      </c>
      <c r="AE92" s="100" t="str">
        <f t="shared" si="20"/>
        <v>-</v>
      </c>
      <c r="AF92" s="99">
        <f t="shared" si="21"/>
        <v>0</v>
      </c>
      <c r="AG92" s="1" t="s">
        <v>1165</v>
      </c>
    </row>
    <row r="93" spans="1:33" s="1" customFormat="1" ht="12.75">
      <c r="A93" s="128">
        <v>2718540</v>
      </c>
      <c r="B93" s="99">
        <v>10238</v>
      </c>
      <c r="C93" s="92" t="s">
        <v>617</v>
      </c>
      <c r="D93" s="92" t="s">
        <v>936</v>
      </c>
      <c r="E93" s="92" t="s">
        <v>618</v>
      </c>
      <c r="F93" s="92">
        <v>55954</v>
      </c>
      <c r="G93" s="93">
        <v>337</v>
      </c>
      <c r="H93" s="94">
        <v>5074935423</v>
      </c>
      <c r="I93" s="95" t="s">
        <v>1159</v>
      </c>
      <c r="J93" s="96" t="s">
        <v>1048</v>
      </c>
      <c r="K93" s="32" t="s">
        <v>1048</v>
      </c>
      <c r="L93" s="54">
        <v>342.89</v>
      </c>
      <c r="M93" s="58" t="s">
        <v>1049</v>
      </c>
      <c r="N93" s="97">
        <v>16.92607004</v>
      </c>
      <c r="O93" s="96" t="s">
        <v>1049</v>
      </c>
      <c r="P93" s="34"/>
      <c r="Q93" s="32" t="str">
        <f t="shared" si="11"/>
        <v>NO</v>
      </c>
      <c r="R93" s="98" t="s">
        <v>1048</v>
      </c>
      <c r="S93" s="73">
        <v>35229.9</v>
      </c>
      <c r="T93" s="74">
        <v>3243.91</v>
      </c>
      <c r="U93" s="74">
        <v>4299.77</v>
      </c>
      <c r="V93" s="75">
        <v>2450.68</v>
      </c>
      <c r="W93" s="99">
        <f t="shared" si="12"/>
        <v>1</v>
      </c>
      <c r="X93" s="92">
        <f t="shared" si="13"/>
        <v>1</v>
      </c>
      <c r="Y93" s="92">
        <f t="shared" si="14"/>
        <v>0</v>
      </c>
      <c r="Z93" s="94">
        <f t="shared" si="15"/>
        <v>0</v>
      </c>
      <c r="AA93" s="100" t="str">
        <f t="shared" si="16"/>
        <v>SRSA</v>
      </c>
      <c r="AB93" s="99">
        <f t="shared" si="17"/>
        <v>1</v>
      </c>
      <c r="AC93" s="92">
        <f t="shared" si="18"/>
        <v>0</v>
      </c>
      <c r="AD93" s="94">
        <f t="shared" si="19"/>
        <v>0</v>
      </c>
      <c r="AE93" s="100" t="str">
        <f t="shared" si="20"/>
        <v>-</v>
      </c>
      <c r="AF93" s="99">
        <f t="shared" si="21"/>
        <v>0</v>
      </c>
      <c r="AG93" s="1" t="s">
        <v>1165</v>
      </c>
    </row>
    <row r="94" spans="1:33" s="1" customFormat="1" ht="12.75">
      <c r="A94" s="128">
        <v>2718570</v>
      </c>
      <c r="B94" s="99">
        <v>10837</v>
      </c>
      <c r="C94" s="92" t="s">
        <v>619</v>
      </c>
      <c r="D94" s="92" t="s">
        <v>620</v>
      </c>
      <c r="E94" s="92" t="s">
        <v>619</v>
      </c>
      <c r="F94" s="92">
        <v>56062</v>
      </c>
      <c r="G94" s="93">
        <v>1836</v>
      </c>
      <c r="H94" s="94">
        <v>5076423232</v>
      </c>
      <c r="I94" s="95" t="s">
        <v>1159</v>
      </c>
      <c r="J94" s="96" t="s">
        <v>1048</v>
      </c>
      <c r="K94" s="32" t="s">
        <v>1048</v>
      </c>
      <c r="L94" s="54">
        <v>599.06</v>
      </c>
      <c r="M94" s="58" t="s">
        <v>1049</v>
      </c>
      <c r="N94" s="97">
        <v>9.356725146</v>
      </c>
      <c r="O94" s="96" t="s">
        <v>1049</v>
      </c>
      <c r="P94" s="34"/>
      <c r="Q94" s="32" t="str">
        <f t="shared" si="11"/>
        <v>NO</v>
      </c>
      <c r="R94" s="98" t="s">
        <v>1048</v>
      </c>
      <c r="S94" s="73">
        <v>34361.48</v>
      </c>
      <c r="T94" s="74">
        <v>2253.38</v>
      </c>
      <c r="U94" s="74">
        <v>3748.9</v>
      </c>
      <c r="V94" s="75">
        <v>3139.14</v>
      </c>
      <c r="W94" s="99">
        <f t="shared" si="12"/>
        <v>1</v>
      </c>
      <c r="X94" s="92">
        <f t="shared" si="13"/>
        <v>1</v>
      </c>
      <c r="Y94" s="92">
        <f t="shared" si="14"/>
        <v>0</v>
      </c>
      <c r="Z94" s="94">
        <f t="shared" si="15"/>
        <v>0</v>
      </c>
      <c r="AA94" s="100" t="str">
        <f t="shared" si="16"/>
        <v>SRSA</v>
      </c>
      <c r="AB94" s="99">
        <f t="shared" si="17"/>
        <v>1</v>
      </c>
      <c r="AC94" s="92">
        <f t="shared" si="18"/>
        <v>0</v>
      </c>
      <c r="AD94" s="94">
        <f t="shared" si="19"/>
        <v>0</v>
      </c>
      <c r="AE94" s="100" t="str">
        <f t="shared" si="20"/>
        <v>-</v>
      </c>
      <c r="AF94" s="99">
        <f t="shared" si="21"/>
        <v>0</v>
      </c>
      <c r="AG94" s="1" t="s">
        <v>1165</v>
      </c>
    </row>
    <row r="95" spans="1:33" s="1" customFormat="1" ht="12.75">
      <c r="A95" s="128">
        <v>2718660</v>
      </c>
      <c r="B95" s="99">
        <v>10432</v>
      </c>
      <c r="C95" s="92" t="s">
        <v>621</v>
      </c>
      <c r="D95" s="92" t="s">
        <v>622</v>
      </c>
      <c r="E95" s="92" t="s">
        <v>621</v>
      </c>
      <c r="F95" s="92">
        <v>56557</v>
      </c>
      <c r="G95" s="93">
        <v>319</v>
      </c>
      <c r="H95" s="94">
        <v>2189352211</v>
      </c>
      <c r="I95" s="95" t="s">
        <v>1159</v>
      </c>
      <c r="J95" s="96" t="s">
        <v>1048</v>
      </c>
      <c r="K95" s="32" t="s">
        <v>1048</v>
      </c>
      <c r="L95" s="54">
        <v>632.65</v>
      </c>
      <c r="M95" s="58" t="s">
        <v>1048</v>
      </c>
      <c r="N95" s="97">
        <v>25.71819425</v>
      </c>
      <c r="O95" s="96" t="s">
        <v>1048</v>
      </c>
      <c r="P95" s="34"/>
      <c r="Q95" s="32" t="str">
        <f t="shared" si="11"/>
        <v>NO</v>
      </c>
      <c r="R95" s="98" t="s">
        <v>1048</v>
      </c>
      <c r="S95" s="73">
        <v>67465.12</v>
      </c>
      <c r="T95" s="74">
        <v>5929.77</v>
      </c>
      <c r="U95" s="74">
        <v>8078.04</v>
      </c>
      <c r="V95" s="75">
        <v>4891.12</v>
      </c>
      <c r="W95" s="99">
        <f t="shared" si="12"/>
        <v>1</v>
      </c>
      <c r="X95" s="92">
        <f t="shared" si="13"/>
        <v>1</v>
      </c>
      <c r="Y95" s="92">
        <f t="shared" si="14"/>
        <v>0</v>
      </c>
      <c r="Z95" s="94">
        <f t="shared" si="15"/>
        <v>0</v>
      </c>
      <c r="AA95" s="100" t="str">
        <f t="shared" si="16"/>
        <v>SRSA</v>
      </c>
      <c r="AB95" s="99">
        <f t="shared" si="17"/>
        <v>1</v>
      </c>
      <c r="AC95" s="92">
        <f t="shared" si="18"/>
        <v>1</v>
      </c>
      <c r="AD95" s="94" t="str">
        <f t="shared" si="19"/>
        <v>Initial</v>
      </c>
      <c r="AE95" s="100" t="str">
        <f t="shared" si="20"/>
        <v>-</v>
      </c>
      <c r="AF95" s="99" t="str">
        <f t="shared" si="21"/>
        <v>SRSA</v>
      </c>
      <c r="AG95" s="1" t="s">
        <v>1165</v>
      </c>
    </row>
    <row r="96" spans="1:33" s="1" customFormat="1" ht="12.75">
      <c r="A96" s="128">
        <v>2723550</v>
      </c>
      <c r="B96" s="99">
        <v>10441</v>
      </c>
      <c r="C96" s="92" t="s">
        <v>678</v>
      </c>
      <c r="D96" s="92" t="s">
        <v>947</v>
      </c>
      <c r="E96" s="92" t="s">
        <v>52</v>
      </c>
      <c r="F96" s="92">
        <v>56738</v>
      </c>
      <c r="G96" s="93">
        <v>189</v>
      </c>
      <c r="H96" s="94">
        <v>2188748530</v>
      </c>
      <c r="I96" s="95" t="s">
        <v>1159</v>
      </c>
      <c r="J96" s="96" t="s">
        <v>1048</v>
      </c>
      <c r="K96" s="32" t="s">
        <v>1048</v>
      </c>
      <c r="L96" s="54">
        <v>345.05</v>
      </c>
      <c r="M96" s="58" t="s">
        <v>1048</v>
      </c>
      <c r="N96" s="97">
        <v>8.307692308</v>
      </c>
      <c r="O96" s="96" t="s">
        <v>1049</v>
      </c>
      <c r="P96" s="34"/>
      <c r="Q96" s="32" t="str">
        <f t="shared" si="11"/>
        <v>NO</v>
      </c>
      <c r="R96" s="98" t="s">
        <v>1048</v>
      </c>
      <c r="S96" s="73">
        <v>22005.41</v>
      </c>
      <c r="T96" s="74">
        <v>1519.31</v>
      </c>
      <c r="U96" s="74">
        <v>2383.98</v>
      </c>
      <c r="V96" s="75">
        <v>1845.66</v>
      </c>
      <c r="W96" s="99">
        <f t="shared" si="12"/>
        <v>1</v>
      </c>
      <c r="X96" s="92">
        <f t="shared" si="13"/>
        <v>1</v>
      </c>
      <c r="Y96" s="92">
        <f t="shared" si="14"/>
        <v>0</v>
      </c>
      <c r="Z96" s="94">
        <f t="shared" si="15"/>
        <v>0</v>
      </c>
      <c r="AA96" s="100" t="str">
        <f t="shared" si="16"/>
        <v>SRSA</v>
      </c>
      <c r="AB96" s="99">
        <f t="shared" si="17"/>
        <v>1</v>
      </c>
      <c r="AC96" s="92">
        <f t="shared" si="18"/>
        <v>0</v>
      </c>
      <c r="AD96" s="94">
        <f t="shared" si="19"/>
        <v>0</v>
      </c>
      <c r="AE96" s="100" t="str">
        <f t="shared" si="20"/>
        <v>-</v>
      </c>
      <c r="AF96" s="99">
        <f t="shared" si="21"/>
        <v>0</v>
      </c>
      <c r="AG96" s="1" t="s">
        <v>1165</v>
      </c>
    </row>
    <row r="97" spans="1:33" s="1" customFormat="1" ht="12.75">
      <c r="A97" s="128">
        <v>2719170</v>
      </c>
      <c r="B97" s="99">
        <v>10004</v>
      </c>
      <c r="C97" s="92" t="s">
        <v>633</v>
      </c>
      <c r="D97" s="92" t="s">
        <v>634</v>
      </c>
      <c r="E97" s="92" t="s">
        <v>633</v>
      </c>
      <c r="F97" s="92">
        <v>55760</v>
      </c>
      <c r="G97" s="93">
        <v>160</v>
      </c>
      <c r="H97" s="94">
        <v>2187682111</v>
      </c>
      <c r="I97" s="95" t="s">
        <v>1159</v>
      </c>
      <c r="J97" s="96" t="s">
        <v>1048</v>
      </c>
      <c r="K97" s="32" t="s">
        <v>1048</v>
      </c>
      <c r="L97" s="54">
        <v>457.69</v>
      </c>
      <c r="M97" s="58" t="s">
        <v>1048</v>
      </c>
      <c r="N97" s="97">
        <v>21.98142415</v>
      </c>
      <c r="O97" s="96" t="s">
        <v>1048</v>
      </c>
      <c r="P97" s="34"/>
      <c r="Q97" s="32" t="str">
        <f t="shared" si="11"/>
        <v>NO</v>
      </c>
      <c r="R97" s="98" t="s">
        <v>1048</v>
      </c>
      <c r="S97" s="73">
        <v>53511.96</v>
      </c>
      <c r="T97" s="74">
        <v>4491.91</v>
      </c>
      <c r="U97" s="74">
        <v>5970.43</v>
      </c>
      <c r="V97" s="75">
        <v>3424.51</v>
      </c>
      <c r="W97" s="99">
        <f t="shared" si="12"/>
        <v>1</v>
      </c>
      <c r="X97" s="92">
        <f t="shared" si="13"/>
        <v>1</v>
      </c>
      <c r="Y97" s="92">
        <f t="shared" si="14"/>
        <v>0</v>
      </c>
      <c r="Z97" s="94">
        <f t="shared" si="15"/>
        <v>0</v>
      </c>
      <c r="AA97" s="100" t="str">
        <f t="shared" si="16"/>
        <v>SRSA</v>
      </c>
      <c r="AB97" s="99">
        <f t="shared" si="17"/>
        <v>1</v>
      </c>
      <c r="AC97" s="92">
        <f t="shared" si="18"/>
        <v>1</v>
      </c>
      <c r="AD97" s="94" t="str">
        <f t="shared" si="19"/>
        <v>Initial</v>
      </c>
      <c r="AE97" s="100" t="str">
        <f t="shared" si="20"/>
        <v>-</v>
      </c>
      <c r="AF97" s="99" t="str">
        <f t="shared" si="21"/>
        <v>SRSA</v>
      </c>
      <c r="AG97" s="1" t="s">
        <v>1165</v>
      </c>
    </row>
    <row r="98" spans="1:33" s="1" customFormat="1" ht="12.75">
      <c r="A98" s="128">
        <v>2700149</v>
      </c>
      <c r="B98" s="99">
        <v>12887</v>
      </c>
      <c r="C98" s="92" t="s">
        <v>183</v>
      </c>
      <c r="D98" s="92" t="s">
        <v>184</v>
      </c>
      <c r="E98" s="92" t="s">
        <v>185</v>
      </c>
      <c r="F98" s="92">
        <v>55312</v>
      </c>
      <c r="G98" s="93">
        <v>99</v>
      </c>
      <c r="H98" s="94">
        <v>3203285214</v>
      </c>
      <c r="I98" s="95" t="s">
        <v>1159</v>
      </c>
      <c r="J98" s="96" t="s">
        <v>1048</v>
      </c>
      <c r="K98" s="32" t="s">
        <v>1048</v>
      </c>
      <c r="L98" s="54">
        <v>441.56</v>
      </c>
      <c r="M98" s="58" t="s">
        <v>1049</v>
      </c>
      <c r="N98" s="97">
        <v>6.872852234</v>
      </c>
      <c r="O98" s="96" t="s">
        <v>1049</v>
      </c>
      <c r="P98" s="34"/>
      <c r="Q98" s="32" t="str">
        <f t="shared" si="11"/>
        <v>NO</v>
      </c>
      <c r="R98" s="98" t="s">
        <v>1048</v>
      </c>
      <c r="S98" s="73">
        <v>24028.48</v>
      </c>
      <c r="T98" s="74">
        <v>1346.24</v>
      </c>
      <c r="U98" s="74">
        <v>2404.74</v>
      </c>
      <c r="V98" s="75">
        <v>2186.58</v>
      </c>
      <c r="W98" s="99">
        <f t="shared" si="12"/>
        <v>1</v>
      </c>
      <c r="X98" s="92">
        <f t="shared" si="13"/>
        <v>1</v>
      </c>
      <c r="Y98" s="92">
        <f t="shared" si="14"/>
        <v>0</v>
      </c>
      <c r="Z98" s="94">
        <f t="shared" si="15"/>
        <v>0</v>
      </c>
      <c r="AA98" s="100" t="str">
        <f t="shared" si="16"/>
        <v>SRSA</v>
      </c>
      <c r="AB98" s="99">
        <f t="shared" si="17"/>
        <v>1</v>
      </c>
      <c r="AC98" s="92">
        <f t="shared" si="18"/>
        <v>0</v>
      </c>
      <c r="AD98" s="94">
        <f t="shared" si="19"/>
        <v>0</v>
      </c>
      <c r="AE98" s="100" t="str">
        <f t="shared" si="20"/>
        <v>-</v>
      </c>
      <c r="AF98" s="99">
        <f t="shared" si="21"/>
        <v>0</v>
      </c>
      <c r="AG98" s="1" t="s">
        <v>1165</v>
      </c>
    </row>
    <row r="99" spans="1:33" s="1" customFormat="1" ht="12.75">
      <c r="A99" s="128">
        <v>2721210</v>
      </c>
      <c r="B99" s="99">
        <v>10635</v>
      </c>
      <c r="C99" s="92" t="s">
        <v>640</v>
      </c>
      <c r="D99" s="92" t="s">
        <v>171</v>
      </c>
      <c r="E99" s="92" t="s">
        <v>640</v>
      </c>
      <c r="F99" s="92">
        <v>56263</v>
      </c>
      <c r="G99" s="93">
        <v>10</v>
      </c>
      <c r="H99" s="94">
        <v>5073362563</v>
      </c>
      <c r="I99" s="95" t="s">
        <v>1159</v>
      </c>
      <c r="J99" s="96" t="s">
        <v>1048</v>
      </c>
      <c r="K99" s="32" t="s">
        <v>1048</v>
      </c>
      <c r="L99" s="54">
        <v>80.5</v>
      </c>
      <c r="M99" s="58" t="s">
        <v>1049</v>
      </c>
      <c r="N99" s="97">
        <v>10.90909091</v>
      </c>
      <c r="O99" s="96" t="s">
        <v>1049</v>
      </c>
      <c r="P99" s="34"/>
      <c r="Q99" s="32" t="str">
        <f t="shared" si="11"/>
        <v>NO</v>
      </c>
      <c r="R99" s="98" t="s">
        <v>1048</v>
      </c>
      <c r="S99" s="73">
        <v>6980.07</v>
      </c>
      <c r="T99" s="74">
        <v>435.88</v>
      </c>
      <c r="U99" s="74">
        <v>644.78</v>
      </c>
      <c r="V99" s="75">
        <v>455.66</v>
      </c>
      <c r="W99" s="99">
        <f t="shared" si="12"/>
        <v>1</v>
      </c>
      <c r="X99" s="92">
        <f t="shared" si="13"/>
        <v>1</v>
      </c>
      <c r="Y99" s="92">
        <f t="shared" si="14"/>
        <v>0</v>
      </c>
      <c r="Z99" s="94">
        <f t="shared" si="15"/>
        <v>0</v>
      </c>
      <c r="AA99" s="100" t="str">
        <f t="shared" si="16"/>
        <v>SRSA</v>
      </c>
      <c r="AB99" s="99">
        <f t="shared" si="17"/>
        <v>1</v>
      </c>
      <c r="AC99" s="92">
        <f t="shared" si="18"/>
        <v>0</v>
      </c>
      <c r="AD99" s="94">
        <f t="shared" si="19"/>
        <v>0</v>
      </c>
      <c r="AE99" s="100" t="str">
        <f t="shared" si="20"/>
        <v>-</v>
      </c>
      <c r="AF99" s="99">
        <f t="shared" si="21"/>
        <v>0</v>
      </c>
      <c r="AG99" s="1" t="s">
        <v>1165</v>
      </c>
    </row>
    <row r="100" spans="1:33" s="1" customFormat="1" ht="12.75">
      <c r="A100" s="128">
        <v>2721270</v>
      </c>
      <c r="B100" s="99">
        <v>10414</v>
      </c>
      <c r="C100" s="92" t="s">
        <v>642</v>
      </c>
      <c r="D100" s="92" t="s">
        <v>643</v>
      </c>
      <c r="E100" s="92" t="s">
        <v>642</v>
      </c>
      <c r="F100" s="92">
        <v>56264</v>
      </c>
      <c r="G100" s="93">
        <v>98</v>
      </c>
      <c r="H100" s="94">
        <v>5078726532</v>
      </c>
      <c r="I100" s="95" t="s">
        <v>1159</v>
      </c>
      <c r="J100" s="96" t="s">
        <v>1048</v>
      </c>
      <c r="K100" s="32" t="s">
        <v>1048</v>
      </c>
      <c r="L100" s="54">
        <v>444.49</v>
      </c>
      <c r="M100" s="58" t="s">
        <v>1049</v>
      </c>
      <c r="N100" s="97">
        <v>10.9375</v>
      </c>
      <c r="O100" s="96" t="s">
        <v>1049</v>
      </c>
      <c r="P100" s="34"/>
      <c r="Q100" s="32" t="str">
        <f t="shared" si="11"/>
        <v>NO</v>
      </c>
      <c r="R100" s="98" t="s">
        <v>1048</v>
      </c>
      <c r="S100" s="73">
        <v>27175.33</v>
      </c>
      <c r="T100" s="74">
        <v>1542.97</v>
      </c>
      <c r="U100" s="74">
        <v>2820.55</v>
      </c>
      <c r="V100" s="75">
        <v>2627.52</v>
      </c>
      <c r="W100" s="99">
        <f t="shared" si="12"/>
        <v>1</v>
      </c>
      <c r="X100" s="92">
        <f t="shared" si="13"/>
        <v>1</v>
      </c>
      <c r="Y100" s="92">
        <f t="shared" si="14"/>
        <v>0</v>
      </c>
      <c r="Z100" s="94">
        <f t="shared" si="15"/>
        <v>0</v>
      </c>
      <c r="AA100" s="100" t="str">
        <f t="shared" si="16"/>
        <v>SRSA</v>
      </c>
      <c r="AB100" s="99">
        <f t="shared" si="17"/>
        <v>1</v>
      </c>
      <c r="AC100" s="92">
        <f t="shared" si="18"/>
        <v>0</v>
      </c>
      <c r="AD100" s="94">
        <f t="shared" si="19"/>
        <v>0</v>
      </c>
      <c r="AE100" s="100" t="str">
        <f t="shared" si="20"/>
        <v>-</v>
      </c>
      <c r="AF100" s="99">
        <f t="shared" si="21"/>
        <v>0</v>
      </c>
      <c r="AG100" s="1" t="s">
        <v>1165</v>
      </c>
    </row>
    <row r="101" spans="1:33" s="1" customFormat="1" ht="12.75">
      <c r="A101" s="128">
        <v>2700092</v>
      </c>
      <c r="B101" s="99">
        <v>74007</v>
      </c>
      <c r="C101" s="92" t="s">
        <v>84</v>
      </c>
      <c r="D101" s="92" t="s">
        <v>954</v>
      </c>
      <c r="E101" s="92" t="s">
        <v>935</v>
      </c>
      <c r="F101" s="92">
        <v>56044</v>
      </c>
      <c r="G101" s="93">
        <v>488</v>
      </c>
      <c r="H101" s="94">
        <v>5072483353</v>
      </c>
      <c r="I101" s="95" t="s">
        <v>1159</v>
      </c>
      <c r="J101" s="96" t="s">
        <v>1048</v>
      </c>
      <c r="K101" s="32" t="s">
        <v>1048</v>
      </c>
      <c r="L101" s="54">
        <v>88.17</v>
      </c>
      <c r="M101" s="58" t="s">
        <v>1049</v>
      </c>
      <c r="N101" s="97" t="s">
        <v>336</v>
      </c>
      <c r="O101" s="96" t="s">
        <v>336</v>
      </c>
      <c r="P101" s="34"/>
      <c r="Q101" s="32" t="str">
        <f t="shared" si="11"/>
        <v>NO</v>
      </c>
      <c r="R101" s="98" t="s">
        <v>1048</v>
      </c>
      <c r="S101" s="73">
        <v>2952.24</v>
      </c>
      <c r="T101" s="74">
        <v>0</v>
      </c>
      <c r="U101" s="74">
        <v>195.57</v>
      </c>
      <c r="V101" s="75">
        <v>368.73</v>
      </c>
      <c r="W101" s="99">
        <f t="shared" si="12"/>
        <v>1</v>
      </c>
      <c r="X101" s="92">
        <f t="shared" si="13"/>
        <v>1</v>
      </c>
      <c r="Y101" s="92">
        <f t="shared" si="14"/>
        <v>0</v>
      </c>
      <c r="Z101" s="94">
        <f t="shared" si="15"/>
        <v>0</v>
      </c>
      <c r="AA101" s="100" t="str">
        <f t="shared" si="16"/>
        <v>SRSA</v>
      </c>
      <c r="AB101" s="99">
        <f t="shared" si="17"/>
        <v>1</v>
      </c>
      <c r="AC101" s="92">
        <f t="shared" si="18"/>
        <v>0</v>
      </c>
      <c r="AD101" s="94">
        <f t="shared" si="19"/>
        <v>0</v>
      </c>
      <c r="AE101" s="100" t="str">
        <f t="shared" si="20"/>
        <v>-</v>
      </c>
      <c r="AF101" s="99">
        <f t="shared" si="21"/>
        <v>0</v>
      </c>
      <c r="AG101" s="1" t="s">
        <v>1165</v>
      </c>
    </row>
    <row r="102" spans="1:33" s="1" customFormat="1" ht="12.75">
      <c r="A102" s="128">
        <v>2723010</v>
      </c>
      <c r="B102" s="99">
        <v>10173</v>
      </c>
      <c r="C102" s="92" t="s">
        <v>660</v>
      </c>
      <c r="D102" s="92" t="s">
        <v>661</v>
      </c>
      <c r="E102" s="92" t="s">
        <v>660</v>
      </c>
      <c r="F102" s="92">
        <v>56159</v>
      </c>
      <c r="G102" s="93" t="s">
        <v>1036</v>
      </c>
      <c r="H102" s="94">
        <v>5074272325</v>
      </c>
      <c r="I102" s="95" t="s">
        <v>1159</v>
      </c>
      <c r="J102" s="96" t="s">
        <v>1048</v>
      </c>
      <c r="K102" s="32" t="s">
        <v>1048</v>
      </c>
      <c r="L102" s="54">
        <v>485.38</v>
      </c>
      <c r="M102" s="58" t="s">
        <v>1049</v>
      </c>
      <c r="N102" s="97">
        <v>20.64220183</v>
      </c>
      <c r="O102" s="96" t="s">
        <v>1048</v>
      </c>
      <c r="P102" s="34"/>
      <c r="Q102" s="32" t="str">
        <f t="shared" si="11"/>
        <v>NO</v>
      </c>
      <c r="R102" s="98" t="s">
        <v>1048</v>
      </c>
      <c r="S102" s="73">
        <v>34906.62</v>
      </c>
      <c r="T102" s="74">
        <v>4514.52</v>
      </c>
      <c r="U102" s="74">
        <v>6342.56</v>
      </c>
      <c r="V102" s="75">
        <v>4086.7</v>
      </c>
      <c r="W102" s="99">
        <f t="shared" si="12"/>
        <v>1</v>
      </c>
      <c r="X102" s="92">
        <f t="shared" si="13"/>
        <v>1</v>
      </c>
      <c r="Y102" s="92">
        <f t="shared" si="14"/>
        <v>0</v>
      </c>
      <c r="Z102" s="94">
        <f t="shared" si="15"/>
        <v>0</v>
      </c>
      <c r="AA102" s="100" t="str">
        <f t="shared" si="16"/>
        <v>SRSA</v>
      </c>
      <c r="AB102" s="99">
        <f t="shared" si="17"/>
        <v>1</v>
      </c>
      <c r="AC102" s="92">
        <f t="shared" si="18"/>
        <v>1</v>
      </c>
      <c r="AD102" s="94" t="str">
        <f t="shared" si="19"/>
        <v>Initial</v>
      </c>
      <c r="AE102" s="100" t="str">
        <f t="shared" si="20"/>
        <v>-</v>
      </c>
      <c r="AF102" s="99" t="str">
        <f t="shared" si="21"/>
        <v>SRSA</v>
      </c>
      <c r="AG102" s="1" t="s">
        <v>1165</v>
      </c>
    </row>
    <row r="103" spans="1:33" s="1" customFormat="1" ht="12.75">
      <c r="A103" s="128">
        <v>2700179</v>
      </c>
      <c r="B103" s="99">
        <v>74055</v>
      </c>
      <c r="C103" s="92" t="s">
        <v>237</v>
      </c>
      <c r="D103" s="92" t="s">
        <v>238</v>
      </c>
      <c r="E103" s="92" t="s">
        <v>239</v>
      </c>
      <c r="F103" s="92">
        <v>55053</v>
      </c>
      <c r="G103" s="93" t="s">
        <v>1036</v>
      </c>
      <c r="H103" s="94">
        <v>5073336850</v>
      </c>
      <c r="I103" s="95" t="s">
        <v>1159</v>
      </c>
      <c r="J103" s="96" t="s">
        <v>1048</v>
      </c>
      <c r="K103" s="32" t="s">
        <v>1048</v>
      </c>
      <c r="L103" s="54">
        <v>147.93</v>
      </c>
      <c r="M103" s="58" t="s">
        <v>1049</v>
      </c>
      <c r="N103" s="97" t="s">
        <v>336</v>
      </c>
      <c r="O103" s="96" t="s">
        <v>336</v>
      </c>
      <c r="P103" s="34"/>
      <c r="Q103" s="32" t="str">
        <f t="shared" si="11"/>
        <v>NO</v>
      </c>
      <c r="R103" s="98" t="s">
        <v>1048</v>
      </c>
      <c r="S103" s="73">
        <v>4302.18</v>
      </c>
      <c r="T103" s="74">
        <v>0</v>
      </c>
      <c r="U103" s="74">
        <v>295.28</v>
      </c>
      <c r="V103" s="75">
        <v>556.71</v>
      </c>
      <c r="W103" s="99">
        <f t="shared" si="12"/>
        <v>1</v>
      </c>
      <c r="X103" s="92">
        <f t="shared" si="13"/>
        <v>1</v>
      </c>
      <c r="Y103" s="92">
        <f t="shared" si="14"/>
        <v>0</v>
      </c>
      <c r="Z103" s="94">
        <f t="shared" si="15"/>
        <v>0</v>
      </c>
      <c r="AA103" s="100" t="str">
        <f t="shared" si="16"/>
        <v>SRSA</v>
      </c>
      <c r="AB103" s="99">
        <f t="shared" si="17"/>
        <v>1</v>
      </c>
      <c r="AC103" s="92">
        <f t="shared" si="18"/>
        <v>0</v>
      </c>
      <c r="AD103" s="94">
        <f t="shared" si="19"/>
        <v>0</v>
      </c>
      <c r="AE103" s="100" t="str">
        <f t="shared" si="20"/>
        <v>-</v>
      </c>
      <c r="AF103" s="99">
        <f t="shared" si="21"/>
        <v>0</v>
      </c>
      <c r="AG103" s="1" t="s">
        <v>1165</v>
      </c>
    </row>
    <row r="104" spans="1:33" s="1" customFormat="1" ht="12.75">
      <c r="A104" s="128">
        <v>2733720</v>
      </c>
      <c r="B104" s="99">
        <v>10707</v>
      </c>
      <c r="C104" s="92" t="s">
        <v>784</v>
      </c>
      <c r="D104" s="92" t="s">
        <v>785</v>
      </c>
      <c r="E104" s="92" t="s">
        <v>784</v>
      </c>
      <c r="F104" s="92">
        <v>55772</v>
      </c>
      <c r="G104" s="93">
        <v>8122</v>
      </c>
      <c r="H104" s="94">
        <v>2187573102</v>
      </c>
      <c r="I104" s="95" t="s">
        <v>1157</v>
      </c>
      <c r="J104" s="96" t="s">
        <v>1048</v>
      </c>
      <c r="K104" s="32" t="s">
        <v>1048</v>
      </c>
      <c r="L104" s="54">
        <v>72.81</v>
      </c>
      <c r="M104" s="58" t="s">
        <v>1049</v>
      </c>
      <c r="N104" s="97">
        <v>27.5</v>
      </c>
      <c r="O104" s="96" t="s">
        <v>1048</v>
      </c>
      <c r="P104" s="34"/>
      <c r="Q104" s="32" t="str">
        <f t="shared" si="11"/>
        <v>NO</v>
      </c>
      <c r="R104" s="98" t="s">
        <v>1048</v>
      </c>
      <c r="S104" s="73">
        <v>8416.46</v>
      </c>
      <c r="T104" s="74">
        <v>905.52</v>
      </c>
      <c r="U104" s="74">
        <v>1150.62</v>
      </c>
      <c r="V104" s="75">
        <v>590.51</v>
      </c>
      <c r="W104" s="99">
        <f t="shared" si="12"/>
        <v>1</v>
      </c>
      <c r="X104" s="92">
        <f t="shared" si="13"/>
        <v>1</v>
      </c>
      <c r="Y104" s="92">
        <f t="shared" si="14"/>
        <v>0</v>
      </c>
      <c r="Z104" s="94">
        <f t="shared" si="15"/>
        <v>0</v>
      </c>
      <c r="AA104" s="100" t="str">
        <f t="shared" si="16"/>
        <v>SRSA</v>
      </c>
      <c r="AB104" s="99">
        <f t="shared" si="17"/>
        <v>1</v>
      </c>
      <c r="AC104" s="92">
        <f t="shared" si="18"/>
        <v>1</v>
      </c>
      <c r="AD104" s="94" t="str">
        <f t="shared" si="19"/>
        <v>Initial</v>
      </c>
      <c r="AE104" s="100" t="str">
        <f t="shared" si="20"/>
        <v>-</v>
      </c>
      <c r="AF104" s="99" t="str">
        <f t="shared" si="21"/>
        <v>SRSA</v>
      </c>
      <c r="AG104" s="1" t="s">
        <v>1165</v>
      </c>
    </row>
    <row r="105" spans="1:33" s="1" customFormat="1" ht="12.75">
      <c r="A105" s="128">
        <v>2723370</v>
      </c>
      <c r="B105" s="99">
        <v>10308</v>
      </c>
      <c r="C105" s="92" t="s">
        <v>665</v>
      </c>
      <c r="D105" s="92" t="s">
        <v>666</v>
      </c>
      <c r="E105" s="92" t="s">
        <v>665</v>
      </c>
      <c r="F105" s="92">
        <v>56467</v>
      </c>
      <c r="G105" s="93">
        <v>138</v>
      </c>
      <c r="H105" s="94">
        <v>2186523500</v>
      </c>
      <c r="I105" s="95" t="s">
        <v>1159</v>
      </c>
      <c r="J105" s="96" t="s">
        <v>1048</v>
      </c>
      <c r="K105" s="32" t="s">
        <v>1048</v>
      </c>
      <c r="L105" s="54">
        <v>519.24</v>
      </c>
      <c r="M105" s="58" t="s">
        <v>1049</v>
      </c>
      <c r="N105" s="97">
        <v>13.33333333</v>
      </c>
      <c r="O105" s="96" t="s">
        <v>1049</v>
      </c>
      <c r="P105" s="34"/>
      <c r="Q105" s="32" t="str">
        <f t="shared" si="11"/>
        <v>NO</v>
      </c>
      <c r="R105" s="98" t="s">
        <v>1048</v>
      </c>
      <c r="S105" s="73">
        <v>19316.11</v>
      </c>
      <c r="T105" s="74">
        <v>1416.67</v>
      </c>
      <c r="U105" s="74">
        <v>2624.79</v>
      </c>
      <c r="V105" s="75">
        <v>2478.65</v>
      </c>
      <c r="W105" s="99">
        <f t="shared" si="12"/>
        <v>1</v>
      </c>
      <c r="X105" s="92">
        <f t="shared" si="13"/>
        <v>1</v>
      </c>
      <c r="Y105" s="92">
        <f t="shared" si="14"/>
        <v>0</v>
      </c>
      <c r="Z105" s="94">
        <f t="shared" si="15"/>
        <v>0</v>
      </c>
      <c r="AA105" s="100" t="str">
        <f t="shared" si="16"/>
        <v>SRSA</v>
      </c>
      <c r="AB105" s="99">
        <f t="shared" si="17"/>
        <v>1</v>
      </c>
      <c r="AC105" s="92">
        <f t="shared" si="18"/>
        <v>0</v>
      </c>
      <c r="AD105" s="94">
        <f t="shared" si="19"/>
        <v>0</v>
      </c>
      <c r="AE105" s="100" t="str">
        <f t="shared" si="20"/>
        <v>-</v>
      </c>
      <c r="AF105" s="99">
        <f t="shared" si="21"/>
        <v>0</v>
      </c>
      <c r="AG105" s="1" t="s">
        <v>1165</v>
      </c>
    </row>
    <row r="106" spans="1:33" s="1" customFormat="1" ht="12.75">
      <c r="A106" s="128">
        <v>2723580</v>
      </c>
      <c r="B106" s="99">
        <v>10507</v>
      </c>
      <c r="C106" s="92" t="s">
        <v>679</v>
      </c>
      <c r="D106" s="92" t="s">
        <v>944</v>
      </c>
      <c r="E106" s="92" t="s">
        <v>679</v>
      </c>
      <c r="F106" s="92">
        <v>56074</v>
      </c>
      <c r="G106" s="93">
        <v>108</v>
      </c>
      <c r="H106" s="94">
        <v>5072323411</v>
      </c>
      <c r="I106" s="95" t="s">
        <v>1159</v>
      </c>
      <c r="J106" s="96" t="s">
        <v>1048</v>
      </c>
      <c r="K106" s="32" t="s">
        <v>1048</v>
      </c>
      <c r="L106" s="54">
        <v>271.98</v>
      </c>
      <c r="M106" s="58" t="s">
        <v>1049</v>
      </c>
      <c r="N106" s="97">
        <v>6.097560976</v>
      </c>
      <c r="O106" s="96" t="s">
        <v>1049</v>
      </c>
      <c r="P106" s="34"/>
      <c r="Q106" s="32" t="str">
        <f t="shared" si="11"/>
        <v>NO</v>
      </c>
      <c r="R106" s="98" t="s">
        <v>1048</v>
      </c>
      <c r="S106" s="73">
        <v>13761.33</v>
      </c>
      <c r="T106" s="74">
        <v>797.23</v>
      </c>
      <c r="U106" s="74">
        <v>1716.87</v>
      </c>
      <c r="V106" s="75">
        <v>1846.91</v>
      </c>
      <c r="W106" s="99">
        <f t="shared" si="12"/>
        <v>1</v>
      </c>
      <c r="X106" s="92">
        <f t="shared" si="13"/>
        <v>1</v>
      </c>
      <c r="Y106" s="92">
        <f t="shared" si="14"/>
        <v>0</v>
      </c>
      <c r="Z106" s="94">
        <f t="shared" si="15"/>
        <v>0</v>
      </c>
      <c r="AA106" s="100" t="str">
        <f t="shared" si="16"/>
        <v>SRSA</v>
      </c>
      <c r="AB106" s="99">
        <f t="shared" si="17"/>
        <v>1</v>
      </c>
      <c r="AC106" s="92">
        <f t="shared" si="18"/>
        <v>0</v>
      </c>
      <c r="AD106" s="94">
        <f t="shared" si="19"/>
        <v>0</v>
      </c>
      <c r="AE106" s="100" t="str">
        <f t="shared" si="20"/>
        <v>-</v>
      </c>
      <c r="AF106" s="99">
        <f t="shared" si="21"/>
        <v>0</v>
      </c>
      <c r="AG106" s="1" t="s">
        <v>1165</v>
      </c>
    </row>
    <row r="107" spans="1:33" s="1" customFormat="1" ht="12.75">
      <c r="A107" s="128">
        <v>2700101</v>
      </c>
      <c r="B107" s="99">
        <v>12215</v>
      </c>
      <c r="C107" s="92" t="s">
        <v>95</v>
      </c>
      <c r="D107" s="92" t="s">
        <v>96</v>
      </c>
      <c r="E107" s="92" t="s">
        <v>906</v>
      </c>
      <c r="F107" s="92">
        <v>56584</v>
      </c>
      <c r="G107" s="93">
        <v>420</v>
      </c>
      <c r="H107" s="94">
        <v>2185845151</v>
      </c>
      <c r="I107" s="95" t="s">
        <v>1159</v>
      </c>
      <c r="J107" s="96" t="s">
        <v>1048</v>
      </c>
      <c r="K107" s="32" t="s">
        <v>1048</v>
      </c>
      <c r="L107" s="54">
        <v>371.68</v>
      </c>
      <c r="M107" s="58" t="s">
        <v>1048</v>
      </c>
      <c r="N107" s="97">
        <v>7.918552036</v>
      </c>
      <c r="O107" s="96" t="s">
        <v>1049</v>
      </c>
      <c r="P107" s="34"/>
      <c r="Q107" s="32" t="str">
        <f t="shared" si="11"/>
        <v>NO</v>
      </c>
      <c r="R107" s="98" t="s">
        <v>1048</v>
      </c>
      <c r="S107" s="73">
        <v>25125.49</v>
      </c>
      <c r="T107" s="74">
        <v>1676.56</v>
      </c>
      <c r="U107" s="74">
        <v>2616.01</v>
      </c>
      <c r="V107" s="75">
        <v>2008.95</v>
      </c>
      <c r="W107" s="99">
        <f t="shared" si="12"/>
        <v>1</v>
      </c>
      <c r="X107" s="92">
        <f t="shared" si="13"/>
        <v>1</v>
      </c>
      <c r="Y107" s="92">
        <f t="shared" si="14"/>
        <v>0</v>
      </c>
      <c r="Z107" s="94">
        <f t="shared" si="15"/>
        <v>0</v>
      </c>
      <c r="AA107" s="100" t="str">
        <f t="shared" si="16"/>
        <v>SRSA</v>
      </c>
      <c r="AB107" s="99">
        <f t="shared" si="17"/>
        <v>1</v>
      </c>
      <c r="AC107" s="92">
        <f t="shared" si="18"/>
        <v>0</v>
      </c>
      <c r="AD107" s="94">
        <f t="shared" si="19"/>
        <v>0</v>
      </c>
      <c r="AE107" s="100" t="str">
        <f t="shared" si="20"/>
        <v>-</v>
      </c>
      <c r="AF107" s="99">
        <f t="shared" si="21"/>
        <v>0</v>
      </c>
      <c r="AG107" s="1" t="s">
        <v>1165</v>
      </c>
    </row>
    <row r="108" spans="1:33" s="1" customFormat="1" ht="12.75">
      <c r="A108" s="128">
        <v>2791448</v>
      </c>
      <c r="B108" s="99">
        <v>12527</v>
      </c>
      <c r="C108" s="92" t="s">
        <v>863</v>
      </c>
      <c r="D108" s="92" t="s">
        <v>941</v>
      </c>
      <c r="E108" s="92" t="s">
        <v>864</v>
      </c>
      <c r="F108" s="92">
        <v>56550</v>
      </c>
      <c r="G108" s="93">
        <v>328</v>
      </c>
      <c r="H108" s="94">
        <v>2188615800</v>
      </c>
      <c r="I108" s="95" t="s">
        <v>1063</v>
      </c>
      <c r="J108" s="96" t="s">
        <v>1048</v>
      </c>
      <c r="K108" s="32" t="s">
        <v>1048</v>
      </c>
      <c r="L108" s="54">
        <v>333.27</v>
      </c>
      <c r="M108" s="58" t="s">
        <v>1048</v>
      </c>
      <c r="N108" s="97">
        <v>9.6875</v>
      </c>
      <c r="O108" s="96" t="s">
        <v>1049</v>
      </c>
      <c r="P108" s="34"/>
      <c r="Q108" s="32" t="str">
        <f t="shared" si="11"/>
        <v>NO</v>
      </c>
      <c r="R108" s="98" t="s">
        <v>1048</v>
      </c>
      <c r="S108" s="73">
        <v>23509.59</v>
      </c>
      <c r="T108" s="74">
        <v>1537.16</v>
      </c>
      <c r="U108" s="74">
        <v>2413.38</v>
      </c>
      <c r="V108" s="75">
        <v>1869.97</v>
      </c>
      <c r="W108" s="99">
        <f t="shared" si="12"/>
        <v>1</v>
      </c>
      <c r="X108" s="92">
        <f t="shared" si="13"/>
        <v>1</v>
      </c>
      <c r="Y108" s="92">
        <f t="shared" si="14"/>
        <v>0</v>
      </c>
      <c r="Z108" s="94">
        <f t="shared" si="15"/>
        <v>0</v>
      </c>
      <c r="AA108" s="100" t="str">
        <f t="shared" si="16"/>
        <v>SRSA</v>
      </c>
      <c r="AB108" s="99">
        <f t="shared" si="17"/>
        <v>1</v>
      </c>
      <c r="AC108" s="92">
        <f t="shared" si="18"/>
        <v>0</v>
      </c>
      <c r="AD108" s="94">
        <f t="shared" si="19"/>
        <v>0</v>
      </c>
      <c r="AE108" s="100" t="str">
        <f t="shared" si="20"/>
        <v>-</v>
      </c>
      <c r="AF108" s="99">
        <f t="shared" si="21"/>
        <v>0</v>
      </c>
      <c r="AG108" s="1" t="s">
        <v>1165</v>
      </c>
    </row>
    <row r="109" spans="1:33" s="1" customFormat="1" ht="12.75">
      <c r="A109" s="128">
        <v>2700208</v>
      </c>
      <c r="B109" s="99">
        <v>74084</v>
      </c>
      <c r="C109" s="92" t="s">
        <v>284</v>
      </c>
      <c r="D109" s="92" t="s">
        <v>285</v>
      </c>
      <c r="E109" s="92" t="s">
        <v>159</v>
      </c>
      <c r="F109" s="92">
        <v>55804</v>
      </c>
      <c r="G109" s="93" t="s">
        <v>1036</v>
      </c>
      <c r="H109" s="94">
        <v>2185250663</v>
      </c>
      <c r="I109" s="95" t="s">
        <v>1157</v>
      </c>
      <c r="J109" s="96" t="s">
        <v>1048</v>
      </c>
      <c r="K109" s="32" t="s">
        <v>1048</v>
      </c>
      <c r="L109" s="54">
        <v>215.19</v>
      </c>
      <c r="M109" s="58" t="s">
        <v>1049</v>
      </c>
      <c r="N109" s="97" t="s">
        <v>336</v>
      </c>
      <c r="O109" s="96" t="s">
        <v>336</v>
      </c>
      <c r="P109" s="34"/>
      <c r="Q109" s="32" t="str">
        <f t="shared" si="11"/>
        <v>NO</v>
      </c>
      <c r="R109" s="98" t="s">
        <v>1048</v>
      </c>
      <c r="S109" s="73">
        <v>10192.71</v>
      </c>
      <c r="T109" s="74">
        <v>755.47</v>
      </c>
      <c r="U109" s="74">
        <v>1260.2</v>
      </c>
      <c r="V109" s="75">
        <v>1058.75</v>
      </c>
      <c r="W109" s="99">
        <f t="shared" si="12"/>
        <v>1</v>
      </c>
      <c r="X109" s="92">
        <f t="shared" si="13"/>
        <v>1</v>
      </c>
      <c r="Y109" s="92">
        <f t="shared" si="14"/>
        <v>0</v>
      </c>
      <c r="Z109" s="94">
        <f t="shared" si="15"/>
        <v>0</v>
      </c>
      <c r="AA109" s="100" t="str">
        <f t="shared" si="16"/>
        <v>SRSA</v>
      </c>
      <c r="AB109" s="99">
        <f t="shared" si="17"/>
        <v>1</v>
      </c>
      <c r="AC109" s="92">
        <f t="shared" si="18"/>
        <v>0</v>
      </c>
      <c r="AD109" s="94">
        <f t="shared" si="19"/>
        <v>0</v>
      </c>
      <c r="AE109" s="100" t="str">
        <f t="shared" si="20"/>
        <v>-</v>
      </c>
      <c r="AF109" s="99">
        <f t="shared" si="21"/>
        <v>0</v>
      </c>
      <c r="AG109" s="1" t="s">
        <v>1165</v>
      </c>
    </row>
    <row r="110" spans="1:33" s="1" customFormat="1" ht="12.75">
      <c r="A110" s="128">
        <v>2730870</v>
      </c>
      <c r="B110" s="99">
        <v>10118</v>
      </c>
      <c r="C110" s="92" t="s">
        <v>736</v>
      </c>
      <c r="D110" s="92" t="s">
        <v>737</v>
      </c>
      <c r="E110" s="92" t="s">
        <v>738</v>
      </c>
      <c r="F110" s="92">
        <v>56672</v>
      </c>
      <c r="G110" s="93">
        <v>9701</v>
      </c>
      <c r="H110" s="94">
        <v>2185662351</v>
      </c>
      <c r="I110" s="95" t="s">
        <v>1159</v>
      </c>
      <c r="J110" s="96" t="s">
        <v>1048</v>
      </c>
      <c r="K110" s="32" t="s">
        <v>1048</v>
      </c>
      <c r="L110" s="54">
        <v>482.86</v>
      </c>
      <c r="M110" s="58" t="s">
        <v>1049</v>
      </c>
      <c r="N110" s="97">
        <v>23.6453202</v>
      </c>
      <c r="O110" s="96" t="s">
        <v>1048</v>
      </c>
      <c r="P110" s="34"/>
      <c r="Q110" s="32" t="str">
        <f t="shared" si="11"/>
        <v>NO</v>
      </c>
      <c r="R110" s="98" t="s">
        <v>1048</v>
      </c>
      <c r="S110" s="73">
        <v>59667.48</v>
      </c>
      <c r="T110" s="74">
        <v>6360.84</v>
      </c>
      <c r="U110" s="74">
        <v>8088.59</v>
      </c>
      <c r="V110" s="75">
        <v>4159.39</v>
      </c>
      <c r="W110" s="99">
        <f t="shared" si="12"/>
        <v>1</v>
      </c>
      <c r="X110" s="92">
        <f t="shared" si="13"/>
        <v>1</v>
      </c>
      <c r="Y110" s="92">
        <f t="shared" si="14"/>
        <v>0</v>
      </c>
      <c r="Z110" s="94">
        <f t="shared" si="15"/>
        <v>0</v>
      </c>
      <c r="AA110" s="100" t="str">
        <f t="shared" si="16"/>
        <v>SRSA</v>
      </c>
      <c r="AB110" s="99">
        <f t="shared" si="17"/>
        <v>1</v>
      </c>
      <c r="AC110" s="92">
        <f t="shared" si="18"/>
        <v>1</v>
      </c>
      <c r="AD110" s="94" t="str">
        <f t="shared" si="19"/>
        <v>Initial</v>
      </c>
      <c r="AE110" s="100" t="str">
        <f t="shared" si="20"/>
        <v>-</v>
      </c>
      <c r="AF110" s="99" t="str">
        <f t="shared" si="21"/>
        <v>SRSA</v>
      </c>
      <c r="AG110" s="1" t="s">
        <v>1165</v>
      </c>
    </row>
    <row r="111" spans="1:33" s="1" customFormat="1" ht="12.75">
      <c r="A111" s="128">
        <v>2700224</v>
      </c>
      <c r="B111" s="99">
        <v>506076</v>
      </c>
      <c r="C111" s="92" t="s">
        <v>313</v>
      </c>
      <c r="D111" s="92" t="s">
        <v>50</v>
      </c>
      <c r="E111" s="92" t="s">
        <v>967</v>
      </c>
      <c r="F111" s="92">
        <v>55792</v>
      </c>
      <c r="G111" s="93">
        <v>2768</v>
      </c>
      <c r="H111" s="94">
        <v>2187423972</v>
      </c>
      <c r="I111" s="95" t="s">
        <v>1157</v>
      </c>
      <c r="J111" s="96" t="s">
        <v>1048</v>
      </c>
      <c r="K111" s="32" t="s">
        <v>1048</v>
      </c>
      <c r="L111" s="54">
        <v>65.59</v>
      </c>
      <c r="M111" s="58" t="s">
        <v>1049</v>
      </c>
      <c r="N111" s="97" t="s">
        <v>336</v>
      </c>
      <c r="O111" s="96" t="s">
        <v>336</v>
      </c>
      <c r="P111" s="34"/>
      <c r="Q111" s="32" t="str">
        <f t="shared" si="11"/>
        <v>NO</v>
      </c>
      <c r="R111" s="98" t="s">
        <v>1048</v>
      </c>
      <c r="S111" s="73">
        <v>0</v>
      </c>
      <c r="T111" s="74">
        <v>0</v>
      </c>
      <c r="U111" s="74">
        <v>0</v>
      </c>
      <c r="V111" s="75">
        <v>0</v>
      </c>
      <c r="W111" s="99">
        <f t="shared" si="12"/>
        <v>1</v>
      </c>
      <c r="X111" s="92">
        <f t="shared" si="13"/>
        <v>1</v>
      </c>
      <c r="Y111" s="92">
        <f t="shared" si="14"/>
        <v>0</v>
      </c>
      <c r="Z111" s="94">
        <f t="shared" si="15"/>
        <v>0</v>
      </c>
      <c r="AA111" s="100" t="str">
        <f t="shared" si="16"/>
        <v>SRSA</v>
      </c>
      <c r="AB111" s="99">
        <f t="shared" si="17"/>
        <v>1</v>
      </c>
      <c r="AC111" s="92">
        <f t="shared" si="18"/>
        <v>0</v>
      </c>
      <c r="AD111" s="94">
        <f t="shared" si="19"/>
        <v>0</v>
      </c>
      <c r="AE111" s="100" t="str">
        <f t="shared" si="20"/>
        <v>-</v>
      </c>
      <c r="AF111" s="99">
        <f t="shared" si="21"/>
        <v>0</v>
      </c>
      <c r="AG111" s="1" t="s">
        <v>1165</v>
      </c>
    </row>
    <row r="112" spans="1:33" s="1" customFormat="1" ht="12.75">
      <c r="A112" s="128">
        <v>2724030</v>
      </c>
      <c r="B112" s="99">
        <v>10627</v>
      </c>
      <c r="C112" s="92" t="s">
        <v>688</v>
      </c>
      <c r="D112" s="92" t="s">
        <v>951</v>
      </c>
      <c r="E112" s="92" t="s">
        <v>688</v>
      </c>
      <c r="F112" s="92">
        <v>56742</v>
      </c>
      <c r="G112" s="93">
        <v>100</v>
      </c>
      <c r="H112" s="94">
        <v>2187965136</v>
      </c>
      <c r="I112" s="95" t="s">
        <v>1159</v>
      </c>
      <c r="J112" s="96" t="s">
        <v>1048</v>
      </c>
      <c r="K112" s="32" t="s">
        <v>1048</v>
      </c>
      <c r="L112" s="54">
        <v>162.16</v>
      </c>
      <c r="M112" s="58" t="s">
        <v>1048</v>
      </c>
      <c r="N112" s="97">
        <v>9.523809524</v>
      </c>
      <c r="O112" s="96" t="s">
        <v>1049</v>
      </c>
      <c r="P112" s="34"/>
      <c r="Q112" s="32" t="str">
        <f t="shared" si="11"/>
        <v>NO</v>
      </c>
      <c r="R112" s="98" t="s">
        <v>1048</v>
      </c>
      <c r="S112" s="73">
        <v>12083.36</v>
      </c>
      <c r="T112" s="74">
        <v>686.79</v>
      </c>
      <c r="U112" s="74">
        <v>1097.7</v>
      </c>
      <c r="V112" s="75">
        <v>872.12</v>
      </c>
      <c r="W112" s="99">
        <f t="shared" si="12"/>
        <v>1</v>
      </c>
      <c r="X112" s="92">
        <f t="shared" si="13"/>
        <v>1</v>
      </c>
      <c r="Y112" s="92">
        <f t="shared" si="14"/>
        <v>0</v>
      </c>
      <c r="Z112" s="94">
        <f t="shared" si="15"/>
        <v>0</v>
      </c>
      <c r="AA112" s="100" t="str">
        <f t="shared" si="16"/>
        <v>SRSA</v>
      </c>
      <c r="AB112" s="99">
        <f t="shared" si="17"/>
        <v>1</v>
      </c>
      <c r="AC112" s="92">
        <f t="shared" si="18"/>
        <v>0</v>
      </c>
      <c r="AD112" s="94">
        <f t="shared" si="19"/>
        <v>0</v>
      </c>
      <c r="AE112" s="100" t="str">
        <f t="shared" si="20"/>
        <v>-</v>
      </c>
      <c r="AF112" s="99">
        <f t="shared" si="21"/>
        <v>0</v>
      </c>
      <c r="AG112" s="1" t="s">
        <v>1165</v>
      </c>
    </row>
    <row r="113" spans="1:33" s="1" customFormat="1" ht="12.75">
      <c r="A113" s="128">
        <v>2725110</v>
      </c>
      <c r="B113" s="99">
        <v>10062</v>
      </c>
      <c r="C113" s="92" t="s">
        <v>876</v>
      </c>
      <c r="D113" s="92" t="s">
        <v>693</v>
      </c>
      <c r="E113" s="92" t="s">
        <v>876</v>
      </c>
      <c r="F113" s="92">
        <v>56278</v>
      </c>
      <c r="G113" s="93">
        <v>247</v>
      </c>
      <c r="H113" s="94">
        <v>3208396181</v>
      </c>
      <c r="I113" s="95" t="s">
        <v>1159</v>
      </c>
      <c r="J113" s="96" t="s">
        <v>1048</v>
      </c>
      <c r="K113" s="32" t="s">
        <v>1048</v>
      </c>
      <c r="L113" s="54">
        <v>554.87</v>
      </c>
      <c r="M113" s="58" t="s">
        <v>1049</v>
      </c>
      <c r="N113" s="97">
        <v>7.254901961</v>
      </c>
      <c r="O113" s="96" t="s">
        <v>1049</v>
      </c>
      <c r="P113" s="34"/>
      <c r="Q113" s="32" t="str">
        <f t="shared" si="11"/>
        <v>NO</v>
      </c>
      <c r="R113" s="98" t="s">
        <v>1048</v>
      </c>
      <c r="S113" s="73">
        <v>24845.45</v>
      </c>
      <c r="T113" s="74">
        <v>1501.78</v>
      </c>
      <c r="U113" s="74">
        <v>2822.78</v>
      </c>
      <c r="V113" s="75">
        <v>2703.53</v>
      </c>
      <c r="W113" s="99">
        <f t="shared" si="12"/>
        <v>1</v>
      </c>
      <c r="X113" s="92">
        <f t="shared" si="13"/>
        <v>1</v>
      </c>
      <c r="Y113" s="92">
        <f t="shared" si="14"/>
        <v>0</v>
      </c>
      <c r="Z113" s="94">
        <f t="shared" si="15"/>
        <v>0</v>
      </c>
      <c r="AA113" s="100" t="str">
        <f t="shared" si="16"/>
        <v>SRSA</v>
      </c>
      <c r="AB113" s="99">
        <f t="shared" si="17"/>
        <v>1</v>
      </c>
      <c r="AC113" s="92">
        <f t="shared" si="18"/>
        <v>0</v>
      </c>
      <c r="AD113" s="94">
        <f t="shared" si="19"/>
        <v>0</v>
      </c>
      <c r="AE113" s="100" t="str">
        <f t="shared" si="20"/>
        <v>-</v>
      </c>
      <c r="AF113" s="99">
        <f t="shared" si="21"/>
        <v>0</v>
      </c>
      <c r="AG113" s="1" t="s">
        <v>1165</v>
      </c>
    </row>
    <row r="114" spans="1:33" s="1" customFormat="1" ht="12.75">
      <c r="A114" s="128">
        <v>2728110</v>
      </c>
      <c r="B114" s="99">
        <v>10547</v>
      </c>
      <c r="C114" s="92" t="s">
        <v>701</v>
      </c>
      <c r="D114" s="92" t="s">
        <v>702</v>
      </c>
      <c r="E114" s="92" t="s">
        <v>701</v>
      </c>
      <c r="F114" s="92">
        <v>56361</v>
      </c>
      <c r="G114" s="93">
        <v>46</v>
      </c>
      <c r="H114" s="94">
        <v>2183386011</v>
      </c>
      <c r="I114" s="95" t="s">
        <v>1159</v>
      </c>
      <c r="J114" s="96" t="s">
        <v>1048</v>
      </c>
      <c r="K114" s="32" t="s">
        <v>1048</v>
      </c>
      <c r="L114" s="54">
        <v>552.69</v>
      </c>
      <c r="M114" s="58" t="s">
        <v>1049</v>
      </c>
      <c r="N114" s="97">
        <v>11.0516934</v>
      </c>
      <c r="O114" s="96" t="s">
        <v>1049</v>
      </c>
      <c r="P114" s="34"/>
      <c r="Q114" s="32" t="str">
        <f t="shared" si="11"/>
        <v>NO</v>
      </c>
      <c r="R114" s="98" t="s">
        <v>1048</v>
      </c>
      <c r="S114" s="73">
        <v>28956.5</v>
      </c>
      <c r="T114" s="74">
        <v>1850.04</v>
      </c>
      <c r="U114" s="74">
        <v>3165.16</v>
      </c>
      <c r="V114" s="75">
        <v>2741.83</v>
      </c>
      <c r="W114" s="99">
        <f t="shared" si="12"/>
        <v>1</v>
      </c>
      <c r="X114" s="92">
        <f t="shared" si="13"/>
        <v>1</v>
      </c>
      <c r="Y114" s="92">
        <f t="shared" si="14"/>
        <v>0</v>
      </c>
      <c r="Z114" s="94">
        <f t="shared" si="15"/>
        <v>0</v>
      </c>
      <c r="AA114" s="100" t="str">
        <f t="shared" si="16"/>
        <v>SRSA</v>
      </c>
      <c r="AB114" s="99">
        <f t="shared" si="17"/>
        <v>1</v>
      </c>
      <c r="AC114" s="92">
        <f t="shared" si="18"/>
        <v>0</v>
      </c>
      <c r="AD114" s="94">
        <f t="shared" si="19"/>
        <v>0</v>
      </c>
      <c r="AE114" s="100" t="str">
        <f t="shared" si="20"/>
        <v>-</v>
      </c>
      <c r="AF114" s="99">
        <f t="shared" si="21"/>
        <v>0</v>
      </c>
      <c r="AG114" s="1" t="s">
        <v>1165</v>
      </c>
    </row>
    <row r="115" spans="1:33" s="1" customFormat="1" ht="12.75">
      <c r="A115" s="128">
        <v>2700191</v>
      </c>
      <c r="B115" s="99">
        <v>74080</v>
      </c>
      <c r="C115" s="92" t="s">
        <v>264</v>
      </c>
      <c r="D115" s="92" t="s">
        <v>265</v>
      </c>
      <c r="E115" s="92" t="s">
        <v>266</v>
      </c>
      <c r="F115" s="92">
        <v>56473</v>
      </c>
      <c r="G115" s="93" t="s">
        <v>1036</v>
      </c>
      <c r="H115" s="94">
        <v>2187463875</v>
      </c>
      <c r="I115" s="95" t="s">
        <v>1159</v>
      </c>
      <c r="J115" s="96" t="s">
        <v>1048</v>
      </c>
      <c r="K115" s="32" t="s">
        <v>1048</v>
      </c>
      <c r="L115" s="54">
        <v>35.02</v>
      </c>
      <c r="M115" s="58" t="s">
        <v>1049</v>
      </c>
      <c r="N115" s="97" t="s">
        <v>336</v>
      </c>
      <c r="O115" s="96" t="s">
        <v>336</v>
      </c>
      <c r="P115" s="34"/>
      <c r="Q115" s="32" t="str">
        <f t="shared" si="11"/>
        <v>NO</v>
      </c>
      <c r="R115" s="98" t="s">
        <v>1048</v>
      </c>
      <c r="S115" s="73">
        <v>4276.48</v>
      </c>
      <c r="T115" s="74">
        <v>381.94</v>
      </c>
      <c r="U115" s="74">
        <v>502.47</v>
      </c>
      <c r="V115" s="75">
        <v>281.4</v>
      </c>
      <c r="W115" s="99">
        <f t="shared" si="12"/>
        <v>1</v>
      </c>
      <c r="X115" s="92">
        <f t="shared" si="13"/>
        <v>1</v>
      </c>
      <c r="Y115" s="92">
        <f t="shared" si="14"/>
        <v>0</v>
      </c>
      <c r="Z115" s="94">
        <f t="shared" si="15"/>
        <v>0</v>
      </c>
      <c r="AA115" s="100" t="str">
        <f t="shared" si="16"/>
        <v>SRSA</v>
      </c>
      <c r="AB115" s="99">
        <f t="shared" si="17"/>
        <v>1</v>
      </c>
      <c r="AC115" s="92">
        <f t="shared" si="18"/>
        <v>0</v>
      </c>
      <c r="AD115" s="94">
        <f t="shared" si="19"/>
        <v>0</v>
      </c>
      <c r="AE115" s="100" t="str">
        <f t="shared" si="20"/>
        <v>-</v>
      </c>
      <c r="AF115" s="99">
        <f t="shared" si="21"/>
        <v>0</v>
      </c>
      <c r="AG115" s="1" t="s">
        <v>1165</v>
      </c>
    </row>
    <row r="116" spans="1:33" s="1" customFormat="1" ht="12.75">
      <c r="A116" s="128">
        <v>2728960</v>
      </c>
      <c r="B116" s="99">
        <v>10025</v>
      </c>
      <c r="C116" s="92" t="s">
        <v>719</v>
      </c>
      <c r="D116" s="92" t="s">
        <v>973</v>
      </c>
      <c r="E116" s="92" t="s">
        <v>720</v>
      </c>
      <c r="F116" s="92">
        <v>56575</v>
      </c>
      <c r="G116" s="93" t="s">
        <v>1036</v>
      </c>
      <c r="H116" s="94">
        <v>2185733550</v>
      </c>
      <c r="I116" s="95" t="s">
        <v>1159</v>
      </c>
      <c r="J116" s="96" t="s">
        <v>1048</v>
      </c>
      <c r="K116" s="32" t="s">
        <v>1048</v>
      </c>
      <c r="L116" s="54">
        <v>61.81</v>
      </c>
      <c r="M116" s="58" t="s">
        <v>1049</v>
      </c>
      <c r="N116" s="97">
        <v>35.41666667</v>
      </c>
      <c r="O116" s="96" t="s">
        <v>1048</v>
      </c>
      <c r="P116" s="34"/>
      <c r="Q116" s="32" t="str">
        <f t="shared" si="11"/>
        <v>NO</v>
      </c>
      <c r="R116" s="98" t="s">
        <v>1048</v>
      </c>
      <c r="S116" s="73">
        <v>12515.35</v>
      </c>
      <c r="T116" s="74">
        <v>1423.23</v>
      </c>
      <c r="U116" s="74">
        <v>1711.73</v>
      </c>
      <c r="V116" s="75">
        <v>745.74</v>
      </c>
      <c r="W116" s="99">
        <f t="shared" si="12"/>
        <v>1</v>
      </c>
      <c r="X116" s="92">
        <f t="shared" si="13"/>
        <v>1</v>
      </c>
      <c r="Y116" s="92">
        <f t="shared" si="14"/>
        <v>0</v>
      </c>
      <c r="Z116" s="94">
        <f t="shared" si="15"/>
        <v>0</v>
      </c>
      <c r="AA116" s="100" t="str">
        <f t="shared" si="16"/>
        <v>SRSA</v>
      </c>
      <c r="AB116" s="99">
        <f t="shared" si="17"/>
        <v>1</v>
      </c>
      <c r="AC116" s="92">
        <f t="shared" si="18"/>
        <v>1</v>
      </c>
      <c r="AD116" s="94" t="str">
        <f t="shared" si="19"/>
        <v>Initial</v>
      </c>
      <c r="AE116" s="100" t="str">
        <f t="shared" si="20"/>
        <v>-</v>
      </c>
      <c r="AF116" s="99" t="str">
        <f t="shared" si="21"/>
        <v>SRSA</v>
      </c>
      <c r="AG116" s="1" t="s">
        <v>1165</v>
      </c>
    </row>
    <row r="117" spans="1:33" s="1" customFormat="1" ht="12.75">
      <c r="A117" s="128">
        <v>2729070</v>
      </c>
      <c r="B117" s="99">
        <v>10628</v>
      </c>
      <c r="C117" s="92" t="s">
        <v>987</v>
      </c>
      <c r="D117" s="92" t="s">
        <v>949</v>
      </c>
      <c r="E117" s="92" t="s">
        <v>987</v>
      </c>
      <c r="F117" s="92">
        <v>56748</v>
      </c>
      <c r="G117" s="93">
        <v>7</v>
      </c>
      <c r="H117" s="94">
        <v>2184654222</v>
      </c>
      <c r="I117" s="95" t="s">
        <v>1159</v>
      </c>
      <c r="J117" s="96" t="s">
        <v>1048</v>
      </c>
      <c r="K117" s="32" t="s">
        <v>1048</v>
      </c>
      <c r="L117" s="54">
        <v>169.06</v>
      </c>
      <c r="M117" s="58" t="s">
        <v>1048</v>
      </c>
      <c r="N117" s="97">
        <v>9.489051095</v>
      </c>
      <c r="O117" s="96" t="s">
        <v>1049</v>
      </c>
      <c r="P117" s="34"/>
      <c r="Q117" s="32" t="str">
        <f t="shared" si="11"/>
        <v>NO</v>
      </c>
      <c r="R117" s="98" t="s">
        <v>1048</v>
      </c>
      <c r="S117" s="73">
        <v>10185.55</v>
      </c>
      <c r="T117" s="74">
        <v>754.61</v>
      </c>
      <c r="U117" s="74">
        <v>1176.8</v>
      </c>
      <c r="V117" s="75">
        <v>903</v>
      </c>
      <c r="W117" s="99">
        <f t="shared" si="12"/>
        <v>1</v>
      </c>
      <c r="X117" s="92">
        <f t="shared" si="13"/>
        <v>1</v>
      </c>
      <c r="Y117" s="92">
        <f t="shared" si="14"/>
        <v>0</v>
      </c>
      <c r="Z117" s="94">
        <f t="shared" si="15"/>
        <v>0</v>
      </c>
      <c r="AA117" s="100" t="str">
        <f t="shared" si="16"/>
        <v>SRSA</v>
      </c>
      <c r="AB117" s="99">
        <f t="shared" si="17"/>
        <v>1</v>
      </c>
      <c r="AC117" s="92">
        <f t="shared" si="18"/>
        <v>0</v>
      </c>
      <c r="AD117" s="94">
        <f t="shared" si="19"/>
        <v>0</v>
      </c>
      <c r="AE117" s="100" t="str">
        <f t="shared" si="20"/>
        <v>-</v>
      </c>
      <c r="AF117" s="99">
        <f t="shared" si="21"/>
        <v>0</v>
      </c>
      <c r="AG117" s="1" t="s">
        <v>1165</v>
      </c>
    </row>
    <row r="118" spans="1:33" s="1" customFormat="1" ht="12.75">
      <c r="A118" s="128">
        <v>2730150</v>
      </c>
      <c r="B118" s="99">
        <v>10195</v>
      </c>
      <c r="C118" s="92" t="s">
        <v>930</v>
      </c>
      <c r="D118" s="92" t="s">
        <v>731</v>
      </c>
      <c r="E118" s="92" t="s">
        <v>930</v>
      </c>
      <c r="F118" s="92">
        <v>55065</v>
      </c>
      <c r="G118" s="93">
        <v>38</v>
      </c>
      <c r="H118" s="94">
        <v>5072632151</v>
      </c>
      <c r="I118" s="95" t="s">
        <v>1157</v>
      </c>
      <c r="J118" s="96" t="s">
        <v>1048</v>
      </c>
      <c r="K118" s="32" t="s">
        <v>1048</v>
      </c>
      <c r="L118" s="54">
        <v>455.66</v>
      </c>
      <c r="M118" s="58" t="s">
        <v>1049</v>
      </c>
      <c r="N118" s="97">
        <v>2.838427948</v>
      </c>
      <c r="O118" s="96" t="s">
        <v>1049</v>
      </c>
      <c r="P118" s="34"/>
      <c r="Q118" s="32" t="str">
        <f t="shared" si="11"/>
        <v>NO</v>
      </c>
      <c r="R118" s="98" t="s">
        <v>1048</v>
      </c>
      <c r="S118" s="73">
        <v>10718.51</v>
      </c>
      <c r="T118" s="74">
        <v>398.37</v>
      </c>
      <c r="U118" s="74">
        <v>1349.01</v>
      </c>
      <c r="V118" s="75">
        <v>1848.81</v>
      </c>
      <c r="W118" s="99">
        <f t="shared" si="12"/>
        <v>1</v>
      </c>
      <c r="X118" s="92">
        <f t="shared" si="13"/>
        <v>1</v>
      </c>
      <c r="Y118" s="92">
        <f t="shared" si="14"/>
        <v>0</v>
      </c>
      <c r="Z118" s="94">
        <f t="shared" si="15"/>
        <v>0</v>
      </c>
      <c r="AA118" s="100" t="str">
        <f t="shared" si="16"/>
        <v>SRSA</v>
      </c>
      <c r="AB118" s="99">
        <f t="shared" si="17"/>
        <v>1</v>
      </c>
      <c r="AC118" s="92">
        <f t="shared" si="18"/>
        <v>0</v>
      </c>
      <c r="AD118" s="94">
        <f t="shared" si="19"/>
        <v>0</v>
      </c>
      <c r="AE118" s="100" t="str">
        <f t="shared" si="20"/>
        <v>-</v>
      </c>
      <c r="AF118" s="99">
        <f t="shared" si="21"/>
        <v>0</v>
      </c>
      <c r="AG118" s="1" t="s">
        <v>1165</v>
      </c>
    </row>
    <row r="119" spans="1:33" s="1" customFormat="1" ht="12.75">
      <c r="A119" s="128">
        <v>2730450</v>
      </c>
      <c r="B119" s="99">
        <v>10630</v>
      </c>
      <c r="C119" s="92" t="s">
        <v>51</v>
      </c>
      <c r="D119" s="92" t="s">
        <v>732</v>
      </c>
      <c r="E119" s="92" t="s">
        <v>51</v>
      </c>
      <c r="F119" s="92">
        <v>56750</v>
      </c>
      <c r="G119" s="93" t="s">
        <v>1036</v>
      </c>
      <c r="H119" s="94">
        <v>2182532139</v>
      </c>
      <c r="I119" s="95" t="s">
        <v>1159</v>
      </c>
      <c r="J119" s="96" t="s">
        <v>1048</v>
      </c>
      <c r="K119" s="32" t="s">
        <v>1048</v>
      </c>
      <c r="L119" s="54">
        <v>366.24</v>
      </c>
      <c r="M119" s="58" t="s">
        <v>1048</v>
      </c>
      <c r="N119" s="97">
        <v>7.259953162</v>
      </c>
      <c r="O119" s="96" t="s">
        <v>1049</v>
      </c>
      <c r="P119" s="34"/>
      <c r="Q119" s="32" t="str">
        <f t="shared" si="11"/>
        <v>NO</v>
      </c>
      <c r="R119" s="98" t="s">
        <v>1048</v>
      </c>
      <c r="S119" s="73">
        <v>22797.24</v>
      </c>
      <c r="T119" s="74">
        <v>1448.49</v>
      </c>
      <c r="U119" s="74">
        <v>2451.1</v>
      </c>
      <c r="V119" s="75">
        <v>2095.7</v>
      </c>
      <c r="W119" s="99">
        <f t="shared" si="12"/>
        <v>1</v>
      </c>
      <c r="X119" s="92">
        <f t="shared" si="13"/>
        <v>1</v>
      </c>
      <c r="Y119" s="92">
        <f t="shared" si="14"/>
        <v>0</v>
      </c>
      <c r="Z119" s="94">
        <f t="shared" si="15"/>
        <v>0</v>
      </c>
      <c r="AA119" s="100" t="str">
        <f t="shared" si="16"/>
        <v>SRSA</v>
      </c>
      <c r="AB119" s="99">
        <f t="shared" si="17"/>
        <v>1</v>
      </c>
      <c r="AC119" s="92">
        <f t="shared" si="18"/>
        <v>0</v>
      </c>
      <c r="AD119" s="94">
        <f t="shared" si="19"/>
        <v>0</v>
      </c>
      <c r="AE119" s="100" t="str">
        <f t="shared" si="20"/>
        <v>-</v>
      </c>
      <c r="AF119" s="99">
        <f t="shared" si="21"/>
        <v>0</v>
      </c>
      <c r="AG119" s="1" t="s">
        <v>1165</v>
      </c>
    </row>
    <row r="120" spans="1:33" s="1" customFormat="1" ht="12.75">
      <c r="A120" s="128">
        <v>2700132</v>
      </c>
      <c r="B120" s="99">
        <v>12884</v>
      </c>
      <c r="C120" s="92" t="s">
        <v>155</v>
      </c>
      <c r="D120" s="92" t="s">
        <v>918</v>
      </c>
      <c r="E120" s="92" t="s">
        <v>156</v>
      </c>
      <c r="F120" s="92">
        <v>56152</v>
      </c>
      <c r="G120" s="93">
        <v>278</v>
      </c>
      <c r="H120" s="94">
        <v>5077527361</v>
      </c>
      <c r="I120" s="95" t="s">
        <v>1159</v>
      </c>
      <c r="J120" s="96" t="s">
        <v>1048</v>
      </c>
      <c r="K120" s="32" t="s">
        <v>1048</v>
      </c>
      <c r="L120" s="54">
        <v>497.16</v>
      </c>
      <c r="M120" s="58" t="s">
        <v>1049</v>
      </c>
      <c r="N120" s="97">
        <v>10.67503925</v>
      </c>
      <c r="O120" s="96" t="s">
        <v>1049</v>
      </c>
      <c r="P120" s="34"/>
      <c r="Q120" s="32" t="str">
        <f t="shared" si="11"/>
        <v>NO</v>
      </c>
      <c r="R120" s="98" t="s">
        <v>1048</v>
      </c>
      <c r="S120" s="73">
        <v>37498.7</v>
      </c>
      <c r="T120" s="74">
        <v>2721.89</v>
      </c>
      <c r="U120" s="74">
        <v>4013.83</v>
      </c>
      <c r="V120" s="75">
        <v>2821.73</v>
      </c>
      <c r="W120" s="99">
        <f t="shared" si="12"/>
        <v>1</v>
      </c>
      <c r="X120" s="92">
        <f t="shared" si="13"/>
        <v>1</v>
      </c>
      <c r="Y120" s="92">
        <f t="shared" si="14"/>
        <v>0</v>
      </c>
      <c r="Z120" s="94">
        <f t="shared" si="15"/>
        <v>0</v>
      </c>
      <c r="AA120" s="100" t="str">
        <f t="shared" si="16"/>
        <v>SRSA</v>
      </c>
      <c r="AB120" s="99">
        <f t="shared" si="17"/>
        <v>1</v>
      </c>
      <c r="AC120" s="92">
        <f t="shared" si="18"/>
        <v>0</v>
      </c>
      <c r="AD120" s="94">
        <f t="shared" si="19"/>
        <v>0</v>
      </c>
      <c r="AE120" s="100" t="str">
        <f t="shared" si="20"/>
        <v>-</v>
      </c>
      <c r="AF120" s="99">
        <f t="shared" si="21"/>
        <v>0</v>
      </c>
      <c r="AG120" s="1" t="s">
        <v>1165</v>
      </c>
    </row>
    <row r="121" spans="1:33" s="1" customFormat="1" ht="12.75">
      <c r="A121" s="128">
        <v>2700194</v>
      </c>
      <c r="B121" s="99">
        <v>74083</v>
      </c>
      <c r="C121" s="92" t="s">
        <v>271</v>
      </c>
      <c r="D121" s="92" t="s">
        <v>272</v>
      </c>
      <c r="E121" s="92" t="s">
        <v>273</v>
      </c>
      <c r="F121" s="92">
        <v>55943</v>
      </c>
      <c r="G121" s="93" t="s">
        <v>1036</v>
      </c>
      <c r="H121" s="94">
        <v>5074549566</v>
      </c>
      <c r="I121" s="95" t="s">
        <v>1157</v>
      </c>
      <c r="J121" s="96" t="s">
        <v>1048</v>
      </c>
      <c r="K121" s="32" t="s">
        <v>1048</v>
      </c>
      <c r="L121" s="54">
        <v>52.45</v>
      </c>
      <c r="M121" s="58" t="s">
        <v>1049</v>
      </c>
      <c r="N121" s="97" t="s">
        <v>336</v>
      </c>
      <c r="O121" s="96" t="s">
        <v>336</v>
      </c>
      <c r="P121" s="34"/>
      <c r="Q121" s="32" t="str">
        <f t="shared" si="11"/>
        <v>NO</v>
      </c>
      <c r="R121" s="98" t="s">
        <v>1048</v>
      </c>
      <c r="S121" s="73">
        <v>1014.46</v>
      </c>
      <c r="T121" s="74">
        <v>40.09</v>
      </c>
      <c r="U121" s="74">
        <v>151.86</v>
      </c>
      <c r="V121" s="75">
        <v>216.42</v>
      </c>
      <c r="W121" s="99">
        <f t="shared" si="12"/>
        <v>1</v>
      </c>
      <c r="X121" s="92">
        <f t="shared" si="13"/>
        <v>1</v>
      </c>
      <c r="Y121" s="92">
        <f t="shared" si="14"/>
        <v>0</v>
      </c>
      <c r="Z121" s="94">
        <f t="shared" si="15"/>
        <v>0</v>
      </c>
      <c r="AA121" s="100" t="str">
        <f t="shared" si="16"/>
        <v>SRSA</v>
      </c>
      <c r="AB121" s="99">
        <f t="shared" si="17"/>
        <v>1</v>
      </c>
      <c r="AC121" s="92">
        <f t="shared" si="18"/>
        <v>0</v>
      </c>
      <c r="AD121" s="94">
        <f t="shared" si="19"/>
        <v>0</v>
      </c>
      <c r="AE121" s="100" t="str">
        <f t="shared" si="20"/>
        <v>-</v>
      </c>
      <c r="AF121" s="99">
        <f t="shared" si="21"/>
        <v>0</v>
      </c>
      <c r="AG121" s="1" t="s">
        <v>1165</v>
      </c>
    </row>
    <row r="122" spans="1:33" s="1" customFormat="1" ht="12.75">
      <c r="A122" s="128">
        <v>2700221</v>
      </c>
      <c r="B122" s="99">
        <v>74064</v>
      </c>
      <c r="C122" s="92" t="s">
        <v>306</v>
      </c>
      <c r="D122" s="92" t="s">
        <v>307</v>
      </c>
      <c r="E122" s="92" t="s">
        <v>308</v>
      </c>
      <c r="F122" s="92">
        <v>55959</v>
      </c>
      <c r="G122" s="93">
        <v>43</v>
      </c>
      <c r="H122" s="94">
        <v>5076892844</v>
      </c>
      <c r="I122" s="95" t="s">
        <v>1151</v>
      </c>
      <c r="J122" s="96" t="s">
        <v>1049</v>
      </c>
      <c r="K122" s="32" t="s">
        <v>1150</v>
      </c>
      <c r="L122" s="54">
        <v>62.3</v>
      </c>
      <c r="M122" s="58" t="s">
        <v>1049</v>
      </c>
      <c r="N122" s="97" t="s">
        <v>336</v>
      </c>
      <c r="O122" s="96" t="s">
        <v>336</v>
      </c>
      <c r="P122" s="34"/>
      <c r="Q122" s="32" t="str">
        <f t="shared" si="11"/>
        <v>NO</v>
      </c>
      <c r="R122" s="98" t="s">
        <v>1048</v>
      </c>
      <c r="S122" s="73">
        <v>3960.39</v>
      </c>
      <c r="T122" s="74">
        <v>381.94</v>
      </c>
      <c r="U122" s="74">
        <v>550.41</v>
      </c>
      <c r="V122" s="75">
        <v>371.78</v>
      </c>
      <c r="W122" s="99">
        <f t="shared" si="12"/>
        <v>1</v>
      </c>
      <c r="X122" s="92">
        <f t="shared" si="13"/>
        <v>1</v>
      </c>
      <c r="Y122" s="92">
        <f t="shared" si="14"/>
        <v>0</v>
      </c>
      <c r="Z122" s="94">
        <f t="shared" si="15"/>
        <v>0</v>
      </c>
      <c r="AA122" s="100" t="str">
        <f t="shared" si="16"/>
        <v>SRSA</v>
      </c>
      <c r="AB122" s="99">
        <f t="shared" si="17"/>
        <v>1</v>
      </c>
      <c r="AC122" s="92">
        <f t="shared" si="18"/>
        <v>0</v>
      </c>
      <c r="AD122" s="94">
        <f t="shared" si="19"/>
        <v>0</v>
      </c>
      <c r="AE122" s="100" t="str">
        <f t="shared" si="20"/>
        <v>-</v>
      </c>
      <c r="AF122" s="99">
        <f t="shared" si="21"/>
        <v>0</v>
      </c>
      <c r="AG122" s="1" t="s">
        <v>1165</v>
      </c>
    </row>
    <row r="123" spans="1:33" s="1" customFormat="1" ht="12.75">
      <c r="A123" s="128">
        <v>2732250</v>
      </c>
      <c r="B123" s="99">
        <v>10682</v>
      </c>
      <c r="C123" s="92" t="s">
        <v>744</v>
      </c>
      <c r="D123" s="92" t="s">
        <v>745</v>
      </c>
      <c r="E123" s="92" t="s">
        <v>744</v>
      </c>
      <c r="F123" s="92">
        <v>56751</v>
      </c>
      <c r="G123" s="93">
        <v>1199</v>
      </c>
      <c r="H123" s="94">
        <v>2184631471</v>
      </c>
      <c r="I123" s="95" t="s">
        <v>1050</v>
      </c>
      <c r="J123" s="96" t="s">
        <v>1049</v>
      </c>
      <c r="K123" s="32" t="s">
        <v>1150</v>
      </c>
      <c r="L123" s="54">
        <v>1377.7</v>
      </c>
      <c r="M123" s="58" t="s">
        <v>1048</v>
      </c>
      <c r="N123" s="97">
        <v>3.713706955</v>
      </c>
      <c r="O123" s="96" t="s">
        <v>1049</v>
      </c>
      <c r="P123" s="34"/>
      <c r="Q123" s="32" t="str">
        <f t="shared" si="11"/>
        <v>NO</v>
      </c>
      <c r="R123" s="98" t="s">
        <v>1048</v>
      </c>
      <c r="S123" s="73">
        <v>38220.81</v>
      </c>
      <c r="T123" s="74">
        <v>1253.66</v>
      </c>
      <c r="U123" s="74">
        <v>4204.03</v>
      </c>
      <c r="V123" s="75">
        <v>5740.36</v>
      </c>
      <c r="W123" s="99">
        <f t="shared" si="12"/>
        <v>1</v>
      </c>
      <c r="X123" s="92">
        <f t="shared" si="13"/>
        <v>1</v>
      </c>
      <c r="Y123" s="92">
        <f t="shared" si="14"/>
        <v>0</v>
      </c>
      <c r="Z123" s="94">
        <f t="shared" si="15"/>
        <v>0</v>
      </c>
      <c r="AA123" s="100" t="str">
        <f t="shared" si="16"/>
        <v>SRSA</v>
      </c>
      <c r="AB123" s="99">
        <f t="shared" si="17"/>
        <v>1</v>
      </c>
      <c r="AC123" s="92">
        <f t="shared" si="18"/>
        <v>0</v>
      </c>
      <c r="AD123" s="94">
        <f t="shared" si="19"/>
        <v>0</v>
      </c>
      <c r="AE123" s="100" t="str">
        <f t="shared" si="20"/>
        <v>-</v>
      </c>
      <c r="AF123" s="99">
        <f t="shared" si="21"/>
        <v>0</v>
      </c>
      <c r="AG123" s="1" t="s">
        <v>1165</v>
      </c>
    </row>
    <row r="124" spans="1:33" s="1" customFormat="1" ht="12.75">
      <c r="A124" s="128">
        <v>2732460</v>
      </c>
      <c r="B124" s="99">
        <v>10850</v>
      </c>
      <c r="C124" s="92" t="s">
        <v>749</v>
      </c>
      <c r="D124" s="92" t="s">
        <v>750</v>
      </c>
      <c r="E124" s="92" t="s">
        <v>749</v>
      </c>
      <c r="F124" s="92">
        <v>56579</v>
      </c>
      <c r="G124" s="93">
        <v>247</v>
      </c>
      <c r="H124" s="94">
        <v>2188672117</v>
      </c>
      <c r="I124" s="95" t="s">
        <v>1159</v>
      </c>
      <c r="J124" s="96" t="s">
        <v>1048</v>
      </c>
      <c r="K124" s="32" t="s">
        <v>1048</v>
      </c>
      <c r="L124" s="54">
        <v>219.76</v>
      </c>
      <c r="M124" s="58" t="s">
        <v>1048</v>
      </c>
      <c r="N124" s="97">
        <v>11.11111111</v>
      </c>
      <c r="O124" s="96" t="s">
        <v>1049</v>
      </c>
      <c r="P124" s="34"/>
      <c r="Q124" s="32" t="str">
        <f t="shared" si="11"/>
        <v>NO</v>
      </c>
      <c r="R124" s="98" t="s">
        <v>1048</v>
      </c>
      <c r="S124" s="73">
        <v>6744.98</v>
      </c>
      <c r="T124" s="74">
        <v>618.54</v>
      </c>
      <c r="U124" s="74">
        <v>1140.85</v>
      </c>
      <c r="V124" s="75">
        <v>1072.45</v>
      </c>
      <c r="W124" s="99">
        <f t="shared" si="12"/>
        <v>1</v>
      </c>
      <c r="X124" s="92">
        <f t="shared" si="13"/>
        <v>1</v>
      </c>
      <c r="Y124" s="92">
        <f t="shared" si="14"/>
        <v>0</v>
      </c>
      <c r="Z124" s="94">
        <f t="shared" si="15"/>
        <v>0</v>
      </c>
      <c r="AA124" s="100" t="str">
        <f t="shared" si="16"/>
        <v>SRSA</v>
      </c>
      <c r="AB124" s="99">
        <f t="shared" si="17"/>
        <v>1</v>
      </c>
      <c r="AC124" s="92">
        <f t="shared" si="18"/>
        <v>0</v>
      </c>
      <c r="AD124" s="94">
        <f t="shared" si="19"/>
        <v>0</v>
      </c>
      <c r="AE124" s="100" t="str">
        <f t="shared" si="20"/>
        <v>-</v>
      </c>
      <c r="AF124" s="99">
        <f t="shared" si="21"/>
        <v>0</v>
      </c>
      <c r="AG124" s="1" t="s">
        <v>1165</v>
      </c>
    </row>
    <row r="125" spans="1:33" s="1" customFormat="1" ht="12.75">
      <c r="A125" s="128">
        <v>2732490</v>
      </c>
      <c r="B125" s="99">
        <v>10516</v>
      </c>
      <c r="C125" s="92" t="s">
        <v>965</v>
      </c>
      <c r="D125" s="92" t="s">
        <v>751</v>
      </c>
      <c r="E125" s="92" t="s">
        <v>965</v>
      </c>
      <c r="F125" s="92">
        <v>56167</v>
      </c>
      <c r="G125" s="93">
        <v>9799</v>
      </c>
      <c r="H125" s="94">
        <v>5079458123</v>
      </c>
      <c r="I125" s="95" t="s">
        <v>1159</v>
      </c>
      <c r="J125" s="96" t="s">
        <v>1048</v>
      </c>
      <c r="K125" s="32" t="s">
        <v>1048</v>
      </c>
      <c r="L125" s="54">
        <v>165.41</v>
      </c>
      <c r="M125" s="58" t="s">
        <v>1049</v>
      </c>
      <c r="N125" s="97">
        <v>7.746478873</v>
      </c>
      <c r="O125" s="96" t="s">
        <v>1049</v>
      </c>
      <c r="P125" s="34"/>
      <c r="Q125" s="32" t="str">
        <f t="shared" si="11"/>
        <v>NO</v>
      </c>
      <c r="R125" s="98" t="s">
        <v>1048</v>
      </c>
      <c r="S125" s="73">
        <v>8456.51</v>
      </c>
      <c r="T125" s="74">
        <v>556.24</v>
      </c>
      <c r="U125" s="74">
        <v>950.91</v>
      </c>
      <c r="V125" s="75">
        <v>822.98</v>
      </c>
      <c r="W125" s="99">
        <f t="shared" si="12"/>
        <v>1</v>
      </c>
      <c r="X125" s="92">
        <f t="shared" si="13"/>
        <v>1</v>
      </c>
      <c r="Y125" s="92">
        <f t="shared" si="14"/>
        <v>0</v>
      </c>
      <c r="Z125" s="94">
        <f t="shared" si="15"/>
        <v>0</v>
      </c>
      <c r="AA125" s="100" t="str">
        <f t="shared" si="16"/>
        <v>SRSA</v>
      </c>
      <c r="AB125" s="99">
        <f t="shared" si="17"/>
        <v>1</v>
      </c>
      <c r="AC125" s="92">
        <f t="shared" si="18"/>
        <v>0</v>
      </c>
      <c r="AD125" s="94">
        <f t="shared" si="19"/>
        <v>0</v>
      </c>
      <c r="AE125" s="100" t="str">
        <f t="shared" si="20"/>
        <v>-</v>
      </c>
      <c r="AF125" s="99">
        <f t="shared" si="21"/>
        <v>0</v>
      </c>
      <c r="AG125" s="1" t="s">
        <v>1165</v>
      </c>
    </row>
    <row r="126" spans="1:33" s="1" customFormat="1" ht="12.75">
      <c r="A126" s="128">
        <v>2732640</v>
      </c>
      <c r="B126" s="99">
        <v>10418</v>
      </c>
      <c r="C126" s="92" t="s">
        <v>896</v>
      </c>
      <c r="D126" s="92" t="s">
        <v>341</v>
      </c>
      <c r="E126" s="92" t="s">
        <v>896</v>
      </c>
      <c r="F126" s="92">
        <v>56169</v>
      </c>
      <c r="G126" s="93">
        <v>310</v>
      </c>
      <c r="H126" s="94">
        <v>5078234371</v>
      </c>
      <c r="I126" s="95" t="s">
        <v>1159</v>
      </c>
      <c r="J126" s="96" t="s">
        <v>1048</v>
      </c>
      <c r="K126" s="32" t="s">
        <v>1048</v>
      </c>
      <c r="L126" s="54">
        <v>120.55</v>
      </c>
      <c r="M126" s="58" t="s">
        <v>1049</v>
      </c>
      <c r="N126" s="97">
        <v>6.936416185</v>
      </c>
      <c r="O126" s="96" t="s">
        <v>1049</v>
      </c>
      <c r="P126" s="34"/>
      <c r="Q126" s="32" t="str">
        <f t="shared" si="11"/>
        <v>NO</v>
      </c>
      <c r="R126" s="98" t="s">
        <v>1048</v>
      </c>
      <c r="S126" s="73">
        <v>7592.28</v>
      </c>
      <c r="T126" s="74">
        <v>415.54</v>
      </c>
      <c r="U126" s="74">
        <v>700.82</v>
      </c>
      <c r="V126" s="75">
        <v>596.78</v>
      </c>
      <c r="W126" s="99">
        <f t="shared" si="12"/>
        <v>1</v>
      </c>
      <c r="X126" s="92">
        <f t="shared" si="13"/>
        <v>1</v>
      </c>
      <c r="Y126" s="92">
        <f t="shared" si="14"/>
        <v>0</v>
      </c>
      <c r="Z126" s="94">
        <f t="shared" si="15"/>
        <v>0</v>
      </c>
      <c r="AA126" s="100" t="str">
        <f t="shared" si="16"/>
        <v>SRSA</v>
      </c>
      <c r="AB126" s="99">
        <f t="shared" si="17"/>
        <v>1</v>
      </c>
      <c r="AC126" s="92">
        <f t="shared" si="18"/>
        <v>0</v>
      </c>
      <c r="AD126" s="94">
        <f t="shared" si="19"/>
        <v>0</v>
      </c>
      <c r="AE126" s="100" t="str">
        <f t="shared" si="20"/>
        <v>-</v>
      </c>
      <c r="AF126" s="99">
        <f t="shared" si="21"/>
        <v>0</v>
      </c>
      <c r="AG126" s="1" t="s">
        <v>1165</v>
      </c>
    </row>
    <row r="127" spans="1:33" s="1" customFormat="1" ht="12.75">
      <c r="A127" s="128">
        <v>2732670</v>
      </c>
      <c r="B127" s="99">
        <v>10584</v>
      </c>
      <c r="C127" s="92" t="s">
        <v>756</v>
      </c>
      <c r="D127" s="92" t="s">
        <v>955</v>
      </c>
      <c r="E127" s="92" t="s">
        <v>756</v>
      </c>
      <c r="F127" s="92">
        <v>56170</v>
      </c>
      <c r="G127" s="93">
        <v>17</v>
      </c>
      <c r="H127" s="94">
        <v>5076583301</v>
      </c>
      <c r="I127" s="95" t="s">
        <v>1159</v>
      </c>
      <c r="J127" s="96" t="s">
        <v>1048</v>
      </c>
      <c r="K127" s="32" t="s">
        <v>1048</v>
      </c>
      <c r="L127" s="54">
        <v>239.7</v>
      </c>
      <c r="M127" s="58" t="s">
        <v>1049</v>
      </c>
      <c r="N127" s="97">
        <v>14.28571429</v>
      </c>
      <c r="O127" s="96" t="s">
        <v>1049</v>
      </c>
      <c r="P127" s="34"/>
      <c r="Q127" s="32" t="str">
        <f t="shared" si="11"/>
        <v>NO</v>
      </c>
      <c r="R127" s="98" t="s">
        <v>1048</v>
      </c>
      <c r="S127" s="73">
        <v>13845.85</v>
      </c>
      <c r="T127" s="74">
        <v>1018.42</v>
      </c>
      <c r="U127" s="74">
        <v>1599.95</v>
      </c>
      <c r="V127" s="75">
        <v>1240.81</v>
      </c>
      <c r="W127" s="99">
        <f t="shared" si="12"/>
        <v>1</v>
      </c>
      <c r="X127" s="92">
        <f t="shared" si="13"/>
        <v>1</v>
      </c>
      <c r="Y127" s="92">
        <f t="shared" si="14"/>
        <v>0</v>
      </c>
      <c r="Z127" s="94">
        <f t="shared" si="15"/>
        <v>0</v>
      </c>
      <c r="AA127" s="100" t="str">
        <f t="shared" si="16"/>
        <v>SRSA</v>
      </c>
      <c r="AB127" s="99">
        <f t="shared" si="17"/>
        <v>1</v>
      </c>
      <c r="AC127" s="92">
        <f t="shared" si="18"/>
        <v>0</v>
      </c>
      <c r="AD127" s="94">
        <f t="shared" si="19"/>
        <v>0</v>
      </c>
      <c r="AE127" s="100" t="str">
        <f t="shared" si="20"/>
        <v>-</v>
      </c>
      <c r="AF127" s="99">
        <f t="shared" si="21"/>
        <v>0</v>
      </c>
      <c r="AG127" s="1" t="s">
        <v>1165</v>
      </c>
    </row>
    <row r="128" spans="1:33" s="1" customFormat="1" ht="12.75">
      <c r="A128" s="128">
        <v>2700225</v>
      </c>
      <c r="B128" s="99">
        <v>74058</v>
      </c>
      <c r="C128" s="92" t="s">
        <v>314</v>
      </c>
      <c r="D128" s="92" t="s">
        <v>315</v>
      </c>
      <c r="E128" s="92" t="s">
        <v>47</v>
      </c>
      <c r="F128" s="92">
        <v>56619</v>
      </c>
      <c r="G128" s="93" t="s">
        <v>1036</v>
      </c>
      <c r="H128" s="94">
        <v>2185863284</v>
      </c>
      <c r="I128" s="95" t="s">
        <v>1159</v>
      </c>
      <c r="J128" s="96" t="s">
        <v>1048</v>
      </c>
      <c r="K128" s="32" t="s">
        <v>1048</v>
      </c>
      <c r="L128" s="54">
        <v>149.9</v>
      </c>
      <c r="M128" s="58" t="s">
        <v>1049</v>
      </c>
      <c r="N128" s="97" t="s">
        <v>336</v>
      </c>
      <c r="O128" s="96" t="s">
        <v>336</v>
      </c>
      <c r="P128" s="34"/>
      <c r="Q128" s="32" t="str">
        <f t="shared" si="11"/>
        <v>NO</v>
      </c>
      <c r="R128" s="98" t="s">
        <v>1048</v>
      </c>
      <c r="S128" s="73">
        <v>7598.4</v>
      </c>
      <c r="T128" s="74">
        <v>647.82</v>
      </c>
      <c r="U128" s="74">
        <v>1025.7</v>
      </c>
      <c r="V128" s="75">
        <v>804.31</v>
      </c>
      <c r="W128" s="99">
        <f t="shared" si="12"/>
        <v>1</v>
      </c>
      <c r="X128" s="92">
        <f t="shared" si="13"/>
        <v>1</v>
      </c>
      <c r="Y128" s="92">
        <f t="shared" si="14"/>
        <v>0</v>
      </c>
      <c r="Z128" s="94">
        <f t="shared" si="15"/>
        <v>0</v>
      </c>
      <c r="AA128" s="100" t="str">
        <f t="shared" si="16"/>
        <v>SRSA</v>
      </c>
      <c r="AB128" s="99">
        <f t="shared" si="17"/>
        <v>1</v>
      </c>
      <c r="AC128" s="92">
        <f t="shared" si="18"/>
        <v>0</v>
      </c>
      <c r="AD128" s="94">
        <f t="shared" si="19"/>
        <v>0</v>
      </c>
      <c r="AE128" s="100" t="str">
        <f t="shared" si="20"/>
        <v>-</v>
      </c>
      <c r="AF128" s="99">
        <f t="shared" si="21"/>
        <v>0</v>
      </c>
      <c r="AG128" s="1" t="s">
        <v>1165</v>
      </c>
    </row>
    <row r="129" spans="1:33" s="1" customFormat="1" ht="12.75">
      <c r="A129" s="128">
        <v>2732970</v>
      </c>
      <c r="B129" s="99">
        <v>10820</v>
      </c>
      <c r="C129" s="92" t="s">
        <v>764</v>
      </c>
      <c r="D129" s="92" t="s">
        <v>765</v>
      </c>
      <c r="E129" s="92" t="s">
        <v>764</v>
      </c>
      <c r="F129" s="92">
        <v>56477</v>
      </c>
      <c r="G129" s="93">
        <v>249</v>
      </c>
      <c r="H129" s="94">
        <v>2188375101</v>
      </c>
      <c r="I129" s="95" t="s">
        <v>1159</v>
      </c>
      <c r="J129" s="96" t="s">
        <v>1048</v>
      </c>
      <c r="K129" s="32" t="s">
        <v>1048</v>
      </c>
      <c r="L129" s="54">
        <v>544.32</v>
      </c>
      <c r="M129" s="58" t="s">
        <v>1049</v>
      </c>
      <c r="N129" s="97">
        <v>14.23149905</v>
      </c>
      <c r="O129" s="96" t="s">
        <v>1049</v>
      </c>
      <c r="P129" s="34"/>
      <c r="Q129" s="32" t="str">
        <f t="shared" si="11"/>
        <v>NO</v>
      </c>
      <c r="R129" s="98" t="s">
        <v>1048</v>
      </c>
      <c r="S129" s="73">
        <v>43192.94</v>
      </c>
      <c r="T129" s="74">
        <v>3204.62</v>
      </c>
      <c r="U129" s="74">
        <v>4656.9</v>
      </c>
      <c r="V129" s="75">
        <v>3192.51</v>
      </c>
      <c r="W129" s="99">
        <f t="shared" si="12"/>
        <v>1</v>
      </c>
      <c r="X129" s="92">
        <f t="shared" si="13"/>
        <v>1</v>
      </c>
      <c r="Y129" s="92">
        <f t="shared" si="14"/>
        <v>0</v>
      </c>
      <c r="Z129" s="94">
        <f t="shared" si="15"/>
        <v>0</v>
      </c>
      <c r="AA129" s="100" t="str">
        <f t="shared" si="16"/>
        <v>SRSA</v>
      </c>
      <c r="AB129" s="99">
        <f t="shared" si="17"/>
        <v>1</v>
      </c>
      <c r="AC129" s="92">
        <f t="shared" si="18"/>
        <v>0</v>
      </c>
      <c r="AD129" s="94">
        <f t="shared" si="19"/>
        <v>0</v>
      </c>
      <c r="AE129" s="100" t="str">
        <f t="shared" si="20"/>
        <v>-</v>
      </c>
      <c r="AF129" s="99">
        <f t="shared" si="21"/>
        <v>0</v>
      </c>
      <c r="AG129" s="1" t="s">
        <v>1165</v>
      </c>
    </row>
    <row r="130" spans="1:33" s="1" customFormat="1" ht="12.75">
      <c r="A130" s="129">
        <v>2733210</v>
      </c>
      <c r="B130" s="130">
        <v>10084</v>
      </c>
      <c r="C130" s="131" t="s">
        <v>768</v>
      </c>
      <c r="D130" s="131" t="s">
        <v>769</v>
      </c>
      <c r="E130" s="131" t="s">
        <v>768</v>
      </c>
      <c r="F130" s="131">
        <v>56085</v>
      </c>
      <c r="G130" s="132">
        <v>1204</v>
      </c>
      <c r="H130" s="133">
        <v>5077947903</v>
      </c>
      <c r="I130" s="134" t="s">
        <v>1151</v>
      </c>
      <c r="J130" s="135" t="s">
        <v>1049</v>
      </c>
      <c r="K130" s="101" t="s">
        <v>1150</v>
      </c>
      <c r="L130" s="136">
        <v>577.45</v>
      </c>
      <c r="M130" s="137" t="s">
        <v>1049</v>
      </c>
      <c r="N130" s="138">
        <v>8.421985816</v>
      </c>
      <c r="O130" s="135" t="s">
        <v>1049</v>
      </c>
      <c r="P130" s="139"/>
      <c r="Q130" s="101" t="str">
        <f t="shared" si="11"/>
        <v>NO</v>
      </c>
      <c r="R130" s="140" t="s">
        <v>1048</v>
      </c>
      <c r="S130" s="141">
        <v>46554.74</v>
      </c>
      <c r="T130" s="142">
        <v>2657.41</v>
      </c>
      <c r="U130" s="142">
        <v>5288.26</v>
      </c>
      <c r="V130" s="143">
        <v>5336.97</v>
      </c>
      <c r="W130" s="130">
        <f t="shared" si="12"/>
        <v>1</v>
      </c>
      <c r="X130" s="131">
        <f t="shared" si="13"/>
        <v>1</v>
      </c>
      <c r="Y130" s="131">
        <f t="shared" si="14"/>
        <v>0</v>
      </c>
      <c r="Z130" s="133">
        <f t="shared" si="15"/>
        <v>0</v>
      </c>
      <c r="AA130" s="144" t="str">
        <f t="shared" si="16"/>
        <v>SRSA</v>
      </c>
      <c r="AB130" s="130">
        <f t="shared" si="17"/>
        <v>1</v>
      </c>
      <c r="AC130" s="131">
        <f t="shared" si="18"/>
        <v>0</v>
      </c>
      <c r="AD130" s="133">
        <f t="shared" si="19"/>
        <v>0</v>
      </c>
      <c r="AE130" s="144" t="str">
        <f t="shared" si="20"/>
        <v>-</v>
      </c>
      <c r="AF130" s="130">
        <f t="shared" si="21"/>
        <v>0</v>
      </c>
      <c r="AG130" s="1" t="e">
        <v>#N/A</v>
      </c>
    </row>
    <row r="131" spans="1:33" s="1" customFormat="1" ht="12.75">
      <c r="A131" s="128">
        <v>2732700</v>
      </c>
      <c r="B131" s="99">
        <v>10363</v>
      </c>
      <c r="C131" s="92" t="s">
        <v>757</v>
      </c>
      <c r="D131" s="92" t="s">
        <v>758</v>
      </c>
      <c r="E131" s="92" t="s">
        <v>759</v>
      </c>
      <c r="F131" s="92">
        <v>56661</v>
      </c>
      <c r="G131" s="93" t="s">
        <v>1036</v>
      </c>
      <c r="H131" s="94">
        <v>2188975277</v>
      </c>
      <c r="I131" s="95" t="s">
        <v>1159</v>
      </c>
      <c r="J131" s="96" t="s">
        <v>1048</v>
      </c>
      <c r="K131" s="32" t="s">
        <v>1048</v>
      </c>
      <c r="L131" s="54">
        <v>365.37</v>
      </c>
      <c r="M131" s="58" t="s">
        <v>1048</v>
      </c>
      <c r="N131" s="97">
        <v>19.21708185</v>
      </c>
      <c r="O131" s="96" t="s">
        <v>1049</v>
      </c>
      <c r="P131" s="34"/>
      <c r="Q131" s="32" t="str">
        <f t="shared" si="11"/>
        <v>NO</v>
      </c>
      <c r="R131" s="98" t="s">
        <v>1048</v>
      </c>
      <c r="S131" s="73">
        <v>19019.65</v>
      </c>
      <c r="T131" s="74">
        <v>2005.81</v>
      </c>
      <c r="U131" s="74">
        <v>2956.48</v>
      </c>
      <c r="V131" s="75">
        <v>2076.77</v>
      </c>
      <c r="W131" s="99">
        <f t="shared" si="12"/>
        <v>1</v>
      </c>
      <c r="X131" s="92">
        <f t="shared" si="13"/>
        <v>1</v>
      </c>
      <c r="Y131" s="92">
        <f t="shared" si="14"/>
        <v>0</v>
      </c>
      <c r="Z131" s="94">
        <f t="shared" si="15"/>
        <v>0</v>
      </c>
      <c r="AA131" s="100" t="str">
        <f t="shared" si="16"/>
        <v>SRSA</v>
      </c>
      <c r="AB131" s="99">
        <f t="shared" si="17"/>
        <v>1</v>
      </c>
      <c r="AC131" s="92">
        <f t="shared" si="18"/>
        <v>0</v>
      </c>
      <c r="AD131" s="94">
        <f t="shared" si="19"/>
        <v>0</v>
      </c>
      <c r="AE131" s="100" t="str">
        <f t="shared" si="20"/>
        <v>-</v>
      </c>
      <c r="AF131" s="99">
        <f t="shared" si="21"/>
        <v>0</v>
      </c>
      <c r="AG131" s="1" t="s">
        <v>1165</v>
      </c>
    </row>
    <row r="132" spans="1:33" s="1" customFormat="1" ht="12.75">
      <c r="A132" s="128">
        <v>2733300</v>
      </c>
      <c r="B132" s="99">
        <v>10297</v>
      </c>
      <c r="C132" s="92" t="s">
        <v>976</v>
      </c>
      <c r="D132" s="92" t="s">
        <v>772</v>
      </c>
      <c r="E132" s="92" t="s">
        <v>976</v>
      </c>
      <c r="F132" s="92">
        <v>55974</v>
      </c>
      <c r="G132" s="93">
        <v>626</v>
      </c>
      <c r="H132" s="94">
        <v>5074983221</v>
      </c>
      <c r="I132" s="95" t="s">
        <v>1157</v>
      </c>
      <c r="J132" s="96" t="s">
        <v>1048</v>
      </c>
      <c r="K132" s="32" t="s">
        <v>1048</v>
      </c>
      <c r="L132" s="54">
        <v>357.34</v>
      </c>
      <c r="M132" s="58" t="s">
        <v>1049</v>
      </c>
      <c r="N132" s="97">
        <v>6.04534005</v>
      </c>
      <c r="O132" s="96" t="s">
        <v>1049</v>
      </c>
      <c r="P132" s="34"/>
      <c r="Q132" s="32" t="str">
        <f t="shared" si="11"/>
        <v>NO</v>
      </c>
      <c r="R132" s="98" t="s">
        <v>1048</v>
      </c>
      <c r="S132" s="73">
        <v>13993.62</v>
      </c>
      <c r="T132" s="74">
        <v>742.67</v>
      </c>
      <c r="U132" s="74">
        <v>1525.94</v>
      </c>
      <c r="V132" s="75">
        <v>1582.06</v>
      </c>
      <c r="W132" s="99">
        <f t="shared" si="12"/>
        <v>1</v>
      </c>
      <c r="X132" s="92">
        <f t="shared" si="13"/>
        <v>1</v>
      </c>
      <c r="Y132" s="92">
        <f t="shared" si="14"/>
        <v>0</v>
      </c>
      <c r="Z132" s="94">
        <f t="shared" si="15"/>
        <v>0</v>
      </c>
      <c r="AA132" s="100" t="str">
        <f t="shared" si="16"/>
        <v>SRSA</v>
      </c>
      <c r="AB132" s="99">
        <f t="shared" si="17"/>
        <v>1</v>
      </c>
      <c r="AC132" s="92">
        <f t="shared" si="18"/>
        <v>0</v>
      </c>
      <c r="AD132" s="94">
        <f t="shared" si="19"/>
        <v>0</v>
      </c>
      <c r="AE132" s="100" t="str">
        <f t="shared" si="20"/>
        <v>-</v>
      </c>
      <c r="AF132" s="99">
        <f t="shared" si="21"/>
        <v>0</v>
      </c>
      <c r="AG132" s="1" t="s">
        <v>1165</v>
      </c>
    </row>
    <row r="133" spans="1:33" s="1" customFormat="1" ht="12.75">
      <c r="A133" s="128">
        <v>2700127</v>
      </c>
      <c r="B133" s="99">
        <v>12856</v>
      </c>
      <c r="C133" s="92" t="s">
        <v>145</v>
      </c>
      <c r="D133" s="92" t="s">
        <v>897</v>
      </c>
      <c r="E133" s="92" t="s">
        <v>146</v>
      </c>
      <c r="F133" s="92">
        <v>56757</v>
      </c>
      <c r="G133" s="93">
        <v>68</v>
      </c>
      <c r="H133" s="94">
        <v>2184783315</v>
      </c>
      <c r="I133" s="95" t="s">
        <v>1159</v>
      </c>
      <c r="J133" s="96" t="s">
        <v>1048</v>
      </c>
      <c r="K133" s="32" t="s">
        <v>1048</v>
      </c>
      <c r="L133" s="54">
        <v>368.79</v>
      </c>
      <c r="M133" s="58" t="s">
        <v>1048</v>
      </c>
      <c r="N133" s="97">
        <v>10.04784689</v>
      </c>
      <c r="O133" s="96" t="s">
        <v>1049</v>
      </c>
      <c r="P133" s="34"/>
      <c r="Q133" s="32" t="str">
        <f t="shared" si="11"/>
        <v>NO</v>
      </c>
      <c r="R133" s="98" t="s">
        <v>1048</v>
      </c>
      <c r="S133" s="73">
        <v>19113.57</v>
      </c>
      <c r="T133" s="74">
        <v>1489.44</v>
      </c>
      <c r="U133" s="74">
        <v>2402.6</v>
      </c>
      <c r="V133" s="75">
        <v>1932.86</v>
      </c>
      <c r="W133" s="99">
        <f t="shared" si="12"/>
        <v>1</v>
      </c>
      <c r="X133" s="92">
        <f t="shared" si="13"/>
        <v>1</v>
      </c>
      <c r="Y133" s="92">
        <f t="shared" si="14"/>
        <v>0</v>
      </c>
      <c r="Z133" s="94">
        <f t="shared" si="15"/>
        <v>0</v>
      </c>
      <c r="AA133" s="100" t="str">
        <f t="shared" si="16"/>
        <v>SRSA</v>
      </c>
      <c r="AB133" s="99">
        <f t="shared" si="17"/>
        <v>1</v>
      </c>
      <c r="AC133" s="92">
        <f t="shared" si="18"/>
        <v>0</v>
      </c>
      <c r="AD133" s="94">
        <f t="shared" si="19"/>
        <v>0</v>
      </c>
      <c r="AE133" s="100" t="str">
        <f t="shared" si="20"/>
        <v>-</v>
      </c>
      <c r="AF133" s="99">
        <f t="shared" si="21"/>
        <v>0</v>
      </c>
      <c r="AG133" s="1" t="s">
        <v>1165</v>
      </c>
    </row>
    <row r="134" spans="1:33" s="1" customFormat="1" ht="12.75">
      <c r="A134" s="128">
        <v>2738280</v>
      </c>
      <c r="B134" s="99">
        <v>10486</v>
      </c>
      <c r="C134" s="92" t="s">
        <v>801</v>
      </c>
      <c r="D134" s="92" t="s">
        <v>942</v>
      </c>
      <c r="E134" s="92" t="s">
        <v>801</v>
      </c>
      <c r="F134" s="92">
        <v>56382</v>
      </c>
      <c r="G134" s="93">
        <v>98</v>
      </c>
      <c r="H134" s="94">
        <v>3205472431</v>
      </c>
      <c r="I134" s="95" t="s">
        <v>1159</v>
      </c>
      <c r="J134" s="96" t="s">
        <v>1048</v>
      </c>
      <c r="K134" s="32" t="s">
        <v>1048</v>
      </c>
      <c r="L134" s="54">
        <v>325.37</v>
      </c>
      <c r="M134" s="58" t="s">
        <v>1049</v>
      </c>
      <c r="N134" s="97">
        <v>13.82978723</v>
      </c>
      <c r="O134" s="96" t="s">
        <v>1049</v>
      </c>
      <c r="P134" s="34"/>
      <c r="Q134" s="32" t="str">
        <f t="shared" si="11"/>
        <v>NO</v>
      </c>
      <c r="R134" s="98" t="s">
        <v>1048</v>
      </c>
      <c r="S134" s="73">
        <v>19626.61</v>
      </c>
      <c r="T134" s="74">
        <v>1281.21</v>
      </c>
      <c r="U134" s="74">
        <v>2108.25</v>
      </c>
      <c r="V134" s="75">
        <v>1740.94</v>
      </c>
      <c r="W134" s="99">
        <f t="shared" si="12"/>
        <v>1</v>
      </c>
      <c r="X134" s="92">
        <f t="shared" si="13"/>
        <v>1</v>
      </c>
      <c r="Y134" s="92">
        <f t="shared" si="14"/>
        <v>0</v>
      </c>
      <c r="Z134" s="94">
        <f t="shared" si="15"/>
        <v>0</v>
      </c>
      <c r="AA134" s="100" t="str">
        <f t="shared" si="16"/>
        <v>SRSA</v>
      </c>
      <c r="AB134" s="99">
        <f t="shared" si="17"/>
        <v>1</v>
      </c>
      <c r="AC134" s="92">
        <f t="shared" si="18"/>
        <v>0</v>
      </c>
      <c r="AD134" s="94">
        <f t="shared" si="19"/>
        <v>0</v>
      </c>
      <c r="AE134" s="100" t="str">
        <f t="shared" si="20"/>
        <v>-</v>
      </c>
      <c r="AF134" s="99">
        <f t="shared" si="21"/>
        <v>0</v>
      </c>
      <c r="AG134" s="1" t="s">
        <v>1165</v>
      </c>
    </row>
    <row r="135" spans="1:33" s="1" customFormat="1" ht="12.75">
      <c r="A135" s="129">
        <v>2700345</v>
      </c>
      <c r="B135" s="130">
        <v>74106</v>
      </c>
      <c r="C135" s="131" t="s">
        <v>351</v>
      </c>
      <c r="D135" s="131" t="s">
        <v>923</v>
      </c>
      <c r="E135" s="131" t="s">
        <v>47</v>
      </c>
      <c r="F135" s="131">
        <v>56619</v>
      </c>
      <c r="G135" s="132">
        <v>160</v>
      </c>
      <c r="H135" s="133">
        <v>2187515083</v>
      </c>
      <c r="I135" s="134" t="s">
        <v>1159</v>
      </c>
      <c r="J135" s="135" t="s">
        <v>1048</v>
      </c>
      <c r="K135" s="101" t="s">
        <v>1048</v>
      </c>
      <c r="L135" s="136">
        <v>150.19</v>
      </c>
      <c r="M135" s="137" t="s">
        <v>1049</v>
      </c>
      <c r="N135" s="138" t="s">
        <v>336</v>
      </c>
      <c r="O135" s="135" t="s">
        <v>336</v>
      </c>
      <c r="P135" s="139"/>
      <c r="Q135" s="101" t="str">
        <f t="shared" si="11"/>
        <v>NO</v>
      </c>
      <c r="R135" s="140" t="s">
        <v>1048</v>
      </c>
      <c r="S135" s="141">
        <v>9632.57</v>
      </c>
      <c r="T135" s="142">
        <v>659.72</v>
      </c>
      <c r="U135" s="142">
        <v>1038.91</v>
      </c>
      <c r="V135" s="143">
        <v>808.46</v>
      </c>
      <c r="W135" s="130">
        <f t="shared" si="12"/>
        <v>1</v>
      </c>
      <c r="X135" s="131">
        <f t="shared" si="13"/>
        <v>1</v>
      </c>
      <c r="Y135" s="131">
        <f t="shared" si="14"/>
        <v>0</v>
      </c>
      <c r="Z135" s="133">
        <f t="shared" si="15"/>
        <v>0</v>
      </c>
      <c r="AA135" s="144" t="str">
        <f t="shared" si="16"/>
        <v>SRSA</v>
      </c>
      <c r="AB135" s="130">
        <f t="shared" si="17"/>
        <v>1</v>
      </c>
      <c r="AC135" s="131">
        <f t="shared" si="18"/>
        <v>0</v>
      </c>
      <c r="AD135" s="133">
        <f t="shared" si="19"/>
        <v>0</v>
      </c>
      <c r="AE135" s="144" t="str">
        <f t="shared" si="20"/>
        <v>-</v>
      </c>
      <c r="AF135" s="130">
        <f t="shared" si="21"/>
        <v>0</v>
      </c>
      <c r="AG135" s="1" t="e">
        <v>#N/A</v>
      </c>
    </row>
    <row r="136" spans="1:33" s="1" customFormat="1" ht="12.75">
      <c r="A136" s="128">
        <v>2791446</v>
      </c>
      <c r="B136" s="99">
        <v>12358</v>
      </c>
      <c r="C136" s="92" t="s">
        <v>858</v>
      </c>
      <c r="D136" s="92" t="s">
        <v>859</v>
      </c>
      <c r="E136" s="92" t="s">
        <v>860</v>
      </c>
      <c r="F136" s="92">
        <v>56732</v>
      </c>
      <c r="G136" s="93" t="s">
        <v>1036</v>
      </c>
      <c r="H136" s="94">
        <v>2184362261</v>
      </c>
      <c r="I136" s="95" t="s">
        <v>1159</v>
      </c>
      <c r="J136" s="96" t="s">
        <v>1048</v>
      </c>
      <c r="K136" s="32" t="s">
        <v>1048</v>
      </c>
      <c r="L136" s="54">
        <v>264.29</v>
      </c>
      <c r="M136" s="58" t="s">
        <v>1048</v>
      </c>
      <c r="N136" s="97">
        <v>11.2565445</v>
      </c>
      <c r="O136" s="96" t="s">
        <v>1049</v>
      </c>
      <c r="P136" s="34"/>
      <c r="Q136" s="32" t="str">
        <f t="shared" si="11"/>
        <v>NO</v>
      </c>
      <c r="R136" s="98" t="s">
        <v>1048</v>
      </c>
      <c r="S136" s="73">
        <v>29188.21</v>
      </c>
      <c r="T136" s="74">
        <v>2152.53</v>
      </c>
      <c r="U136" s="74">
        <v>3046.44</v>
      </c>
      <c r="V136" s="75">
        <v>1990.57</v>
      </c>
      <c r="W136" s="99">
        <f t="shared" si="12"/>
        <v>1</v>
      </c>
      <c r="X136" s="92">
        <f t="shared" si="13"/>
        <v>1</v>
      </c>
      <c r="Y136" s="92">
        <f t="shared" si="14"/>
        <v>0</v>
      </c>
      <c r="Z136" s="94">
        <f t="shared" si="15"/>
        <v>0</v>
      </c>
      <c r="AA136" s="100" t="str">
        <f t="shared" si="16"/>
        <v>SRSA</v>
      </c>
      <c r="AB136" s="99">
        <f t="shared" si="17"/>
        <v>1</v>
      </c>
      <c r="AC136" s="92">
        <f t="shared" si="18"/>
        <v>0</v>
      </c>
      <c r="AD136" s="94">
        <f t="shared" si="19"/>
        <v>0</v>
      </c>
      <c r="AE136" s="100" t="str">
        <f t="shared" si="20"/>
        <v>-</v>
      </c>
      <c r="AF136" s="99">
        <f t="shared" si="21"/>
        <v>0</v>
      </c>
      <c r="AG136" s="1" t="s">
        <v>1165</v>
      </c>
    </row>
    <row r="137" spans="1:33" s="1" customFormat="1" ht="12.75">
      <c r="A137" s="128">
        <v>2740680</v>
      </c>
      <c r="B137" s="99">
        <v>10458</v>
      </c>
      <c r="C137" s="92" t="s">
        <v>809</v>
      </c>
      <c r="D137" s="92" t="s">
        <v>810</v>
      </c>
      <c r="E137" s="92" t="s">
        <v>809</v>
      </c>
      <c r="F137" s="92">
        <v>56088</v>
      </c>
      <c r="G137" s="93">
        <v>276</v>
      </c>
      <c r="H137" s="94">
        <v>5077762111</v>
      </c>
      <c r="I137" s="95" t="s">
        <v>1159</v>
      </c>
      <c r="J137" s="96" t="s">
        <v>1048</v>
      </c>
      <c r="K137" s="32" t="s">
        <v>1048</v>
      </c>
      <c r="L137" s="54">
        <v>360.77</v>
      </c>
      <c r="M137" s="58" t="s">
        <v>1049</v>
      </c>
      <c r="N137" s="97">
        <v>10.82802548</v>
      </c>
      <c r="O137" s="96" t="s">
        <v>1049</v>
      </c>
      <c r="P137" s="34"/>
      <c r="Q137" s="32" t="str">
        <f t="shared" si="11"/>
        <v>NO</v>
      </c>
      <c r="R137" s="98" t="s">
        <v>1048</v>
      </c>
      <c r="S137" s="73">
        <v>23476.1</v>
      </c>
      <c r="T137" s="74">
        <v>1439.28</v>
      </c>
      <c r="U137" s="74">
        <v>2427.47</v>
      </c>
      <c r="V137" s="75">
        <v>2067.19</v>
      </c>
      <c r="W137" s="99">
        <f t="shared" si="12"/>
        <v>1</v>
      </c>
      <c r="X137" s="92">
        <f t="shared" si="13"/>
        <v>1</v>
      </c>
      <c r="Y137" s="92">
        <f t="shared" si="14"/>
        <v>0</v>
      </c>
      <c r="Z137" s="94">
        <f t="shared" si="15"/>
        <v>0</v>
      </c>
      <c r="AA137" s="100" t="str">
        <f t="shared" si="16"/>
        <v>SRSA</v>
      </c>
      <c r="AB137" s="99">
        <f t="shared" si="17"/>
        <v>1</v>
      </c>
      <c r="AC137" s="92">
        <f t="shared" si="18"/>
        <v>0</v>
      </c>
      <c r="AD137" s="94">
        <f t="shared" si="19"/>
        <v>0</v>
      </c>
      <c r="AE137" s="100" t="str">
        <f t="shared" si="20"/>
        <v>-</v>
      </c>
      <c r="AF137" s="99">
        <f t="shared" si="21"/>
        <v>0</v>
      </c>
      <c r="AG137" s="1" t="s">
        <v>1165</v>
      </c>
    </row>
    <row r="138" spans="1:33" s="1" customFormat="1" ht="12.75">
      <c r="A138" s="128">
        <v>2740770</v>
      </c>
      <c r="B138" s="99">
        <v>10409</v>
      </c>
      <c r="C138" s="92" t="s">
        <v>814</v>
      </c>
      <c r="D138" s="92" t="s">
        <v>815</v>
      </c>
      <c r="E138" s="92" t="s">
        <v>814</v>
      </c>
      <c r="F138" s="92">
        <v>56178</v>
      </c>
      <c r="G138" s="93">
        <v>659</v>
      </c>
      <c r="H138" s="94">
        <v>5072475913</v>
      </c>
      <c r="I138" s="95" t="s">
        <v>1159</v>
      </c>
      <c r="J138" s="96" t="s">
        <v>1048</v>
      </c>
      <c r="K138" s="32" t="s">
        <v>1048</v>
      </c>
      <c r="L138" s="54">
        <v>195.05</v>
      </c>
      <c r="M138" s="58" t="s">
        <v>1049</v>
      </c>
      <c r="N138" s="97">
        <v>7.951070336</v>
      </c>
      <c r="O138" s="96" t="s">
        <v>1049</v>
      </c>
      <c r="P138" s="34"/>
      <c r="Q138" s="32" t="str">
        <f t="shared" si="11"/>
        <v>NO</v>
      </c>
      <c r="R138" s="98" t="s">
        <v>1048</v>
      </c>
      <c r="S138" s="73">
        <v>18788.74</v>
      </c>
      <c r="T138" s="74">
        <v>1470.27</v>
      </c>
      <c r="U138" s="74">
        <v>2034.29</v>
      </c>
      <c r="V138" s="75">
        <v>1271.86</v>
      </c>
      <c r="W138" s="99">
        <f t="shared" si="12"/>
        <v>1</v>
      </c>
      <c r="X138" s="92">
        <f t="shared" si="13"/>
        <v>1</v>
      </c>
      <c r="Y138" s="92">
        <f t="shared" si="14"/>
        <v>0</v>
      </c>
      <c r="Z138" s="94">
        <f t="shared" si="15"/>
        <v>0</v>
      </c>
      <c r="AA138" s="100" t="str">
        <f t="shared" si="16"/>
        <v>SRSA</v>
      </c>
      <c r="AB138" s="99">
        <f t="shared" si="17"/>
        <v>1</v>
      </c>
      <c r="AC138" s="92">
        <f t="shared" si="18"/>
        <v>0</v>
      </c>
      <c r="AD138" s="94">
        <f t="shared" si="19"/>
        <v>0</v>
      </c>
      <c r="AE138" s="100" t="str">
        <f t="shared" si="20"/>
        <v>-</v>
      </c>
      <c r="AF138" s="99">
        <f t="shared" si="21"/>
        <v>0</v>
      </c>
      <c r="AG138" s="1" t="s">
        <v>1165</v>
      </c>
    </row>
    <row r="139" spans="1:33" s="1" customFormat="1" ht="12.75">
      <c r="A139" s="128">
        <v>2740810</v>
      </c>
      <c r="B139" s="99">
        <v>10914</v>
      </c>
      <c r="C139" s="92" t="s">
        <v>816</v>
      </c>
      <c r="D139" s="92" t="s">
        <v>817</v>
      </c>
      <c r="E139" s="92" t="s">
        <v>818</v>
      </c>
      <c r="F139" s="92">
        <v>56585</v>
      </c>
      <c r="G139" s="93">
        <v>389</v>
      </c>
      <c r="H139" s="94">
        <v>2185968853</v>
      </c>
      <c r="I139" s="95" t="s">
        <v>1157</v>
      </c>
      <c r="J139" s="96" t="s">
        <v>1048</v>
      </c>
      <c r="K139" s="32" t="s">
        <v>1048</v>
      </c>
      <c r="L139" s="54">
        <v>271.16</v>
      </c>
      <c r="M139" s="58" t="s">
        <v>1049</v>
      </c>
      <c r="N139" s="97">
        <v>10.55718475</v>
      </c>
      <c r="O139" s="96" t="s">
        <v>1049</v>
      </c>
      <c r="P139" s="34"/>
      <c r="Q139" s="32" t="str">
        <f aca="true" t="shared" si="22" ref="Q139:Q153">IF(AND(ISNUMBER(P139),P139&gt;=20),"YES","NO")</f>
        <v>NO</v>
      </c>
      <c r="R139" s="98" t="s">
        <v>1048</v>
      </c>
      <c r="S139" s="73">
        <v>18552.47</v>
      </c>
      <c r="T139" s="74">
        <v>3690.29</v>
      </c>
      <c r="U139" s="74">
        <v>4639.84</v>
      </c>
      <c r="V139" s="75">
        <v>2313.52</v>
      </c>
      <c r="W139" s="99">
        <f aca="true" t="shared" si="23" ref="W139:W153">IF(OR(J139="YES",K139="YES"),1,0)</f>
        <v>1</v>
      </c>
      <c r="X139" s="92">
        <f aca="true" t="shared" si="24" ref="X139:X153">IF(OR(AND(ISNUMBER(L139),AND(L139&gt;0,L139&lt;600)),AND(ISNUMBER(L139),AND(L139&gt;0,M139="YES"))),1,0)</f>
        <v>1</v>
      </c>
      <c r="Y139" s="92">
        <f aca="true" t="shared" si="25" ref="Y139:Y153">IF(AND(OR(J139="YES",K139="YES"),(W139=0)),"Trouble",0)</f>
        <v>0</v>
      </c>
      <c r="Z139" s="94">
        <f aca="true" t="shared" si="26" ref="Z139:Z153">IF(AND(OR(AND(ISNUMBER(L139),AND(L139&gt;0,L139&lt;600)),AND(ISNUMBER(L139),AND(L139&gt;0,M139="YES"))),(X139=0)),"Trouble",0)</f>
        <v>0</v>
      </c>
      <c r="AA139" s="100" t="str">
        <f aca="true" t="shared" si="27" ref="AA139:AA153">IF(AND(W139=1,X139=1),"SRSA","-")</f>
        <v>SRSA</v>
      </c>
      <c r="AB139" s="99">
        <f aca="true" t="shared" si="28" ref="AB139:AB153">IF(R139="YES",1,0)</f>
        <v>1</v>
      </c>
      <c r="AC139" s="92">
        <f aca="true" t="shared" si="29" ref="AC139:AC153">IF(OR(AND(ISNUMBER(P139),P139&gt;=20),(AND(ISNUMBER(P139)=FALSE,AND(ISNUMBER(N139),N139&gt;=20)))),1,0)</f>
        <v>0</v>
      </c>
      <c r="AD139" s="94">
        <f aca="true" t="shared" si="30" ref="AD139:AD153">IF(AND(AB139=1,AC139=1),"Initial",0)</f>
        <v>0</v>
      </c>
      <c r="AE139" s="100" t="str">
        <f aca="true" t="shared" si="31" ref="AE139:AE153">IF(AND(AND(AD139="Initial",AF139=0),AND(ISNUMBER(L139),L139&gt;0)),"RLIS","-")</f>
        <v>-</v>
      </c>
      <c r="AF139" s="99">
        <f aca="true" t="shared" si="32" ref="AF139:AF153">IF(AND(AA139="SRSA",AD139="Initial"),"SRSA",0)</f>
        <v>0</v>
      </c>
      <c r="AG139" s="1" t="s">
        <v>1165</v>
      </c>
    </row>
    <row r="140" spans="1:33" s="1" customFormat="1" ht="12.75">
      <c r="A140" s="128">
        <v>2740830</v>
      </c>
      <c r="B140" s="99">
        <v>10550</v>
      </c>
      <c r="C140" s="92" t="s">
        <v>899</v>
      </c>
      <c r="D140" s="92" t="s">
        <v>910</v>
      </c>
      <c r="E140" s="92" t="s">
        <v>899</v>
      </c>
      <c r="F140" s="92">
        <v>56586</v>
      </c>
      <c r="G140" s="93">
        <v>248</v>
      </c>
      <c r="H140" s="94">
        <v>2188266101</v>
      </c>
      <c r="I140" s="95" t="s">
        <v>1159</v>
      </c>
      <c r="J140" s="96" t="s">
        <v>1048</v>
      </c>
      <c r="K140" s="32" t="s">
        <v>1048</v>
      </c>
      <c r="L140" s="54">
        <v>456.25</v>
      </c>
      <c r="M140" s="58" t="s">
        <v>1049</v>
      </c>
      <c r="N140" s="97">
        <v>4.210526316</v>
      </c>
      <c r="O140" s="96" t="s">
        <v>1049</v>
      </c>
      <c r="P140" s="34"/>
      <c r="Q140" s="32" t="str">
        <f t="shared" si="22"/>
        <v>NO</v>
      </c>
      <c r="R140" s="98" t="s">
        <v>1048</v>
      </c>
      <c r="S140" s="73">
        <v>20364.32</v>
      </c>
      <c r="T140" s="74">
        <v>1329.9</v>
      </c>
      <c r="U140" s="74">
        <v>2384.69</v>
      </c>
      <c r="V140" s="75">
        <v>2177.26</v>
      </c>
      <c r="W140" s="99">
        <f t="shared" si="23"/>
        <v>1</v>
      </c>
      <c r="X140" s="92">
        <f t="shared" si="24"/>
        <v>1</v>
      </c>
      <c r="Y140" s="92">
        <f t="shared" si="25"/>
        <v>0</v>
      </c>
      <c r="Z140" s="94">
        <f t="shared" si="26"/>
        <v>0</v>
      </c>
      <c r="AA140" s="100" t="str">
        <f t="shared" si="27"/>
        <v>SRSA</v>
      </c>
      <c r="AB140" s="99">
        <f t="shared" si="28"/>
        <v>1</v>
      </c>
      <c r="AC140" s="92">
        <f t="shared" si="29"/>
        <v>0</v>
      </c>
      <c r="AD140" s="94">
        <f t="shared" si="30"/>
        <v>0</v>
      </c>
      <c r="AE140" s="100" t="str">
        <f t="shared" si="31"/>
        <v>-</v>
      </c>
      <c r="AF140" s="99">
        <f t="shared" si="32"/>
        <v>0</v>
      </c>
      <c r="AG140" s="1" t="s">
        <v>1165</v>
      </c>
    </row>
    <row r="141" spans="1:33" s="1" customFormat="1" ht="12.75">
      <c r="A141" s="128">
        <v>2740860</v>
      </c>
      <c r="B141" s="99">
        <v>10487</v>
      </c>
      <c r="C141" s="92" t="s">
        <v>819</v>
      </c>
      <c r="D141" s="92" t="s">
        <v>931</v>
      </c>
      <c r="E141" s="92" t="s">
        <v>819</v>
      </c>
      <c r="F141" s="92">
        <v>56384</v>
      </c>
      <c r="G141" s="93">
        <v>190</v>
      </c>
      <c r="H141" s="94">
        <v>3205732174</v>
      </c>
      <c r="I141" s="95" t="s">
        <v>1159</v>
      </c>
      <c r="J141" s="96" t="s">
        <v>1048</v>
      </c>
      <c r="K141" s="32" t="s">
        <v>1048</v>
      </c>
      <c r="L141" s="54">
        <v>372.75</v>
      </c>
      <c r="M141" s="58" t="s">
        <v>1049</v>
      </c>
      <c r="N141" s="97">
        <v>11.13801453</v>
      </c>
      <c r="O141" s="96" t="s">
        <v>1049</v>
      </c>
      <c r="P141" s="34"/>
      <c r="Q141" s="32" t="str">
        <f t="shared" si="22"/>
        <v>NO</v>
      </c>
      <c r="R141" s="98" t="s">
        <v>1048</v>
      </c>
      <c r="S141" s="73">
        <v>22249.96</v>
      </c>
      <c r="T141" s="74">
        <v>1421.19</v>
      </c>
      <c r="U141" s="74">
        <v>2336.45</v>
      </c>
      <c r="V141" s="75">
        <v>1927.13</v>
      </c>
      <c r="W141" s="99">
        <f t="shared" si="23"/>
        <v>1</v>
      </c>
      <c r="X141" s="92">
        <f t="shared" si="24"/>
        <v>1</v>
      </c>
      <c r="Y141" s="92">
        <f t="shared" si="25"/>
        <v>0</v>
      </c>
      <c r="Z141" s="94">
        <f t="shared" si="26"/>
        <v>0</v>
      </c>
      <c r="AA141" s="100" t="str">
        <f t="shared" si="27"/>
        <v>SRSA</v>
      </c>
      <c r="AB141" s="99">
        <f t="shared" si="28"/>
        <v>1</v>
      </c>
      <c r="AC141" s="92">
        <f t="shared" si="29"/>
        <v>0</v>
      </c>
      <c r="AD141" s="94">
        <f t="shared" si="30"/>
        <v>0</v>
      </c>
      <c r="AE141" s="100" t="str">
        <f t="shared" si="31"/>
        <v>-</v>
      </c>
      <c r="AF141" s="99">
        <f t="shared" si="32"/>
        <v>0</v>
      </c>
      <c r="AG141" s="1" t="s">
        <v>1165</v>
      </c>
    </row>
    <row r="142" spans="1:33" s="1" customFormat="1" ht="12.75">
      <c r="A142" s="128">
        <v>2740920</v>
      </c>
      <c r="B142" s="99">
        <v>10818</v>
      </c>
      <c r="C142" s="92" t="s">
        <v>820</v>
      </c>
      <c r="D142" s="92" t="s">
        <v>821</v>
      </c>
      <c r="E142" s="92" t="s">
        <v>820</v>
      </c>
      <c r="F142" s="92">
        <v>56481</v>
      </c>
      <c r="G142" s="93">
        <v>3000</v>
      </c>
      <c r="H142" s="94">
        <v>2184455184</v>
      </c>
      <c r="I142" s="95" t="s">
        <v>1159</v>
      </c>
      <c r="J142" s="96" t="s">
        <v>1048</v>
      </c>
      <c r="K142" s="32" t="s">
        <v>1048</v>
      </c>
      <c r="L142" s="54">
        <v>428.39</v>
      </c>
      <c r="M142" s="58" t="s">
        <v>1049</v>
      </c>
      <c r="N142" s="97">
        <v>9.480122324</v>
      </c>
      <c r="O142" s="96" t="s">
        <v>1049</v>
      </c>
      <c r="P142" s="34"/>
      <c r="Q142" s="32" t="str">
        <f t="shared" si="22"/>
        <v>NO</v>
      </c>
      <c r="R142" s="98" t="s">
        <v>1048</v>
      </c>
      <c r="S142" s="73">
        <v>30646.38</v>
      </c>
      <c r="T142" s="74">
        <v>2248.5</v>
      </c>
      <c r="U142" s="74">
        <v>3379.18</v>
      </c>
      <c r="V142" s="75">
        <v>2450.6</v>
      </c>
      <c r="W142" s="99">
        <f t="shared" si="23"/>
        <v>1</v>
      </c>
      <c r="X142" s="92">
        <f t="shared" si="24"/>
        <v>1</v>
      </c>
      <c r="Y142" s="92">
        <f t="shared" si="25"/>
        <v>0</v>
      </c>
      <c r="Z142" s="94">
        <f t="shared" si="26"/>
        <v>0</v>
      </c>
      <c r="AA142" s="100" t="str">
        <f t="shared" si="27"/>
        <v>SRSA</v>
      </c>
      <c r="AB142" s="99">
        <f t="shared" si="28"/>
        <v>1</v>
      </c>
      <c r="AC142" s="92">
        <f t="shared" si="29"/>
        <v>0</v>
      </c>
      <c r="AD142" s="94">
        <f t="shared" si="30"/>
        <v>0</v>
      </c>
      <c r="AE142" s="100" t="str">
        <f t="shared" si="31"/>
        <v>-</v>
      </c>
      <c r="AF142" s="99">
        <f t="shared" si="32"/>
        <v>0</v>
      </c>
      <c r="AG142" s="1" t="s">
        <v>1165</v>
      </c>
    </row>
    <row r="143" spans="1:33" s="1" customFormat="1" ht="12.75">
      <c r="A143" s="128">
        <v>2700346</v>
      </c>
      <c r="B143" s="99">
        <v>74107</v>
      </c>
      <c r="C143" s="92" t="s">
        <v>352</v>
      </c>
      <c r="D143" s="92" t="s">
        <v>353</v>
      </c>
      <c r="E143" s="92" t="s">
        <v>47</v>
      </c>
      <c r="F143" s="92">
        <v>56619</v>
      </c>
      <c r="G143" s="93" t="s">
        <v>1036</v>
      </c>
      <c r="H143" s="94">
        <v>2185868347</v>
      </c>
      <c r="I143" s="95" t="s">
        <v>1159</v>
      </c>
      <c r="J143" s="96" t="s">
        <v>1048</v>
      </c>
      <c r="K143" s="32" t="s">
        <v>1048</v>
      </c>
      <c r="L143" s="54">
        <v>30.32</v>
      </c>
      <c r="M143" s="58" t="s">
        <v>1049</v>
      </c>
      <c r="N143" s="97" t="s">
        <v>336</v>
      </c>
      <c r="O143" s="96" t="s">
        <v>336</v>
      </c>
      <c r="P143" s="34"/>
      <c r="Q143" s="32" t="str">
        <f t="shared" si="22"/>
        <v>NO</v>
      </c>
      <c r="R143" s="98" t="s">
        <v>1048</v>
      </c>
      <c r="S143" s="73">
        <v>2235.98</v>
      </c>
      <c r="T143" s="74">
        <v>0</v>
      </c>
      <c r="U143" s="74">
        <v>61.36</v>
      </c>
      <c r="V143" s="75">
        <v>115.68</v>
      </c>
      <c r="W143" s="99">
        <f t="shared" si="23"/>
        <v>1</v>
      </c>
      <c r="X143" s="92">
        <f t="shared" si="24"/>
        <v>1</v>
      </c>
      <c r="Y143" s="92">
        <f t="shared" si="25"/>
        <v>0</v>
      </c>
      <c r="Z143" s="94">
        <f t="shared" si="26"/>
        <v>0</v>
      </c>
      <c r="AA143" s="100" t="str">
        <f t="shared" si="27"/>
        <v>SRSA</v>
      </c>
      <c r="AB143" s="99">
        <f t="shared" si="28"/>
        <v>1</v>
      </c>
      <c r="AC143" s="92">
        <f t="shared" si="29"/>
        <v>0</v>
      </c>
      <c r="AD143" s="94">
        <f t="shared" si="30"/>
        <v>0</v>
      </c>
      <c r="AE143" s="100" t="str">
        <f t="shared" si="31"/>
        <v>-</v>
      </c>
      <c r="AF143" s="99">
        <f t="shared" si="32"/>
        <v>0</v>
      </c>
      <c r="AG143" s="1" t="s">
        <v>1165</v>
      </c>
    </row>
    <row r="144" spans="1:33" s="1" customFormat="1" ht="12.75">
      <c r="A144" s="128">
        <v>2741430</v>
      </c>
      <c r="B144" s="99">
        <v>10640</v>
      </c>
      <c r="C144" s="92" t="s">
        <v>825</v>
      </c>
      <c r="D144" s="92" t="s">
        <v>826</v>
      </c>
      <c r="E144" s="92" t="s">
        <v>825</v>
      </c>
      <c r="F144" s="92">
        <v>56293</v>
      </c>
      <c r="G144" s="93">
        <v>69</v>
      </c>
      <c r="H144" s="94">
        <v>5073425114</v>
      </c>
      <c r="I144" s="95" t="s">
        <v>1159</v>
      </c>
      <c r="J144" s="96" t="s">
        <v>1048</v>
      </c>
      <c r="K144" s="32" t="s">
        <v>1048</v>
      </c>
      <c r="L144" s="54">
        <v>383.17</v>
      </c>
      <c r="M144" s="58" t="s">
        <v>1049</v>
      </c>
      <c r="N144" s="97">
        <v>15.7116451</v>
      </c>
      <c r="O144" s="96" t="s">
        <v>1049</v>
      </c>
      <c r="P144" s="34"/>
      <c r="Q144" s="32" t="str">
        <f t="shared" si="22"/>
        <v>NO</v>
      </c>
      <c r="R144" s="98" t="s">
        <v>1048</v>
      </c>
      <c r="S144" s="73">
        <v>31758.75</v>
      </c>
      <c r="T144" s="74">
        <v>2244.19</v>
      </c>
      <c r="U144" s="74">
        <v>3439.6</v>
      </c>
      <c r="V144" s="75">
        <v>2572.01</v>
      </c>
      <c r="W144" s="99">
        <f t="shared" si="23"/>
        <v>1</v>
      </c>
      <c r="X144" s="92">
        <f t="shared" si="24"/>
        <v>1</v>
      </c>
      <c r="Y144" s="92">
        <f t="shared" si="25"/>
        <v>0</v>
      </c>
      <c r="Z144" s="94">
        <f t="shared" si="26"/>
        <v>0</v>
      </c>
      <c r="AA144" s="100" t="str">
        <f t="shared" si="27"/>
        <v>SRSA</v>
      </c>
      <c r="AB144" s="99">
        <f t="shared" si="28"/>
        <v>1</v>
      </c>
      <c r="AC144" s="92">
        <f t="shared" si="29"/>
        <v>0</v>
      </c>
      <c r="AD144" s="94">
        <f t="shared" si="30"/>
        <v>0</v>
      </c>
      <c r="AE144" s="100" t="str">
        <f t="shared" si="31"/>
        <v>-</v>
      </c>
      <c r="AF144" s="99">
        <f t="shared" si="32"/>
        <v>0</v>
      </c>
      <c r="AG144" s="1" t="s">
        <v>1165</v>
      </c>
    </row>
    <row r="145" spans="1:33" s="1" customFormat="1" ht="12.75">
      <c r="A145" s="128">
        <v>2700024</v>
      </c>
      <c r="B145" s="99">
        <v>12176</v>
      </c>
      <c r="C145" s="92" t="s">
        <v>33</v>
      </c>
      <c r="D145" s="92" t="s">
        <v>34</v>
      </c>
      <c r="E145" s="92" t="s">
        <v>968</v>
      </c>
      <c r="F145" s="92">
        <v>56762</v>
      </c>
      <c r="G145" s="93">
        <v>1599</v>
      </c>
      <c r="H145" s="94">
        <v>2187455393</v>
      </c>
      <c r="I145" s="95" t="s">
        <v>1159</v>
      </c>
      <c r="J145" s="96" t="s">
        <v>1048</v>
      </c>
      <c r="K145" s="32" t="s">
        <v>1048</v>
      </c>
      <c r="L145" s="54">
        <v>507.25</v>
      </c>
      <c r="M145" s="58" t="s">
        <v>1048</v>
      </c>
      <c r="N145" s="97">
        <v>7.390648567</v>
      </c>
      <c r="O145" s="96" t="s">
        <v>1049</v>
      </c>
      <c r="P145" s="34"/>
      <c r="Q145" s="32" t="str">
        <f t="shared" si="22"/>
        <v>NO</v>
      </c>
      <c r="R145" s="98" t="s">
        <v>1048</v>
      </c>
      <c r="S145" s="73">
        <v>32911.17</v>
      </c>
      <c r="T145" s="74">
        <v>1864.28</v>
      </c>
      <c r="U145" s="74">
        <v>3121.53</v>
      </c>
      <c r="V145" s="75">
        <v>2634.74</v>
      </c>
      <c r="W145" s="99">
        <f t="shared" si="23"/>
        <v>1</v>
      </c>
      <c r="X145" s="92">
        <f t="shared" si="24"/>
        <v>1</v>
      </c>
      <c r="Y145" s="92">
        <f t="shared" si="25"/>
        <v>0</v>
      </c>
      <c r="Z145" s="94">
        <f t="shared" si="26"/>
        <v>0</v>
      </c>
      <c r="AA145" s="100" t="str">
        <f t="shared" si="27"/>
        <v>SRSA</v>
      </c>
      <c r="AB145" s="99">
        <f t="shared" si="28"/>
        <v>1</v>
      </c>
      <c r="AC145" s="92">
        <f t="shared" si="29"/>
        <v>0</v>
      </c>
      <c r="AD145" s="94">
        <f t="shared" si="30"/>
        <v>0</v>
      </c>
      <c r="AE145" s="100" t="str">
        <f t="shared" si="31"/>
        <v>-</v>
      </c>
      <c r="AF145" s="99">
        <f t="shared" si="32"/>
        <v>0</v>
      </c>
      <c r="AG145" s="1" t="s">
        <v>1165</v>
      </c>
    </row>
    <row r="146" spans="1:33" s="1" customFormat="1" ht="12.75">
      <c r="A146" s="128">
        <v>2741850</v>
      </c>
      <c r="B146" s="99">
        <v>10690</v>
      </c>
      <c r="C146" s="92" t="s">
        <v>829</v>
      </c>
      <c r="D146" s="92" t="s">
        <v>830</v>
      </c>
      <c r="E146" s="92" t="s">
        <v>829</v>
      </c>
      <c r="F146" s="92">
        <v>56763</v>
      </c>
      <c r="G146" s="93" t="s">
        <v>1036</v>
      </c>
      <c r="H146" s="94">
        <v>2183861472</v>
      </c>
      <c r="I146" s="95" t="s">
        <v>1159</v>
      </c>
      <c r="J146" s="96" t="s">
        <v>1048</v>
      </c>
      <c r="K146" s="32" t="s">
        <v>1048</v>
      </c>
      <c r="L146" s="54">
        <v>1217.57</v>
      </c>
      <c r="M146" s="58" t="s">
        <v>1048</v>
      </c>
      <c r="N146" s="97">
        <v>7.934336525</v>
      </c>
      <c r="O146" s="96" t="s">
        <v>1049</v>
      </c>
      <c r="P146" s="34"/>
      <c r="Q146" s="32" t="str">
        <f t="shared" si="22"/>
        <v>NO</v>
      </c>
      <c r="R146" s="98" t="s">
        <v>1048</v>
      </c>
      <c r="S146" s="73">
        <v>49901.09</v>
      </c>
      <c r="T146" s="74">
        <v>3103.57</v>
      </c>
      <c r="U146" s="74">
        <v>5927.19</v>
      </c>
      <c r="V146" s="75">
        <v>5763.67</v>
      </c>
      <c r="W146" s="99">
        <f t="shared" si="23"/>
        <v>1</v>
      </c>
      <c r="X146" s="92">
        <f t="shared" si="24"/>
        <v>1</v>
      </c>
      <c r="Y146" s="92">
        <f t="shared" si="25"/>
        <v>0</v>
      </c>
      <c r="Z146" s="94">
        <f t="shared" si="26"/>
        <v>0</v>
      </c>
      <c r="AA146" s="100" t="str">
        <f t="shared" si="27"/>
        <v>SRSA</v>
      </c>
      <c r="AB146" s="99">
        <f t="shared" si="28"/>
        <v>1</v>
      </c>
      <c r="AC146" s="92">
        <f t="shared" si="29"/>
        <v>0</v>
      </c>
      <c r="AD146" s="94">
        <f t="shared" si="30"/>
        <v>0</v>
      </c>
      <c r="AE146" s="100" t="str">
        <f t="shared" si="31"/>
        <v>-</v>
      </c>
      <c r="AF146" s="99">
        <f t="shared" si="32"/>
        <v>0</v>
      </c>
      <c r="AG146" s="1" t="s">
        <v>1165</v>
      </c>
    </row>
    <row r="147" spans="1:33" s="1" customFormat="1" ht="12.75">
      <c r="A147" s="128">
        <v>2742120</v>
      </c>
      <c r="B147" s="99">
        <v>10435</v>
      </c>
      <c r="C147" s="92" t="s">
        <v>835</v>
      </c>
      <c r="D147" s="92" t="s">
        <v>942</v>
      </c>
      <c r="E147" s="92" t="s">
        <v>835</v>
      </c>
      <c r="F147" s="92">
        <v>56589</v>
      </c>
      <c r="G147" s="93">
        <v>98</v>
      </c>
      <c r="H147" s="94">
        <v>2184732171</v>
      </c>
      <c r="I147" s="95" t="s">
        <v>1159</v>
      </c>
      <c r="J147" s="96" t="s">
        <v>1048</v>
      </c>
      <c r="K147" s="32" t="s">
        <v>1048</v>
      </c>
      <c r="L147" s="54">
        <v>542.08</v>
      </c>
      <c r="M147" s="58" t="s">
        <v>1048</v>
      </c>
      <c r="N147" s="97">
        <v>23.15340909</v>
      </c>
      <c r="O147" s="96" t="s">
        <v>1048</v>
      </c>
      <c r="P147" s="34"/>
      <c r="Q147" s="32" t="str">
        <f t="shared" si="22"/>
        <v>NO</v>
      </c>
      <c r="R147" s="98" t="s">
        <v>1048</v>
      </c>
      <c r="S147" s="73">
        <v>66755.81</v>
      </c>
      <c r="T147" s="74">
        <v>6094.01</v>
      </c>
      <c r="U147" s="74">
        <v>8149.1</v>
      </c>
      <c r="V147" s="75">
        <v>4738.72</v>
      </c>
      <c r="W147" s="99">
        <f t="shared" si="23"/>
        <v>1</v>
      </c>
      <c r="X147" s="92">
        <f t="shared" si="24"/>
        <v>1</v>
      </c>
      <c r="Y147" s="92">
        <f t="shared" si="25"/>
        <v>0</v>
      </c>
      <c r="Z147" s="94">
        <f t="shared" si="26"/>
        <v>0</v>
      </c>
      <c r="AA147" s="100" t="str">
        <f t="shared" si="27"/>
        <v>SRSA</v>
      </c>
      <c r="AB147" s="99">
        <f t="shared" si="28"/>
        <v>1</v>
      </c>
      <c r="AC147" s="92">
        <f t="shared" si="29"/>
        <v>1</v>
      </c>
      <c r="AD147" s="94" t="str">
        <f t="shared" si="30"/>
        <v>Initial</v>
      </c>
      <c r="AE147" s="100" t="str">
        <f t="shared" si="31"/>
        <v>-</v>
      </c>
      <c r="AF147" s="99" t="str">
        <f t="shared" si="32"/>
        <v>SRSA</v>
      </c>
      <c r="AG147" s="1" t="s">
        <v>1165</v>
      </c>
    </row>
    <row r="148" spans="1:33" s="1" customFormat="1" ht="12.75">
      <c r="A148" s="128">
        <v>2700183</v>
      </c>
      <c r="B148" s="99">
        <v>12898</v>
      </c>
      <c r="C148" s="92" t="s">
        <v>247</v>
      </c>
      <c r="D148" s="92" t="s">
        <v>248</v>
      </c>
      <c r="E148" s="92" t="s">
        <v>1000</v>
      </c>
      <c r="F148" s="92">
        <v>56183</v>
      </c>
      <c r="G148" s="93">
        <v>128</v>
      </c>
      <c r="H148" s="94">
        <v>5072745450</v>
      </c>
      <c r="I148" s="95" t="s">
        <v>1159</v>
      </c>
      <c r="J148" s="96" t="s">
        <v>1048</v>
      </c>
      <c r="K148" s="32" t="s">
        <v>1048</v>
      </c>
      <c r="L148" s="54">
        <v>503.9</v>
      </c>
      <c r="M148" s="58" t="s">
        <v>1049</v>
      </c>
      <c r="N148" s="97">
        <v>10.78651685</v>
      </c>
      <c r="O148" s="96" t="s">
        <v>1049</v>
      </c>
      <c r="P148" s="34"/>
      <c r="Q148" s="32" t="str">
        <f t="shared" si="22"/>
        <v>NO</v>
      </c>
      <c r="R148" s="98" t="s">
        <v>1048</v>
      </c>
      <c r="S148" s="73">
        <v>22221.86</v>
      </c>
      <c r="T148" s="74">
        <v>1366.23</v>
      </c>
      <c r="U148" s="74">
        <v>2515.12</v>
      </c>
      <c r="V148" s="75">
        <v>2359.84</v>
      </c>
      <c r="W148" s="99">
        <f t="shared" si="23"/>
        <v>1</v>
      </c>
      <c r="X148" s="92">
        <f t="shared" si="24"/>
        <v>1</v>
      </c>
      <c r="Y148" s="92">
        <f t="shared" si="25"/>
        <v>0</v>
      </c>
      <c r="Z148" s="94">
        <f t="shared" si="26"/>
        <v>0</v>
      </c>
      <c r="AA148" s="100" t="str">
        <f t="shared" si="27"/>
        <v>SRSA</v>
      </c>
      <c r="AB148" s="99">
        <f t="shared" si="28"/>
        <v>1</v>
      </c>
      <c r="AC148" s="92">
        <f t="shared" si="29"/>
        <v>0</v>
      </c>
      <c r="AD148" s="94">
        <f t="shared" si="30"/>
        <v>0</v>
      </c>
      <c r="AE148" s="100" t="str">
        <f t="shared" si="31"/>
        <v>-</v>
      </c>
      <c r="AF148" s="99">
        <f t="shared" si="32"/>
        <v>0</v>
      </c>
      <c r="AG148" s="1" t="s">
        <v>1165</v>
      </c>
    </row>
    <row r="149" spans="1:33" s="1" customFormat="1" ht="12.75">
      <c r="A149" s="128">
        <v>2742330</v>
      </c>
      <c r="B149" s="99">
        <v>10803</v>
      </c>
      <c r="C149" s="92" t="s">
        <v>841</v>
      </c>
      <c r="D149" s="92" t="s">
        <v>842</v>
      </c>
      <c r="E149" s="92" t="s">
        <v>994</v>
      </c>
      <c r="F149" s="92">
        <v>56296</v>
      </c>
      <c r="G149" s="93">
        <v>1604</v>
      </c>
      <c r="H149" s="94">
        <v>3205638283</v>
      </c>
      <c r="I149" s="95" t="s">
        <v>1159</v>
      </c>
      <c r="J149" s="96" t="s">
        <v>1048</v>
      </c>
      <c r="K149" s="32" t="s">
        <v>1048</v>
      </c>
      <c r="L149" s="54">
        <v>427.54</v>
      </c>
      <c r="M149" s="58" t="s">
        <v>1048</v>
      </c>
      <c r="N149" s="97">
        <v>9.112709832</v>
      </c>
      <c r="O149" s="96" t="s">
        <v>1049</v>
      </c>
      <c r="P149" s="34"/>
      <c r="Q149" s="32" t="str">
        <f t="shared" si="22"/>
        <v>NO</v>
      </c>
      <c r="R149" s="98" t="s">
        <v>1048</v>
      </c>
      <c r="S149" s="73">
        <v>19857.71</v>
      </c>
      <c r="T149" s="74">
        <v>1159.39</v>
      </c>
      <c r="U149" s="74">
        <v>2134.12</v>
      </c>
      <c r="V149" s="75">
        <v>2002.12</v>
      </c>
      <c r="W149" s="99">
        <f t="shared" si="23"/>
        <v>1</v>
      </c>
      <c r="X149" s="92">
        <f t="shared" si="24"/>
        <v>1</v>
      </c>
      <c r="Y149" s="92">
        <f t="shared" si="25"/>
        <v>0</v>
      </c>
      <c r="Z149" s="94">
        <f t="shared" si="26"/>
        <v>0</v>
      </c>
      <c r="AA149" s="100" t="str">
        <f t="shared" si="27"/>
        <v>SRSA</v>
      </c>
      <c r="AB149" s="99">
        <f t="shared" si="28"/>
        <v>1</v>
      </c>
      <c r="AC149" s="92">
        <f t="shared" si="29"/>
        <v>0</v>
      </c>
      <c r="AD149" s="94">
        <f t="shared" si="30"/>
        <v>0</v>
      </c>
      <c r="AE149" s="100" t="str">
        <f t="shared" si="31"/>
        <v>-</v>
      </c>
      <c r="AF149" s="99">
        <f t="shared" si="32"/>
        <v>0</v>
      </c>
      <c r="AG149" s="1" t="s">
        <v>1165</v>
      </c>
    </row>
    <row r="150" spans="1:33" s="1" customFormat="1" ht="12.75">
      <c r="A150" s="128">
        <v>2742750</v>
      </c>
      <c r="B150" s="99">
        <v>10577</v>
      </c>
      <c r="C150" s="92" t="s">
        <v>846</v>
      </c>
      <c r="D150" s="92" t="s">
        <v>961</v>
      </c>
      <c r="E150" s="92" t="s">
        <v>846</v>
      </c>
      <c r="F150" s="92">
        <v>55795</v>
      </c>
      <c r="G150" s="93">
        <v>66</v>
      </c>
      <c r="H150" s="94">
        <v>2183723131</v>
      </c>
      <c r="I150" s="95" t="s">
        <v>1159</v>
      </c>
      <c r="J150" s="96" t="s">
        <v>1048</v>
      </c>
      <c r="K150" s="32" t="s">
        <v>1048</v>
      </c>
      <c r="L150" s="54">
        <v>416.03</v>
      </c>
      <c r="M150" s="58" t="s">
        <v>1049</v>
      </c>
      <c r="N150" s="97">
        <v>20.95808383</v>
      </c>
      <c r="O150" s="96" t="s">
        <v>1048</v>
      </c>
      <c r="P150" s="34"/>
      <c r="Q150" s="32" t="str">
        <f t="shared" si="22"/>
        <v>NO</v>
      </c>
      <c r="R150" s="98" t="s">
        <v>1048</v>
      </c>
      <c r="S150" s="73">
        <v>33025.88</v>
      </c>
      <c r="T150" s="74">
        <v>2966.68</v>
      </c>
      <c r="U150" s="74">
        <v>4178.11</v>
      </c>
      <c r="V150" s="75">
        <v>2704.66</v>
      </c>
      <c r="W150" s="99">
        <f t="shared" si="23"/>
        <v>1</v>
      </c>
      <c r="X150" s="92">
        <f t="shared" si="24"/>
        <v>1</v>
      </c>
      <c r="Y150" s="92">
        <f t="shared" si="25"/>
        <v>0</v>
      </c>
      <c r="Z150" s="94">
        <f t="shared" si="26"/>
        <v>0</v>
      </c>
      <c r="AA150" s="100" t="str">
        <f t="shared" si="27"/>
        <v>SRSA</v>
      </c>
      <c r="AB150" s="99">
        <f t="shared" si="28"/>
        <v>1</v>
      </c>
      <c r="AC150" s="92">
        <f t="shared" si="29"/>
        <v>1</v>
      </c>
      <c r="AD150" s="94" t="str">
        <f t="shared" si="30"/>
        <v>Initial</v>
      </c>
      <c r="AE150" s="100" t="str">
        <f t="shared" si="31"/>
        <v>-</v>
      </c>
      <c r="AF150" s="99" t="str">
        <f t="shared" si="32"/>
        <v>SRSA</v>
      </c>
      <c r="AG150" s="1" t="s">
        <v>1165</v>
      </c>
    </row>
    <row r="151" spans="1:33" s="1" customFormat="1" ht="12.75">
      <c r="A151" s="128">
        <v>2791449</v>
      </c>
      <c r="B151" s="99">
        <v>12609</v>
      </c>
      <c r="C151" s="92" t="s">
        <v>865</v>
      </c>
      <c r="D151" s="92" t="s">
        <v>866</v>
      </c>
      <c r="E151" s="92" t="s">
        <v>867</v>
      </c>
      <c r="F151" s="92">
        <v>56535</v>
      </c>
      <c r="G151" s="93">
        <v>9802</v>
      </c>
      <c r="H151" s="94">
        <v>2186872236</v>
      </c>
      <c r="I151" s="95" t="s">
        <v>1157</v>
      </c>
      <c r="J151" s="96" t="s">
        <v>1048</v>
      </c>
      <c r="K151" s="32" t="s">
        <v>1048</v>
      </c>
      <c r="L151" s="54">
        <v>503.75</v>
      </c>
      <c r="M151" s="58" t="s">
        <v>1049</v>
      </c>
      <c r="N151" s="97">
        <v>12.45059289</v>
      </c>
      <c r="O151" s="96" t="s">
        <v>1049</v>
      </c>
      <c r="P151" s="34"/>
      <c r="Q151" s="32" t="str">
        <f t="shared" si="22"/>
        <v>NO</v>
      </c>
      <c r="R151" s="98" t="s">
        <v>1048</v>
      </c>
      <c r="S151" s="73">
        <v>39858.6</v>
      </c>
      <c r="T151" s="74">
        <v>3590.95</v>
      </c>
      <c r="U151" s="74">
        <v>5049.2</v>
      </c>
      <c r="V151" s="75">
        <v>3258.55</v>
      </c>
      <c r="W151" s="99">
        <f t="shared" si="23"/>
        <v>1</v>
      </c>
      <c r="X151" s="92">
        <f t="shared" si="24"/>
        <v>1</v>
      </c>
      <c r="Y151" s="92">
        <f t="shared" si="25"/>
        <v>0</v>
      </c>
      <c r="Z151" s="94">
        <f t="shared" si="26"/>
        <v>0</v>
      </c>
      <c r="AA151" s="100" t="str">
        <f t="shared" si="27"/>
        <v>SRSA</v>
      </c>
      <c r="AB151" s="99">
        <f t="shared" si="28"/>
        <v>1</v>
      </c>
      <c r="AC151" s="92">
        <f t="shared" si="29"/>
        <v>0</v>
      </c>
      <c r="AD151" s="94">
        <f t="shared" si="30"/>
        <v>0</v>
      </c>
      <c r="AE151" s="100" t="str">
        <f t="shared" si="31"/>
        <v>-</v>
      </c>
      <c r="AF151" s="99">
        <f t="shared" si="32"/>
        <v>0</v>
      </c>
      <c r="AG151" s="1" t="s">
        <v>1165</v>
      </c>
    </row>
    <row r="152" spans="1:33" s="1" customFormat="1" ht="12.75">
      <c r="A152" s="128">
        <v>2744190</v>
      </c>
      <c r="B152" s="99">
        <v>10100</v>
      </c>
      <c r="C152" s="92" t="s">
        <v>852</v>
      </c>
      <c r="D152" s="92" t="s">
        <v>897</v>
      </c>
      <c r="E152" s="92" t="s">
        <v>852</v>
      </c>
      <c r="F152" s="92">
        <v>55797</v>
      </c>
      <c r="G152" s="93">
        <v>68</v>
      </c>
      <c r="H152" s="94">
        <v>2183844274</v>
      </c>
      <c r="I152" s="95" t="s">
        <v>1157</v>
      </c>
      <c r="J152" s="96" t="s">
        <v>1048</v>
      </c>
      <c r="K152" s="32" t="s">
        <v>1048</v>
      </c>
      <c r="L152" s="54">
        <v>354.63</v>
      </c>
      <c r="M152" s="58" t="s">
        <v>1049</v>
      </c>
      <c r="N152" s="97">
        <v>4.294478528</v>
      </c>
      <c r="O152" s="96" t="s">
        <v>1049</v>
      </c>
      <c r="P152" s="34"/>
      <c r="Q152" s="32" t="str">
        <f t="shared" si="22"/>
        <v>NO</v>
      </c>
      <c r="R152" s="98" t="s">
        <v>1048</v>
      </c>
      <c r="S152" s="73">
        <v>14043.38</v>
      </c>
      <c r="T152" s="74">
        <v>805.62</v>
      </c>
      <c r="U152" s="74">
        <v>1603.47</v>
      </c>
      <c r="V152" s="75">
        <v>1618.48</v>
      </c>
      <c r="W152" s="99">
        <f t="shared" si="23"/>
        <v>1</v>
      </c>
      <c r="X152" s="92">
        <f t="shared" si="24"/>
        <v>1</v>
      </c>
      <c r="Y152" s="92">
        <f t="shared" si="25"/>
        <v>0</v>
      </c>
      <c r="Z152" s="94">
        <f t="shared" si="26"/>
        <v>0</v>
      </c>
      <c r="AA152" s="100" t="str">
        <f t="shared" si="27"/>
        <v>SRSA</v>
      </c>
      <c r="AB152" s="99">
        <f t="shared" si="28"/>
        <v>1</v>
      </c>
      <c r="AC152" s="92">
        <f t="shared" si="29"/>
        <v>0</v>
      </c>
      <c r="AD152" s="94">
        <f t="shared" si="30"/>
        <v>0</v>
      </c>
      <c r="AE152" s="100" t="str">
        <f t="shared" si="31"/>
        <v>-</v>
      </c>
      <c r="AF152" s="99">
        <f t="shared" si="32"/>
        <v>0</v>
      </c>
      <c r="AG152" s="1" t="s">
        <v>1165</v>
      </c>
    </row>
    <row r="153" spans="1:33" s="1" customFormat="1" ht="12.75">
      <c r="A153" s="128">
        <v>2700216</v>
      </c>
      <c r="B153" s="99">
        <v>74072</v>
      </c>
      <c r="C153" s="92" t="s">
        <v>298</v>
      </c>
      <c r="D153" s="92" t="s">
        <v>299</v>
      </c>
      <c r="E153" s="92" t="s">
        <v>300</v>
      </c>
      <c r="F153" s="92">
        <v>56115</v>
      </c>
      <c r="G153" s="93">
        <v>406</v>
      </c>
      <c r="H153" s="94">
        <v>5077342677</v>
      </c>
      <c r="I153" s="95" t="s">
        <v>1159</v>
      </c>
      <c r="J153" s="96" t="s">
        <v>1048</v>
      </c>
      <c r="K153" s="32" t="s">
        <v>1048</v>
      </c>
      <c r="L153" s="54">
        <v>19.8</v>
      </c>
      <c r="M153" s="58" t="s">
        <v>1049</v>
      </c>
      <c r="N153" s="97" t="s">
        <v>336</v>
      </c>
      <c r="O153" s="96" t="s">
        <v>336</v>
      </c>
      <c r="P153" s="34"/>
      <c r="Q153" s="32" t="str">
        <f t="shared" si="22"/>
        <v>NO</v>
      </c>
      <c r="R153" s="98" t="s">
        <v>1048</v>
      </c>
      <c r="S153" s="73">
        <v>1269.87</v>
      </c>
      <c r="T153" s="74">
        <v>0</v>
      </c>
      <c r="U153" s="74">
        <v>57.52</v>
      </c>
      <c r="V153" s="75">
        <v>108.45</v>
      </c>
      <c r="W153" s="99">
        <f t="shared" si="23"/>
        <v>1</v>
      </c>
      <c r="X153" s="92">
        <f t="shared" si="24"/>
        <v>1</v>
      </c>
      <c r="Y153" s="92">
        <f t="shared" si="25"/>
        <v>0</v>
      </c>
      <c r="Z153" s="94">
        <f t="shared" si="26"/>
        <v>0</v>
      </c>
      <c r="AA153" s="100" t="str">
        <f t="shared" si="27"/>
        <v>SRSA</v>
      </c>
      <c r="AB153" s="99">
        <f t="shared" si="28"/>
        <v>1</v>
      </c>
      <c r="AC153" s="92">
        <f t="shared" si="29"/>
        <v>0</v>
      </c>
      <c r="AD153" s="94">
        <f t="shared" si="30"/>
        <v>0</v>
      </c>
      <c r="AE153" s="100" t="str">
        <f t="shared" si="31"/>
        <v>-</v>
      </c>
      <c r="AF153" s="99">
        <f t="shared" si="32"/>
        <v>0</v>
      </c>
      <c r="AG153" s="1" t="s">
        <v>1165</v>
      </c>
    </row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12" customWidth="1"/>
    <col min="2" max="2" width="9.421875" style="13" bestFit="1" customWidth="1"/>
    <col min="3" max="3" width="43.421875" style="10" bestFit="1" customWidth="1"/>
    <col min="4" max="4" width="33.421875" style="10" customWidth="1"/>
    <col min="5" max="5" width="23.140625" style="10" customWidth="1"/>
    <col min="6" max="6" width="10.421875" style="10" customWidth="1"/>
    <col min="7" max="7" width="5.8515625" style="11" customWidth="1"/>
    <col min="8" max="8" width="12.28125" style="10" customWidth="1"/>
    <col min="9" max="9" width="8.57421875" style="14" bestFit="1" customWidth="1"/>
    <col min="10" max="10" width="6.57421875" style="10" bestFit="1" customWidth="1"/>
    <col min="11" max="11" width="6.57421875" style="23" bestFit="1" customWidth="1"/>
    <col min="12" max="12" width="9.00390625" style="21" bestFit="1" customWidth="1"/>
    <col min="13" max="13" width="6.57421875" style="23" bestFit="1" customWidth="1"/>
    <col min="14" max="14" width="6.57421875" style="0" bestFit="1" customWidth="1"/>
    <col min="15" max="15" width="6.57421875" style="10" bestFit="1" customWidth="1"/>
    <col min="16" max="16" width="6.57421875" style="10" hidden="1" customWidth="1"/>
    <col min="17" max="17" width="9.140625" style="1" hidden="1" customWidth="1"/>
    <col min="18" max="18" width="6.57421875" style="10" bestFit="1" customWidth="1"/>
    <col min="19" max="19" width="9.140625" style="72" bestFit="1" customWidth="1"/>
    <col min="20" max="22" width="7.57421875" style="72" bestFit="1" customWidth="1"/>
    <col min="23" max="26" width="4.00390625" style="10" hidden="1" customWidth="1"/>
    <col min="27" max="27" width="6.421875" style="10" customWidth="1"/>
    <col min="28" max="29" width="4.00390625" style="10" hidden="1" customWidth="1"/>
    <col min="30" max="30" width="5.28125" style="10" hidden="1" customWidth="1"/>
    <col min="31" max="31" width="6.421875" style="10" customWidth="1"/>
    <col min="32" max="32" width="6.421875" style="10" hidden="1" customWidth="1"/>
    <col min="33" max="16384" width="10.421875" style="10" customWidth="1"/>
  </cols>
  <sheetData>
    <row r="1" ht="12.75">
      <c r="A1" s="15" t="s">
        <v>1029</v>
      </c>
    </row>
    <row r="2" spans="1:17" ht="18">
      <c r="A2" s="19" t="s">
        <v>1</v>
      </c>
      <c r="N2" s="2"/>
      <c r="Q2" s="3"/>
    </row>
    <row r="3" spans="1:32" ht="159.75" customHeight="1" thickBot="1">
      <c r="A3" s="4" t="s">
        <v>1006</v>
      </c>
      <c r="B3" s="5" t="s">
        <v>1007</v>
      </c>
      <c r="C3" s="6" t="s">
        <v>1008</v>
      </c>
      <c r="D3" s="6" t="s">
        <v>1009</v>
      </c>
      <c r="E3" s="6" t="s">
        <v>1010</v>
      </c>
      <c r="F3" s="102" t="s">
        <v>1011</v>
      </c>
      <c r="G3" s="35" t="s">
        <v>1012</v>
      </c>
      <c r="H3" s="6" t="s">
        <v>1013</v>
      </c>
      <c r="I3" s="17" t="s">
        <v>1014</v>
      </c>
      <c r="J3" s="16" t="s">
        <v>1160</v>
      </c>
      <c r="K3" s="103" t="s">
        <v>1161</v>
      </c>
      <c r="L3" s="104" t="s">
        <v>1015</v>
      </c>
      <c r="M3" s="105" t="s">
        <v>1162</v>
      </c>
      <c r="N3" s="59" t="s">
        <v>1026</v>
      </c>
      <c r="O3" s="18" t="s">
        <v>1163</v>
      </c>
      <c r="P3" s="7" t="s">
        <v>1027</v>
      </c>
      <c r="Q3" s="60" t="s">
        <v>1164</v>
      </c>
      <c r="R3" s="61" t="s">
        <v>1016</v>
      </c>
      <c r="S3" s="106" t="s">
        <v>1031</v>
      </c>
      <c r="T3" s="107" t="s">
        <v>1030</v>
      </c>
      <c r="U3" s="107" t="s">
        <v>1032</v>
      </c>
      <c r="V3" s="108" t="s">
        <v>1033</v>
      </c>
      <c r="W3" s="8" t="s">
        <v>1017</v>
      </c>
      <c r="X3" s="9" t="s">
        <v>1018</v>
      </c>
      <c r="Y3" s="9" t="s">
        <v>1035</v>
      </c>
      <c r="Z3" s="64" t="s">
        <v>1034</v>
      </c>
      <c r="AA3" s="66" t="s">
        <v>1019</v>
      </c>
      <c r="AB3" s="8" t="s">
        <v>1020</v>
      </c>
      <c r="AC3" s="9" t="s">
        <v>1021</v>
      </c>
      <c r="AD3" s="64" t="s">
        <v>1022</v>
      </c>
      <c r="AE3" s="70" t="s">
        <v>1023</v>
      </c>
      <c r="AF3" s="69" t="s">
        <v>1024</v>
      </c>
    </row>
    <row r="4" spans="1:32" s="23" customFormat="1" ht="12" customHeight="1" thickBot="1">
      <c r="A4" s="123">
        <v>1</v>
      </c>
      <c r="B4" s="120">
        <v>2</v>
      </c>
      <c r="C4" s="40">
        <v>3</v>
      </c>
      <c r="D4" s="40">
        <v>4</v>
      </c>
      <c r="E4" s="40">
        <v>5</v>
      </c>
      <c r="F4" s="109">
        <v>6</v>
      </c>
      <c r="G4" s="41"/>
      <c r="H4" s="42">
        <v>7</v>
      </c>
      <c r="I4" s="43">
        <v>8</v>
      </c>
      <c r="J4" s="40">
        <v>9</v>
      </c>
      <c r="K4" s="44">
        <v>10</v>
      </c>
      <c r="L4" s="52">
        <v>11</v>
      </c>
      <c r="M4" s="56">
        <v>12</v>
      </c>
      <c r="N4" s="45">
        <v>13</v>
      </c>
      <c r="O4" s="46">
        <v>14</v>
      </c>
      <c r="P4" s="47" t="s">
        <v>1028</v>
      </c>
      <c r="Q4" s="44" t="s">
        <v>1149</v>
      </c>
      <c r="R4" s="62">
        <v>15</v>
      </c>
      <c r="S4" s="110">
        <v>16</v>
      </c>
      <c r="T4" s="47">
        <v>17</v>
      </c>
      <c r="U4" s="47">
        <v>18</v>
      </c>
      <c r="V4" s="44">
        <v>19</v>
      </c>
      <c r="W4" s="48"/>
      <c r="X4" s="40"/>
      <c r="Y4" s="40"/>
      <c r="Z4" s="42"/>
      <c r="AA4" s="67">
        <v>20</v>
      </c>
      <c r="AB4" s="65"/>
      <c r="AC4" s="49"/>
      <c r="AD4" s="68"/>
      <c r="AE4" s="67">
        <v>21</v>
      </c>
      <c r="AF4" s="48" t="s">
        <v>1025</v>
      </c>
    </row>
    <row r="5" spans="1:32" ht="12.75">
      <c r="A5" s="124">
        <v>2700106</v>
      </c>
      <c r="B5" s="118">
        <v>12396</v>
      </c>
      <c r="C5" s="111" t="s">
        <v>106</v>
      </c>
      <c r="D5" s="111" t="s">
        <v>107</v>
      </c>
      <c r="E5" s="111" t="s">
        <v>108</v>
      </c>
      <c r="F5" s="111">
        <v>56243</v>
      </c>
      <c r="G5" s="112">
        <v>5003</v>
      </c>
      <c r="H5" s="113">
        <v>3208572271</v>
      </c>
      <c r="I5" s="114" t="s">
        <v>1159</v>
      </c>
      <c r="J5" s="115" t="s">
        <v>1048</v>
      </c>
      <c r="K5" s="31" t="s">
        <v>1048</v>
      </c>
      <c r="L5" s="53">
        <v>852.18</v>
      </c>
      <c r="M5" s="57" t="s">
        <v>1049</v>
      </c>
      <c r="N5" s="116">
        <v>11.05216622</v>
      </c>
      <c r="O5" s="115" t="s">
        <v>1049</v>
      </c>
      <c r="P5" s="33"/>
      <c r="Q5" s="31" t="str">
        <f aca="true" t="shared" si="0" ref="Q5:Q36">IF(AND(ISNUMBER(P5),P5&gt;=20),"YES","NO")</f>
        <v>NO</v>
      </c>
      <c r="R5" s="117" t="s">
        <v>1048</v>
      </c>
      <c r="S5" s="87">
        <v>59990.04</v>
      </c>
      <c r="T5" s="88">
        <v>4147.82</v>
      </c>
      <c r="U5" s="88">
        <v>6388.12</v>
      </c>
      <c r="V5" s="89">
        <v>4811.97</v>
      </c>
      <c r="W5" s="118">
        <f aca="true" t="shared" si="1" ref="W5:W36">IF(OR(J5="YES",K5="YES"),1,0)</f>
        <v>1</v>
      </c>
      <c r="X5" s="111">
        <f aca="true" t="shared" si="2" ref="X5:X36">IF(OR(AND(ISNUMBER(L5),AND(L5&gt;0,L5&lt;600)),AND(ISNUMBER(L5),AND(L5&gt;0,M5="YES"))),1,0)</f>
        <v>0</v>
      </c>
      <c r="Y5" s="111">
        <f aca="true" t="shared" si="3" ref="Y5:Y36">IF(AND(OR(J5="YES",K5="YES"),(W5=0)),"Trouble",0)</f>
        <v>0</v>
      </c>
      <c r="Z5" s="113">
        <f aca="true" t="shared" si="4" ref="Z5:Z36">IF(AND(OR(AND(ISNUMBER(L5),AND(L5&gt;0,L5&lt;600)),AND(ISNUMBER(L5),AND(L5&gt;0,M5="YES"))),(X5=0)),"Trouble",0)</f>
        <v>0</v>
      </c>
      <c r="AA5" s="119" t="str">
        <f aca="true" t="shared" si="5" ref="AA5:AA36">IF(AND(W5=1,X5=1),"SRSA","-")</f>
        <v>-</v>
      </c>
      <c r="AB5" s="118">
        <f aca="true" t="shared" si="6" ref="AB5:AB36">IF(R5="YES",1,0)</f>
        <v>1</v>
      </c>
      <c r="AC5" s="111">
        <f aca="true" t="shared" si="7" ref="AC5:AC36">IF(OR(AND(ISNUMBER(P5),P5&gt;=20),(AND(ISNUMBER(P5)=FALSE,AND(ISNUMBER(N5),N5&gt;=20)))),1,0)</f>
        <v>0</v>
      </c>
      <c r="AD5" s="113">
        <f aca="true" t="shared" si="8" ref="AD5:AD36">IF(AND(AB5=1,AC5=1),"Initial",0)</f>
        <v>0</v>
      </c>
      <c r="AE5" s="119" t="str">
        <f aca="true" t="shared" si="9" ref="AE5:AE36">IF(AND(AND(AD5="Initial",AF5=0),AND(ISNUMBER(L5),L5&gt;0)),"RLIS","-")</f>
        <v>-</v>
      </c>
      <c r="AF5" s="118">
        <f aca="true" t="shared" si="10" ref="AF5:AF36">IF(AND(AA5="SRSA",AD5="Initial"),"SRSA",0)</f>
        <v>0</v>
      </c>
    </row>
    <row r="6" spans="1:32" ht="12.75">
      <c r="A6" s="125">
        <v>2700185</v>
      </c>
      <c r="B6" s="37">
        <v>74073</v>
      </c>
      <c r="C6" s="26" t="s">
        <v>252</v>
      </c>
      <c r="D6" s="26" t="s">
        <v>253</v>
      </c>
      <c r="E6" s="26" t="s">
        <v>44</v>
      </c>
      <c r="F6" s="26">
        <v>55106</v>
      </c>
      <c r="G6" s="27" t="s">
        <v>1036</v>
      </c>
      <c r="H6" s="28">
        <v>6517782940</v>
      </c>
      <c r="I6" s="29" t="s">
        <v>1156</v>
      </c>
      <c r="J6" s="30" t="s">
        <v>1049</v>
      </c>
      <c r="K6" s="32" t="s">
        <v>1049</v>
      </c>
      <c r="L6" s="54">
        <v>214.61</v>
      </c>
      <c r="M6" s="58" t="s">
        <v>1049</v>
      </c>
      <c r="N6" s="36" t="s">
        <v>336</v>
      </c>
      <c r="O6" s="30" t="s">
        <v>336</v>
      </c>
      <c r="P6" s="34"/>
      <c r="Q6" s="32" t="str">
        <f t="shared" si="0"/>
        <v>NO</v>
      </c>
      <c r="R6" s="63" t="s">
        <v>1049</v>
      </c>
      <c r="S6" s="73">
        <v>18317.92</v>
      </c>
      <c r="T6" s="74">
        <v>1857.86</v>
      </c>
      <c r="U6" s="74">
        <v>2523.86</v>
      </c>
      <c r="V6" s="75">
        <v>1519.08</v>
      </c>
      <c r="W6" s="37">
        <f t="shared" si="1"/>
        <v>0</v>
      </c>
      <c r="X6" s="26">
        <f t="shared" si="2"/>
        <v>1</v>
      </c>
      <c r="Y6" s="26">
        <f t="shared" si="3"/>
        <v>0</v>
      </c>
      <c r="Z6" s="28">
        <f t="shared" si="4"/>
        <v>0</v>
      </c>
      <c r="AA6" s="71" t="str">
        <f t="shared" si="5"/>
        <v>-</v>
      </c>
      <c r="AB6" s="37">
        <f t="shared" si="6"/>
        <v>0</v>
      </c>
      <c r="AC6" s="26">
        <f t="shared" si="7"/>
        <v>0</v>
      </c>
      <c r="AD6" s="28">
        <f t="shared" si="8"/>
        <v>0</v>
      </c>
      <c r="AE6" s="71" t="str">
        <f t="shared" si="9"/>
        <v>-</v>
      </c>
      <c r="AF6" s="37">
        <f t="shared" si="10"/>
        <v>0</v>
      </c>
    </row>
    <row r="7" spans="1:32" ht="12.75">
      <c r="A7" s="125">
        <v>2700118</v>
      </c>
      <c r="B7" s="37">
        <v>74018</v>
      </c>
      <c r="C7" s="26" t="s">
        <v>126</v>
      </c>
      <c r="D7" s="26" t="s">
        <v>127</v>
      </c>
      <c r="E7" s="26" t="s">
        <v>44</v>
      </c>
      <c r="F7" s="26">
        <v>55119</v>
      </c>
      <c r="G7" s="27">
        <v>3508</v>
      </c>
      <c r="H7" s="28">
        <v>6517384875</v>
      </c>
      <c r="I7" s="29" t="s">
        <v>1156</v>
      </c>
      <c r="J7" s="30" t="s">
        <v>1049</v>
      </c>
      <c r="K7" s="32" t="s">
        <v>1049</v>
      </c>
      <c r="L7" s="54">
        <v>297.92</v>
      </c>
      <c r="M7" s="58" t="s">
        <v>1049</v>
      </c>
      <c r="N7" s="36" t="s">
        <v>336</v>
      </c>
      <c r="O7" s="30" t="s">
        <v>336</v>
      </c>
      <c r="P7" s="34"/>
      <c r="Q7" s="32" t="str">
        <f t="shared" si="0"/>
        <v>NO</v>
      </c>
      <c r="R7" s="63" t="s">
        <v>1049</v>
      </c>
      <c r="S7" s="73">
        <v>31837.28</v>
      </c>
      <c r="T7" s="74">
        <v>2500</v>
      </c>
      <c r="U7" s="74">
        <v>3376.43</v>
      </c>
      <c r="V7" s="75">
        <v>2006.9</v>
      </c>
      <c r="W7" s="37">
        <f t="shared" si="1"/>
        <v>0</v>
      </c>
      <c r="X7" s="26">
        <f t="shared" si="2"/>
        <v>1</v>
      </c>
      <c r="Y7" s="26">
        <f t="shared" si="3"/>
        <v>0</v>
      </c>
      <c r="Z7" s="28">
        <f t="shared" si="4"/>
        <v>0</v>
      </c>
      <c r="AA7" s="71" t="str">
        <f t="shared" si="5"/>
        <v>-</v>
      </c>
      <c r="AB7" s="37">
        <f t="shared" si="6"/>
        <v>0</v>
      </c>
      <c r="AC7" s="26">
        <f t="shared" si="7"/>
        <v>0</v>
      </c>
      <c r="AD7" s="28">
        <f t="shared" si="8"/>
        <v>0</v>
      </c>
      <c r="AE7" s="71" t="str">
        <f t="shared" si="9"/>
        <v>-</v>
      </c>
      <c r="AF7" s="37">
        <f t="shared" si="10"/>
        <v>0</v>
      </c>
    </row>
    <row r="8" spans="1:32" ht="12.75">
      <c r="A8" s="125">
        <v>2700126</v>
      </c>
      <c r="B8" s="37">
        <v>12854</v>
      </c>
      <c r="C8" s="26" t="s">
        <v>142</v>
      </c>
      <c r="D8" s="26" t="s">
        <v>143</v>
      </c>
      <c r="E8" s="26" t="s">
        <v>144</v>
      </c>
      <c r="F8" s="26">
        <v>56510</v>
      </c>
      <c r="G8" s="27">
        <v>308</v>
      </c>
      <c r="H8" s="28">
        <v>2187845310</v>
      </c>
      <c r="I8" s="29" t="s">
        <v>1159</v>
      </c>
      <c r="J8" s="30" t="s">
        <v>1048</v>
      </c>
      <c r="K8" s="32" t="s">
        <v>1048</v>
      </c>
      <c r="L8" s="54">
        <v>507.09</v>
      </c>
      <c r="M8" s="58" t="s">
        <v>1048</v>
      </c>
      <c r="N8" s="36">
        <v>9.14893617</v>
      </c>
      <c r="O8" s="30" t="s">
        <v>1049</v>
      </c>
      <c r="P8" s="34"/>
      <c r="Q8" s="32" t="str">
        <f t="shared" si="0"/>
        <v>NO</v>
      </c>
      <c r="R8" s="63" t="s">
        <v>1048</v>
      </c>
      <c r="S8" s="73">
        <v>23640.32</v>
      </c>
      <c r="T8" s="74">
        <v>1421.43</v>
      </c>
      <c r="U8" s="74">
        <v>2589.8</v>
      </c>
      <c r="V8" s="75">
        <v>2404.39</v>
      </c>
      <c r="W8" s="37">
        <f t="shared" si="1"/>
        <v>1</v>
      </c>
      <c r="X8" s="26">
        <f t="shared" si="2"/>
        <v>1</v>
      </c>
      <c r="Y8" s="26">
        <f t="shared" si="3"/>
        <v>0</v>
      </c>
      <c r="Z8" s="28">
        <f t="shared" si="4"/>
        <v>0</v>
      </c>
      <c r="AA8" s="71" t="str">
        <f t="shared" si="5"/>
        <v>SRSA</v>
      </c>
      <c r="AB8" s="37">
        <f t="shared" si="6"/>
        <v>1</v>
      </c>
      <c r="AC8" s="26">
        <f t="shared" si="7"/>
        <v>0</v>
      </c>
      <c r="AD8" s="28">
        <f t="shared" si="8"/>
        <v>0</v>
      </c>
      <c r="AE8" s="71" t="str">
        <f t="shared" si="9"/>
        <v>-</v>
      </c>
      <c r="AF8" s="37">
        <f t="shared" si="10"/>
        <v>0</v>
      </c>
    </row>
    <row r="9" spans="1:32" ht="12.75">
      <c r="A9" s="125">
        <v>2702730</v>
      </c>
      <c r="B9" s="37">
        <v>10511</v>
      </c>
      <c r="C9" s="26" t="s">
        <v>875</v>
      </c>
      <c r="D9" s="26" t="s">
        <v>928</v>
      </c>
      <c r="E9" s="26" t="s">
        <v>875</v>
      </c>
      <c r="F9" s="26">
        <v>56110</v>
      </c>
      <c r="G9" s="27">
        <v>40</v>
      </c>
      <c r="H9" s="28">
        <v>5074832266</v>
      </c>
      <c r="I9" s="29" t="s">
        <v>1159</v>
      </c>
      <c r="J9" s="30" t="s">
        <v>1048</v>
      </c>
      <c r="K9" s="32" t="s">
        <v>1048</v>
      </c>
      <c r="L9" s="54">
        <v>630.57</v>
      </c>
      <c r="M9" s="58" t="s">
        <v>1049</v>
      </c>
      <c r="N9" s="36">
        <v>13.63636364</v>
      </c>
      <c r="O9" s="30" t="s">
        <v>1049</v>
      </c>
      <c r="P9" s="34"/>
      <c r="Q9" s="32" t="str">
        <f t="shared" si="0"/>
        <v>NO</v>
      </c>
      <c r="R9" s="63" t="s">
        <v>1048</v>
      </c>
      <c r="S9" s="73">
        <v>27604.73</v>
      </c>
      <c r="T9" s="74">
        <v>2333.08</v>
      </c>
      <c r="U9" s="74">
        <v>3839.27</v>
      </c>
      <c r="V9" s="75">
        <v>3170.56</v>
      </c>
      <c r="W9" s="37">
        <f t="shared" si="1"/>
        <v>1</v>
      </c>
      <c r="X9" s="26">
        <f t="shared" si="2"/>
        <v>0</v>
      </c>
      <c r="Y9" s="26">
        <f t="shared" si="3"/>
        <v>0</v>
      </c>
      <c r="Z9" s="28">
        <f t="shared" si="4"/>
        <v>0</v>
      </c>
      <c r="AA9" s="71" t="str">
        <f t="shared" si="5"/>
        <v>-</v>
      </c>
      <c r="AB9" s="37">
        <f t="shared" si="6"/>
        <v>1</v>
      </c>
      <c r="AC9" s="26">
        <f t="shared" si="7"/>
        <v>0</v>
      </c>
      <c r="AD9" s="28">
        <f t="shared" si="8"/>
        <v>0</v>
      </c>
      <c r="AE9" s="71" t="str">
        <f t="shared" si="9"/>
        <v>-</v>
      </c>
      <c r="AF9" s="37">
        <f t="shared" si="10"/>
        <v>0</v>
      </c>
    </row>
    <row r="10" spans="1:32" ht="12.75">
      <c r="A10" s="125">
        <v>2700186</v>
      </c>
      <c r="B10" s="37">
        <v>74074</v>
      </c>
      <c r="C10" s="26" t="s">
        <v>254</v>
      </c>
      <c r="D10" s="26" t="s">
        <v>255</v>
      </c>
      <c r="E10" s="26" t="s">
        <v>256</v>
      </c>
      <c r="F10" s="26">
        <v>55117</v>
      </c>
      <c r="G10" s="27">
        <v>1402</v>
      </c>
      <c r="H10" s="28">
        <v>6514155370</v>
      </c>
      <c r="I10" s="29" t="s">
        <v>1152</v>
      </c>
      <c r="J10" s="30" t="s">
        <v>1049</v>
      </c>
      <c r="K10" s="32" t="s">
        <v>1049</v>
      </c>
      <c r="L10" s="54">
        <v>144.89</v>
      </c>
      <c r="M10" s="58" t="s">
        <v>1049</v>
      </c>
      <c r="N10" s="36" t="s">
        <v>336</v>
      </c>
      <c r="O10" s="30" t="s">
        <v>336</v>
      </c>
      <c r="P10" s="34"/>
      <c r="Q10" s="32" t="str">
        <f t="shared" si="0"/>
        <v>NO</v>
      </c>
      <c r="R10" s="63" t="s">
        <v>1049</v>
      </c>
      <c r="S10" s="73">
        <v>2869.14</v>
      </c>
      <c r="T10" s="74">
        <v>486.11</v>
      </c>
      <c r="U10" s="74">
        <v>850.07</v>
      </c>
      <c r="V10" s="75">
        <v>755.15</v>
      </c>
      <c r="W10" s="37">
        <f t="shared" si="1"/>
        <v>0</v>
      </c>
      <c r="X10" s="26">
        <f t="shared" si="2"/>
        <v>1</v>
      </c>
      <c r="Y10" s="26">
        <f t="shared" si="3"/>
        <v>0</v>
      </c>
      <c r="Z10" s="28">
        <f t="shared" si="4"/>
        <v>0</v>
      </c>
      <c r="AA10" s="71" t="str">
        <f t="shared" si="5"/>
        <v>-</v>
      </c>
      <c r="AB10" s="37">
        <f t="shared" si="6"/>
        <v>0</v>
      </c>
      <c r="AC10" s="26">
        <f t="shared" si="7"/>
        <v>0</v>
      </c>
      <c r="AD10" s="28">
        <f t="shared" si="8"/>
        <v>0</v>
      </c>
      <c r="AE10" s="71" t="str">
        <f t="shared" si="9"/>
        <v>-</v>
      </c>
      <c r="AF10" s="37">
        <f t="shared" si="10"/>
        <v>0</v>
      </c>
    </row>
    <row r="11" spans="1:32" ht="12.75">
      <c r="A11" s="125">
        <v>2702760</v>
      </c>
      <c r="B11" s="37">
        <v>10001</v>
      </c>
      <c r="C11" s="26" t="s">
        <v>371</v>
      </c>
      <c r="D11" s="26" t="s">
        <v>372</v>
      </c>
      <c r="E11" s="26" t="s">
        <v>371</v>
      </c>
      <c r="F11" s="26">
        <v>56431</v>
      </c>
      <c r="G11" s="27">
        <v>1289</v>
      </c>
      <c r="H11" s="28">
        <v>2189272115</v>
      </c>
      <c r="I11" s="29" t="s">
        <v>1159</v>
      </c>
      <c r="J11" s="30" t="s">
        <v>1048</v>
      </c>
      <c r="K11" s="32" t="s">
        <v>1048</v>
      </c>
      <c r="L11" s="54">
        <v>1228.32</v>
      </c>
      <c r="M11" s="58" t="s">
        <v>1048</v>
      </c>
      <c r="N11" s="36">
        <v>9.084027252</v>
      </c>
      <c r="O11" s="30" t="s">
        <v>1049</v>
      </c>
      <c r="P11" s="34"/>
      <c r="Q11" s="32" t="str">
        <f t="shared" si="0"/>
        <v>NO</v>
      </c>
      <c r="R11" s="63" t="s">
        <v>1048</v>
      </c>
      <c r="S11" s="73">
        <v>66397.5</v>
      </c>
      <c r="T11" s="74">
        <v>4540.13</v>
      </c>
      <c r="U11" s="74">
        <v>7546.34</v>
      </c>
      <c r="V11" s="75">
        <v>6311.63</v>
      </c>
      <c r="W11" s="37">
        <f t="shared" si="1"/>
        <v>1</v>
      </c>
      <c r="X11" s="26">
        <f t="shared" si="2"/>
        <v>1</v>
      </c>
      <c r="Y11" s="26">
        <f t="shared" si="3"/>
        <v>0</v>
      </c>
      <c r="Z11" s="28">
        <f t="shared" si="4"/>
        <v>0</v>
      </c>
      <c r="AA11" s="71" t="str">
        <f t="shared" si="5"/>
        <v>SRSA</v>
      </c>
      <c r="AB11" s="37">
        <f t="shared" si="6"/>
        <v>1</v>
      </c>
      <c r="AC11" s="26">
        <f t="shared" si="7"/>
        <v>0</v>
      </c>
      <c r="AD11" s="28">
        <f t="shared" si="8"/>
        <v>0</v>
      </c>
      <c r="AE11" s="71" t="str">
        <f t="shared" si="9"/>
        <v>-</v>
      </c>
      <c r="AF11" s="37">
        <f t="shared" si="10"/>
        <v>0</v>
      </c>
    </row>
    <row r="12" spans="1:32" ht="12.75">
      <c r="A12" s="125">
        <v>2702930</v>
      </c>
      <c r="B12" s="37">
        <v>10745</v>
      </c>
      <c r="C12" s="26" t="s">
        <v>1045</v>
      </c>
      <c r="D12" s="26" t="s">
        <v>375</v>
      </c>
      <c r="E12" s="26" t="s">
        <v>1045</v>
      </c>
      <c r="F12" s="26">
        <v>56307</v>
      </c>
      <c r="G12" s="27">
        <v>330</v>
      </c>
      <c r="H12" s="28">
        <v>3208452171</v>
      </c>
      <c r="I12" s="29" t="s">
        <v>1157</v>
      </c>
      <c r="J12" s="30" t="s">
        <v>1048</v>
      </c>
      <c r="K12" s="32" t="s">
        <v>1048</v>
      </c>
      <c r="L12" s="54">
        <v>1497.7</v>
      </c>
      <c r="M12" s="58" t="s">
        <v>1049</v>
      </c>
      <c r="N12" s="36">
        <v>9.158415842</v>
      </c>
      <c r="O12" s="30" t="s">
        <v>1049</v>
      </c>
      <c r="P12" s="34"/>
      <c r="Q12" s="32" t="str">
        <f t="shared" si="0"/>
        <v>NO</v>
      </c>
      <c r="R12" s="63" t="s">
        <v>1048</v>
      </c>
      <c r="S12" s="73">
        <v>74629.92</v>
      </c>
      <c r="T12" s="74">
        <v>4066.05</v>
      </c>
      <c r="U12" s="74">
        <v>7756.5</v>
      </c>
      <c r="V12" s="75">
        <v>7534.46</v>
      </c>
      <c r="W12" s="37">
        <f t="shared" si="1"/>
        <v>1</v>
      </c>
      <c r="X12" s="26">
        <f t="shared" si="2"/>
        <v>0</v>
      </c>
      <c r="Y12" s="26">
        <f t="shared" si="3"/>
        <v>0</v>
      </c>
      <c r="Z12" s="28">
        <f t="shared" si="4"/>
        <v>0</v>
      </c>
      <c r="AA12" s="71" t="str">
        <f t="shared" si="5"/>
        <v>-</v>
      </c>
      <c r="AB12" s="37">
        <f t="shared" si="6"/>
        <v>1</v>
      </c>
      <c r="AC12" s="26">
        <f t="shared" si="7"/>
        <v>0</v>
      </c>
      <c r="AD12" s="28">
        <f t="shared" si="8"/>
        <v>0</v>
      </c>
      <c r="AE12" s="71" t="str">
        <f t="shared" si="9"/>
        <v>-</v>
      </c>
      <c r="AF12" s="37">
        <f t="shared" si="10"/>
        <v>0</v>
      </c>
    </row>
    <row r="13" spans="1:32" ht="12.75">
      <c r="A13" s="125">
        <v>2702970</v>
      </c>
      <c r="B13" s="37">
        <v>10241</v>
      </c>
      <c r="C13" s="26" t="s">
        <v>376</v>
      </c>
      <c r="D13" s="26" t="s">
        <v>377</v>
      </c>
      <c r="E13" s="26" t="s">
        <v>376</v>
      </c>
      <c r="F13" s="26">
        <v>56007</v>
      </c>
      <c r="G13" s="27">
        <v>2477</v>
      </c>
      <c r="H13" s="28">
        <v>5073794800</v>
      </c>
      <c r="I13" s="29" t="s">
        <v>1151</v>
      </c>
      <c r="J13" s="30" t="s">
        <v>1049</v>
      </c>
      <c r="K13" s="32" t="s">
        <v>1049</v>
      </c>
      <c r="L13" s="54">
        <v>3379.98</v>
      </c>
      <c r="M13" s="58" t="s">
        <v>1049</v>
      </c>
      <c r="N13" s="36">
        <v>10.71797521</v>
      </c>
      <c r="O13" s="30" t="s">
        <v>1049</v>
      </c>
      <c r="P13" s="34"/>
      <c r="Q13" s="32" t="str">
        <f t="shared" si="0"/>
        <v>NO</v>
      </c>
      <c r="R13" s="63" t="s">
        <v>1048</v>
      </c>
      <c r="S13" s="73">
        <v>180919.27</v>
      </c>
      <c r="T13" s="74">
        <v>10347</v>
      </c>
      <c r="U13" s="74">
        <v>8659.32</v>
      </c>
      <c r="V13" s="75">
        <v>17139.07</v>
      </c>
      <c r="W13" s="37">
        <f t="shared" si="1"/>
        <v>0</v>
      </c>
      <c r="X13" s="26">
        <f t="shared" si="2"/>
        <v>0</v>
      </c>
      <c r="Y13" s="26">
        <f t="shared" si="3"/>
        <v>0</v>
      </c>
      <c r="Z13" s="28">
        <f t="shared" si="4"/>
        <v>0</v>
      </c>
      <c r="AA13" s="71" t="str">
        <f t="shared" si="5"/>
        <v>-</v>
      </c>
      <c r="AB13" s="37">
        <f t="shared" si="6"/>
        <v>1</v>
      </c>
      <c r="AC13" s="26">
        <f t="shared" si="7"/>
        <v>0</v>
      </c>
      <c r="AD13" s="28">
        <f t="shared" si="8"/>
        <v>0</v>
      </c>
      <c r="AE13" s="71" t="str">
        <f t="shared" si="9"/>
        <v>-</v>
      </c>
      <c r="AF13" s="37">
        <f t="shared" si="10"/>
        <v>0</v>
      </c>
    </row>
    <row r="14" spans="1:32" ht="12.75">
      <c r="A14" s="125">
        <v>2703030</v>
      </c>
      <c r="B14" s="37">
        <v>10242</v>
      </c>
      <c r="C14" s="26" t="s">
        <v>943</v>
      </c>
      <c r="D14" s="26" t="s">
        <v>378</v>
      </c>
      <c r="E14" s="26" t="s">
        <v>943</v>
      </c>
      <c r="F14" s="26">
        <v>56009</v>
      </c>
      <c r="G14" s="27">
        <v>99</v>
      </c>
      <c r="H14" s="28">
        <v>5078743240</v>
      </c>
      <c r="I14" s="29" t="s">
        <v>1159</v>
      </c>
      <c r="J14" s="30" t="s">
        <v>1048</v>
      </c>
      <c r="K14" s="32" t="s">
        <v>1048</v>
      </c>
      <c r="L14" s="54">
        <v>406.09</v>
      </c>
      <c r="M14" s="58" t="s">
        <v>1049</v>
      </c>
      <c r="N14" s="36">
        <v>0.769230769</v>
      </c>
      <c r="O14" s="30" t="s">
        <v>1049</v>
      </c>
      <c r="P14" s="34"/>
      <c r="Q14" s="32" t="str">
        <f t="shared" si="0"/>
        <v>NO</v>
      </c>
      <c r="R14" s="63" t="s">
        <v>1048</v>
      </c>
      <c r="S14" s="73">
        <v>18054.71</v>
      </c>
      <c r="T14" s="74">
        <v>197.69</v>
      </c>
      <c r="U14" s="74">
        <v>1043.85</v>
      </c>
      <c r="V14" s="75">
        <v>1623.38</v>
      </c>
      <c r="W14" s="37">
        <f t="shared" si="1"/>
        <v>1</v>
      </c>
      <c r="X14" s="26">
        <f t="shared" si="2"/>
        <v>1</v>
      </c>
      <c r="Y14" s="26">
        <f t="shared" si="3"/>
        <v>0</v>
      </c>
      <c r="Z14" s="28">
        <f t="shared" si="4"/>
        <v>0</v>
      </c>
      <c r="AA14" s="71" t="str">
        <f t="shared" si="5"/>
        <v>SRSA</v>
      </c>
      <c r="AB14" s="37">
        <f t="shared" si="6"/>
        <v>1</v>
      </c>
      <c r="AC14" s="26">
        <f t="shared" si="7"/>
        <v>0</v>
      </c>
      <c r="AD14" s="28">
        <f t="shared" si="8"/>
        <v>0</v>
      </c>
      <c r="AE14" s="71" t="str">
        <f t="shared" si="9"/>
        <v>-</v>
      </c>
      <c r="AF14" s="37">
        <f t="shared" si="10"/>
        <v>0</v>
      </c>
    </row>
    <row r="15" spans="1:32" ht="12.75">
      <c r="A15" s="125">
        <v>2703060</v>
      </c>
      <c r="B15" s="37">
        <v>10206</v>
      </c>
      <c r="C15" s="26" t="s">
        <v>970</v>
      </c>
      <c r="D15" s="26" t="s">
        <v>379</v>
      </c>
      <c r="E15" s="26" t="s">
        <v>970</v>
      </c>
      <c r="F15" s="26">
        <v>56308</v>
      </c>
      <c r="G15" s="27">
        <v>308</v>
      </c>
      <c r="H15" s="28">
        <v>3207622141</v>
      </c>
      <c r="I15" s="29" t="s">
        <v>1050</v>
      </c>
      <c r="J15" s="30" t="s">
        <v>1049</v>
      </c>
      <c r="K15" s="32" t="s">
        <v>1049</v>
      </c>
      <c r="L15" s="54">
        <v>3882.93</v>
      </c>
      <c r="M15" s="58" t="s">
        <v>1049</v>
      </c>
      <c r="N15" s="36">
        <v>7.442179986</v>
      </c>
      <c r="O15" s="30" t="s">
        <v>1049</v>
      </c>
      <c r="P15" s="34"/>
      <c r="Q15" s="32" t="str">
        <f t="shared" si="0"/>
        <v>NO</v>
      </c>
      <c r="R15" s="63" t="s">
        <v>1048</v>
      </c>
      <c r="S15" s="73">
        <v>154305.28</v>
      </c>
      <c r="T15" s="74">
        <v>9123.31</v>
      </c>
      <c r="U15" s="74">
        <v>18532.29</v>
      </c>
      <c r="V15" s="75">
        <v>19033.17</v>
      </c>
      <c r="W15" s="37">
        <f t="shared" si="1"/>
        <v>0</v>
      </c>
      <c r="X15" s="26">
        <f t="shared" si="2"/>
        <v>0</v>
      </c>
      <c r="Y15" s="26">
        <f t="shared" si="3"/>
        <v>0</v>
      </c>
      <c r="Z15" s="28">
        <f t="shared" si="4"/>
        <v>0</v>
      </c>
      <c r="AA15" s="71" t="str">
        <f t="shared" si="5"/>
        <v>-</v>
      </c>
      <c r="AB15" s="37">
        <f t="shared" si="6"/>
        <v>1</v>
      </c>
      <c r="AC15" s="26">
        <f t="shared" si="7"/>
        <v>0</v>
      </c>
      <c r="AD15" s="28">
        <f t="shared" si="8"/>
        <v>0</v>
      </c>
      <c r="AE15" s="71" t="str">
        <f t="shared" si="9"/>
        <v>-</v>
      </c>
      <c r="AF15" s="37">
        <f t="shared" si="10"/>
        <v>0</v>
      </c>
    </row>
    <row r="16" spans="1:32" ht="12.75">
      <c r="A16" s="125">
        <v>2703150</v>
      </c>
      <c r="B16" s="37">
        <v>10876</v>
      </c>
      <c r="C16" s="26" t="s">
        <v>380</v>
      </c>
      <c r="D16" s="26" t="s">
        <v>931</v>
      </c>
      <c r="E16" s="26" t="s">
        <v>380</v>
      </c>
      <c r="F16" s="26">
        <v>55302</v>
      </c>
      <c r="G16" s="27">
        <v>190</v>
      </c>
      <c r="H16" s="28">
        <v>3202745602</v>
      </c>
      <c r="I16" s="29" t="s">
        <v>1157</v>
      </c>
      <c r="J16" s="30" t="s">
        <v>1048</v>
      </c>
      <c r="K16" s="32" t="s">
        <v>1048</v>
      </c>
      <c r="L16" s="54">
        <v>1707.11</v>
      </c>
      <c r="M16" s="58" t="s">
        <v>1049</v>
      </c>
      <c r="N16" s="36">
        <v>7.798383262</v>
      </c>
      <c r="O16" s="30" t="s">
        <v>1049</v>
      </c>
      <c r="P16" s="34"/>
      <c r="Q16" s="32" t="str">
        <f t="shared" si="0"/>
        <v>NO</v>
      </c>
      <c r="R16" s="63" t="s">
        <v>1048</v>
      </c>
      <c r="S16" s="73">
        <v>71756.29</v>
      </c>
      <c r="T16" s="74">
        <v>4111.2</v>
      </c>
      <c r="U16" s="74">
        <v>8017.51</v>
      </c>
      <c r="V16" s="75">
        <v>7947.85</v>
      </c>
      <c r="W16" s="37">
        <f t="shared" si="1"/>
        <v>1</v>
      </c>
      <c r="X16" s="26">
        <f t="shared" si="2"/>
        <v>0</v>
      </c>
      <c r="Y16" s="26">
        <f t="shared" si="3"/>
        <v>0</v>
      </c>
      <c r="Z16" s="28">
        <f t="shared" si="4"/>
        <v>0</v>
      </c>
      <c r="AA16" s="71" t="str">
        <f t="shared" si="5"/>
        <v>-</v>
      </c>
      <c r="AB16" s="37">
        <f t="shared" si="6"/>
        <v>1</v>
      </c>
      <c r="AC16" s="26">
        <f t="shared" si="7"/>
        <v>0</v>
      </c>
      <c r="AD16" s="28">
        <f t="shared" si="8"/>
        <v>0</v>
      </c>
      <c r="AE16" s="71" t="str">
        <f t="shared" si="9"/>
        <v>-</v>
      </c>
      <c r="AF16" s="37">
        <f t="shared" si="10"/>
        <v>0</v>
      </c>
    </row>
    <row r="17" spans="1:32" ht="12.75">
      <c r="A17" s="125">
        <v>2703180</v>
      </c>
      <c r="B17" s="37">
        <v>10011</v>
      </c>
      <c r="C17" s="26" t="s">
        <v>381</v>
      </c>
      <c r="D17" s="26" t="s">
        <v>382</v>
      </c>
      <c r="E17" s="26" t="s">
        <v>950</v>
      </c>
      <c r="F17" s="26">
        <v>55433</v>
      </c>
      <c r="G17" s="27">
        <v>3799</v>
      </c>
      <c r="H17" s="28">
        <v>7635061000</v>
      </c>
      <c r="I17" s="29" t="s">
        <v>1051</v>
      </c>
      <c r="J17" s="30" t="s">
        <v>1049</v>
      </c>
      <c r="K17" s="32" t="s">
        <v>1049</v>
      </c>
      <c r="L17" s="54">
        <v>38342.98</v>
      </c>
      <c r="M17" s="58" t="s">
        <v>1049</v>
      </c>
      <c r="N17" s="36">
        <v>4.337297297</v>
      </c>
      <c r="O17" s="30" t="s">
        <v>1049</v>
      </c>
      <c r="P17" s="34"/>
      <c r="Q17" s="32" t="str">
        <f t="shared" si="0"/>
        <v>NO</v>
      </c>
      <c r="R17" s="63" t="s">
        <v>1049</v>
      </c>
      <c r="S17" s="73">
        <v>1036010.43</v>
      </c>
      <c r="T17" s="74">
        <v>37737.18</v>
      </c>
      <c r="U17" s="74">
        <v>124178.28</v>
      </c>
      <c r="V17" s="75">
        <v>168325.52</v>
      </c>
      <c r="W17" s="37">
        <f t="shared" si="1"/>
        <v>0</v>
      </c>
      <c r="X17" s="26">
        <f t="shared" si="2"/>
        <v>0</v>
      </c>
      <c r="Y17" s="26">
        <f t="shared" si="3"/>
        <v>0</v>
      </c>
      <c r="Z17" s="28">
        <f t="shared" si="4"/>
        <v>0</v>
      </c>
      <c r="AA17" s="71" t="str">
        <f t="shared" si="5"/>
        <v>-</v>
      </c>
      <c r="AB17" s="37">
        <f t="shared" si="6"/>
        <v>0</v>
      </c>
      <c r="AC17" s="26">
        <f t="shared" si="7"/>
        <v>0</v>
      </c>
      <c r="AD17" s="28">
        <f t="shared" si="8"/>
        <v>0</v>
      </c>
      <c r="AE17" s="71" t="str">
        <f t="shared" si="9"/>
        <v>-</v>
      </c>
      <c r="AF17" s="37">
        <f t="shared" si="10"/>
        <v>0</v>
      </c>
    </row>
    <row r="18" spans="1:32" ht="12.75">
      <c r="A18" s="125">
        <v>2700050</v>
      </c>
      <c r="B18" s="37">
        <v>520997</v>
      </c>
      <c r="C18" s="26" t="s">
        <v>69</v>
      </c>
      <c r="D18" s="26" t="s">
        <v>70</v>
      </c>
      <c r="E18" s="26" t="s">
        <v>71</v>
      </c>
      <c r="F18" s="26">
        <v>56721</v>
      </c>
      <c r="G18" s="27">
        <v>1301</v>
      </c>
      <c r="H18" s="28">
        <v>2187730315</v>
      </c>
      <c r="I18" s="29" t="s">
        <v>1154</v>
      </c>
      <c r="J18" s="30" t="s">
        <v>1049</v>
      </c>
      <c r="K18" s="32" t="s">
        <v>1049</v>
      </c>
      <c r="L18" s="54">
        <v>0</v>
      </c>
      <c r="M18" s="58" t="s">
        <v>1049</v>
      </c>
      <c r="N18" s="36" t="s">
        <v>336</v>
      </c>
      <c r="O18" s="30" t="s">
        <v>336</v>
      </c>
      <c r="P18" s="34"/>
      <c r="Q18" s="32" t="str">
        <f t="shared" si="0"/>
        <v>NO</v>
      </c>
      <c r="R18" s="63" t="s">
        <v>1049</v>
      </c>
      <c r="S18" s="73">
        <v>0</v>
      </c>
      <c r="T18" s="74">
        <v>0</v>
      </c>
      <c r="U18" s="74">
        <v>0</v>
      </c>
      <c r="V18" s="75">
        <v>0</v>
      </c>
      <c r="W18" s="37">
        <f t="shared" si="1"/>
        <v>0</v>
      </c>
      <c r="X18" s="26">
        <f t="shared" si="2"/>
        <v>0</v>
      </c>
      <c r="Y18" s="26">
        <f t="shared" si="3"/>
        <v>0</v>
      </c>
      <c r="Z18" s="28">
        <f t="shared" si="4"/>
        <v>0</v>
      </c>
      <c r="AA18" s="71" t="str">
        <f t="shared" si="5"/>
        <v>-</v>
      </c>
      <c r="AB18" s="37">
        <f t="shared" si="6"/>
        <v>0</v>
      </c>
      <c r="AC18" s="26">
        <f t="shared" si="7"/>
        <v>0</v>
      </c>
      <c r="AD18" s="28">
        <f t="shared" si="8"/>
        <v>0</v>
      </c>
      <c r="AE18" s="71" t="str">
        <f t="shared" si="9"/>
        <v>-</v>
      </c>
      <c r="AF18" s="37">
        <f t="shared" si="10"/>
        <v>0</v>
      </c>
    </row>
    <row r="19" spans="1:32" s="1" customFormat="1" ht="12.75">
      <c r="A19" s="125">
        <v>2700355</v>
      </c>
      <c r="B19" s="37">
        <v>74091</v>
      </c>
      <c r="C19" s="26" t="s">
        <v>362</v>
      </c>
      <c r="D19" s="26" t="s">
        <v>363</v>
      </c>
      <c r="E19" s="26" t="s">
        <v>982</v>
      </c>
      <c r="F19" s="26">
        <v>55057</v>
      </c>
      <c r="G19" s="27" t="s">
        <v>1036</v>
      </c>
      <c r="H19" s="28">
        <v>5073212287</v>
      </c>
      <c r="I19" s="29" t="s">
        <v>1151</v>
      </c>
      <c r="J19" s="30" t="s">
        <v>1049</v>
      </c>
      <c r="K19" s="32"/>
      <c r="L19" s="54">
        <v>93.88</v>
      </c>
      <c r="M19" s="58" t="s">
        <v>1049</v>
      </c>
      <c r="N19" s="36" t="s">
        <v>336</v>
      </c>
      <c r="O19" s="30" t="s">
        <v>336</v>
      </c>
      <c r="P19" s="34"/>
      <c r="Q19" s="32" t="str">
        <f t="shared" si="0"/>
        <v>NO</v>
      </c>
      <c r="R19" s="63" t="s">
        <v>1048</v>
      </c>
      <c r="S19" s="73">
        <v>1404.86</v>
      </c>
      <c r="T19" s="74">
        <v>0</v>
      </c>
      <c r="U19" s="74">
        <v>207.08</v>
      </c>
      <c r="V19" s="75">
        <v>390.42</v>
      </c>
      <c r="W19" s="37">
        <f t="shared" si="1"/>
        <v>0</v>
      </c>
      <c r="X19" s="26">
        <f t="shared" si="2"/>
        <v>1</v>
      </c>
      <c r="Y19" s="26">
        <f t="shared" si="3"/>
        <v>0</v>
      </c>
      <c r="Z19" s="28">
        <f t="shared" si="4"/>
        <v>0</v>
      </c>
      <c r="AA19" s="71" t="str">
        <f t="shared" si="5"/>
        <v>-</v>
      </c>
      <c r="AB19" s="37">
        <f t="shared" si="6"/>
        <v>1</v>
      </c>
      <c r="AC19" s="26">
        <f t="shared" si="7"/>
        <v>0</v>
      </c>
      <c r="AD19" s="28">
        <f t="shared" si="8"/>
        <v>0</v>
      </c>
      <c r="AE19" s="71" t="str">
        <f t="shared" si="9"/>
        <v>-</v>
      </c>
      <c r="AF19" s="37">
        <f t="shared" si="10"/>
        <v>0</v>
      </c>
    </row>
    <row r="20" spans="1:32" s="25" customFormat="1" ht="12.75">
      <c r="A20" s="126"/>
      <c r="B20" s="122">
        <v>74114</v>
      </c>
      <c r="C20" s="38" t="s">
        <v>1092</v>
      </c>
      <c r="D20" s="38" t="s">
        <v>1093</v>
      </c>
      <c r="E20" s="38" t="s">
        <v>1094</v>
      </c>
      <c r="F20" s="38" t="s">
        <v>1079</v>
      </c>
      <c r="G20" s="38">
        <v>55411</v>
      </c>
      <c r="H20" s="50" t="s">
        <v>1095</v>
      </c>
      <c r="I20" s="51"/>
      <c r="J20" s="30"/>
      <c r="K20" s="32" t="s">
        <v>1049</v>
      </c>
      <c r="L20" s="55">
        <v>29</v>
      </c>
      <c r="M20" s="58" t="s">
        <v>1049</v>
      </c>
      <c r="N20" s="36"/>
      <c r="O20" s="30"/>
      <c r="P20" s="34"/>
      <c r="Q20" s="32" t="str">
        <f t="shared" si="0"/>
        <v>NO</v>
      </c>
      <c r="R20" s="63"/>
      <c r="S20" s="76">
        <v>2208.6</v>
      </c>
      <c r="T20" s="77">
        <v>0</v>
      </c>
      <c r="U20" s="77">
        <v>55.6</v>
      </c>
      <c r="V20" s="78">
        <v>104.83</v>
      </c>
      <c r="W20" s="37">
        <f t="shared" si="1"/>
        <v>0</v>
      </c>
      <c r="X20" s="26">
        <f t="shared" si="2"/>
        <v>1</v>
      </c>
      <c r="Y20" s="26">
        <f t="shared" si="3"/>
        <v>0</v>
      </c>
      <c r="Z20" s="28">
        <f t="shared" si="4"/>
        <v>0</v>
      </c>
      <c r="AA20" s="71" t="str">
        <f t="shared" si="5"/>
        <v>-</v>
      </c>
      <c r="AB20" s="37">
        <f t="shared" si="6"/>
        <v>0</v>
      </c>
      <c r="AC20" s="26">
        <f t="shared" si="7"/>
        <v>0</v>
      </c>
      <c r="AD20" s="28">
        <f t="shared" si="8"/>
        <v>0</v>
      </c>
      <c r="AE20" s="71" t="str">
        <f t="shared" si="9"/>
        <v>-</v>
      </c>
      <c r="AF20" s="37">
        <f t="shared" si="10"/>
        <v>0</v>
      </c>
    </row>
    <row r="21" spans="1:32" ht="12.75">
      <c r="A21" s="125">
        <v>2703300</v>
      </c>
      <c r="B21" s="37">
        <v>10261</v>
      </c>
      <c r="C21" s="26" t="s">
        <v>383</v>
      </c>
      <c r="D21" s="26" t="s">
        <v>384</v>
      </c>
      <c r="E21" s="26" t="s">
        <v>383</v>
      </c>
      <c r="F21" s="26">
        <v>56309</v>
      </c>
      <c r="G21" s="27">
        <v>403</v>
      </c>
      <c r="H21" s="28">
        <v>2187472257</v>
      </c>
      <c r="I21" s="29" t="s">
        <v>1159</v>
      </c>
      <c r="J21" s="30" t="s">
        <v>1048</v>
      </c>
      <c r="K21" s="32" t="s">
        <v>1048</v>
      </c>
      <c r="L21" s="54">
        <v>278.62</v>
      </c>
      <c r="M21" s="58" t="s">
        <v>1049</v>
      </c>
      <c r="N21" s="36">
        <v>8.620689655</v>
      </c>
      <c r="O21" s="30" t="s">
        <v>1049</v>
      </c>
      <c r="P21" s="34"/>
      <c r="Q21" s="32" t="str">
        <f t="shared" si="0"/>
        <v>NO</v>
      </c>
      <c r="R21" s="63" t="s">
        <v>1048</v>
      </c>
      <c r="S21" s="73">
        <v>8441.35</v>
      </c>
      <c r="T21" s="74">
        <v>533.47</v>
      </c>
      <c r="U21" s="74">
        <v>1146.14</v>
      </c>
      <c r="V21" s="75">
        <v>1230.76</v>
      </c>
      <c r="W21" s="37">
        <f t="shared" si="1"/>
        <v>1</v>
      </c>
      <c r="X21" s="26">
        <f t="shared" si="2"/>
        <v>1</v>
      </c>
      <c r="Y21" s="26">
        <f t="shared" si="3"/>
        <v>0</v>
      </c>
      <c r="Z21" s="28">
        <f t="shared" si="4"/>
        <v>0</v>
      </c>
      <c r="AA21" s="71" t="str">
        <f t="shared" si="5"/>
        <v>SRSA</v>
      </c>
      <c r="AB21" s="37">
        <f t="shared" si="6"/>
        <v>1</v>
      </c>
      <c r="AC21" s="26">
        <f t="shared" si="7"/>
        <v>0</v>
      </c>
      <c r="AD21" s="28">
        <f t="shared" si="8"/>
        <v>0</v>
      </c>
      <c r="AE21" s="71" t="str">
        <f t="shared" si="9"/>
        <v>-</v>
      </c>
      <c r="AF21" s="37">
        <f t="shared" si="10"/>
        <v>0</v>
      </c>
    </row>
    <row r="22" spans="1:32" ht="12.75">
      <c r="A22" s="125">
        <v>2700220</v>
      </c>
      <c r="B22" s="37">
        <v>74067</v>
      </c>
      <c r="C22" s="26" t="s">
        <v>304</v>
      </c>
      <c r="D22" s="26" t="s">
        <v>305</v>
      </c>
      <c r="E22" s="26" t="s">
        <v>929</v>
      </c>
      <c r="F22" s="26">
        <v>55404</v>
      </c>
      <c r="G22" s="27" t="s">
        <v>1036</v>
      </c>
      <c r="H22" s="28">
        <v>6128703891</v>
      </c>
      <c r="I22" s="29" t="s">
        <v>1156</v>
      </c>
      <c r="J22" s="30" t="s">
        <v>1049</v>
      </c>
      <c r="K22" s="32" t="s">
        <v>1049</v>
      </c>
      <c r="L22" s="54">
        <v>127.8</v>
      </c>
      <c r="M22" s="58" t="s">
        <v>1049</v>
      </c>
      <c r="N22" s="36" t="s">
        <v>336</v>
      </c>
      <c r="O22" s="30" t="s">
        <v>336</v>
      </c>
      <c r="P22" s="34"/>
      <c r="Q22" s="32" t="str">
        <f t="shared" si="0"/>
        <v>NO</v>
      </c>
      <c r="R22" s="63" t="s">
        <v>1049</v>
      </c>
      <c r="S22" s="73">
        <v>8144.37</v>
      </c>
      <c r="T22" s="74">
        <v>1069.97</v>
      </c>
      <c r="U22" s="74">
        <v>1469.25</v>
      </c>
      <c r="V22" s="75">
        <v>904.52</v>
      </c>
      <c r="W22" s="37">
        <f t="shared" si="1"/>
        <v>0</v>
      </c>
      <c r="X22" s="26">
        <f t="shared" si="2"/>
        <v>1</v>
      </c>
      <c r="Y22" s="26">
        <f t="shared" si="3"/>
        <v>0</v>
      </c>
      <c r="Z22" s="28">
        <f t="shared" si="4"/>
        <v>0</v>
      </c>
      <c r="AA22" s="71" t="str">
        <f t="shared" si="5"/>
        <v>-</v>
      </c>
      <c r="AB22" s="37">
        <f t="shared" si="6"/>
        <v>0</v>
      </c>
      <c r="AC22" s="26">
        <f t="shared" si="7"/>
        <v>0</v>
      </c>
      <c r="AD22" s="28">
        <f t="shared" si="8"/>
        <v>0</v>
      </c>
      <c r="AE22" s="71" t="str">
        <f t="shared" si="9"/>
        <v>-</v>
      </c>
      <c r="AF22" s="37">
        <f t="shared" si="10"/>
        <v>0</v>
      </c>
    </row>
    <row r="23" spans="1:32" ht="12.75">
      <c r="A23" s="125">
        <v>2703450</v>
      </c>
      <c r="B23" s="37">
        <v>10492</v>
      </c>
      <c r="C23" s="26" t="s">
        <v>939</v>
      </c>
      <c r="D23" s="26" t="s">
        <v>385</v>
      </c>
      <c r="E23" s="26" t="s">
        <v>939</v>
      </c>
      <c r="F23" s="26">
        <v>55912</v>
      </c>
      <c r="G23" s="27" t="s">
        <v>1036</v>
      </c>
      <c r="H23" s="28">
        <v>5074330966</v>
      </c>
      <c r="I23" s="29" t="s">
        <v>1151</v>
      </c>
      <c r="J23" s="30" t="s">
        <v>1049</v>
      </c>
      <c r="K23" s="32" t="s">
        <v>1049</v>
      </c>
      <c r="L23" s="54">
        <v>3865.26</v>
      </c>
      <c r="M23" s="58" t="s">
        <v>1049</v>
      </c>
      <c r="N23" s="36">
        <v>12.5448833</v>
      </c>
      <c r="O23" s="30" t="s">
        <v>1049</v>
      </c>
      <c r="P23" s="34"/>
      <c r="Q23" s="32" t="str">
        <f t="shared" si="0"/>
        <v>NO</v>
      </c>
      <c r="R23" s="63" t="s">
        <v>1048</v>
      </c>
      <c r="S23" s="73">
        <v>204517.1</v>
      </c>
      <c r="T23" s="74">
        <v>14046.22</v>
      </c>
      <c r="U23" s="74">
        <v>24208.32</v>
      </c>
      <c r="V23" s="75">
        <v>21151.13</v>
      </c>
      <c r="W23" s="37">
        <f t="shared" si="1"/>
        <v>0</v>
      </c>
      <c r="X23" s="26">
        <f t="shared" si="2"/>
        <v>0</v>
      </c>
      <c r="Y23" s="26">
        <f t="shared" si="3"/>
        <v>0</v>
      </c>
      <c r="Z23" s="28">
        <f t="shared" si="4"/>
        <v>0</v>
      </c>
      <c r="AA23" s="71" t="str">
        <f t="shared" si="5"/>
        <v>-</v>
      </c>
      <c r="AB23" s="37">
        <f t="shared" si="6"/>
        <v>1</v>
      </c>
      <c r="AC23" s="26">
        <f t="shared" si="7"/>
        <v>0</v>
      </c>
      <c r="AD23" s="28">
        <f t="shared" si="8"/>
        <v>0</v>
      </c>
      <c r="AE23" s="71" t="str">
        <f t="shared" si="9"/>
        <v>-</v>
      </c>
      <c r="AF23" s="37">
        <f t="shared" si="10"/>
        <v>0</v>
      </c>
    </row>
    <row r="24" spans="1:32" ht="12.75">
      <c r="A24" s="125">
        <v>2700187</v>
      </c>
      <c r="B24" s="37">
        <v>74075</v>
      </c>
      <c r="C24" s="26" t="s">
        <v>257</v>
      </c>
      <c r="D24" s="26" t="s">
        <v>258</v>
      </c>
      <c r="E24" s="26" t="s">
        <v>44</v>
      </c>
      <c r="F24" s="26">
        <v>55104</v>
      </c>
      <c r="G24" s="27" t="s">
        <v>1036</v>
      </c>
      <c r="H24" s="28">
        <v>6516495495</v>
      </c>
      <c r="I24" s="29" t="s">
        <v>1156</v>
      </c>
      <c r="J24" s="30" t="s">
        <v>1049</v>
      </c>
      <c r="K24" s="32" t="s">
        <v>1049</v>
      </c>
      <c r="L24" s="54">
        <v>110.77</v>
      </c>
      <c r="M24" s="58" t="s">
        <v>1049</v>
      </c>
      <c r="N24" s="36" t="s">
        <v>336</v>
      </c>
      <c r="O24" s="30" t="s">
        <v>336</v>
      </c>
      <c r="P24" s="34"/>
      <c r="Q24" s="32" t="str">
        <f t="shared" si="0"/>
        <v>NO</v>
      </c>
      <c r="R24" s="63" t="s">
        <v>1049</v>
      </c>
      <c r="S24" s="73">
        <v>2541.88</v>
      </c>
      <c r="T24" s="74">
        <v>0</v>
      </c>
      <c r="U24" s="74">
        <v>245.42</v>
      </c>
      <c r="V24" s="75">
        <v>462.72</v>
      </c>
      <c r="W24" s="37">
        <f t="shared" si="1"/>
        <v>0</v>
      </c>
      <c r="X24" s="26">
        <f t="shared" si="2"/>
        <v>1</v>
      </c>
      <c r="Y24" s="26">
        <f t="shared" si="3"/>
        <v>0</v>
      </c>
      <c r="Z24" s="28">
        <f t="shared" si="4"/>
        <v>0</v>
      </c>
      <c r="AA24" s="71" t="str">
        <f t="shared" si="5"/>
        <v>-</v>
      </c>
      <c r="AB24" s="37">
        <f t="shared" si="6"/>
        <v>0</v>
      </c>
      <c r="AC24" s="26">
        <f t="shared" si="7"/>
        <v>0</v>
      </c>
      <c r="AD24" s="28">
        <f t="shared" si="8"/>
        <v>0</v>
      </c>
      <c r="AE24" s="71" t="str">
        <f t="shared" si="9"/>
        <v>-</v>
      </c>
      <c r="AF24" s="37">
        <f t="shared" si="10"/>
        <v>0</v>
      </c>
    </row>
    <row r="25" spans="1:32" ht="12.75">
      <c r="A25" s="125">
        <v>2703540</v>
      </c>
      <c r="B25" s="37">
        <v>10676</v>
      </c>
      <c r="C25" s="26" t="s">
        <v>386</v>
      </c>
      <c r="D25" s="26" t="s">
        <v>897</v>
      </c>
      <c r="E25" s="26" t="s">
        <v>386</v>
      </c>
      <c r="F25" s="26">
        <v>56714</v>
      </c>
      <c r="G25" s="27">
        <v>68</v>
      </c>
      <c r="H25" s="28">
        <v>2185283201</v>
      </c>
      <c r="I25" s="29" t="s">
        <v>1159</v>
      </c>
      <c r="J25" s="30" t="s">
        <v>1048</v>
      </c>
      <c r="K25" s="32" t="s">
        <v>1048</v>
      </c>
      <c r="L25" s="54">
        <v>207.14</v>
      </c>
      <c r="M25" s="58" t="s">
        <v>1048</v>
      </c>
      <c r="N25" s="36">
        <v>12.13389121</v>
      </c>
      <c r="O25" s="30" t="s">
        <v>1049</v>
      </c>
      <c r="P25" s="34"/>
      <c r="Q25" s="32" t="str">
        <f t="shared" si="0"/>
        <v>NO</v>
      </c>
      <c r="R25" s="63" t="s">
        <v>1048</v>
      </c>
      <c r="S25" s="73">
        <v>12639.72</v>
      </c>
      <c r="T25" s="74">
        <v>750.03</v>
      </c>
      <c r="U25" s="74">
        <v>1254.17</v>
      </c>
      <c r="V25" s="75">
        <v>1056.85</v>
      </c>
      <c r="W25" s="37">
        <f t="shared" si="1"/>
        <v>1</v>
      </c>
      <c r="X25" s="26">
        <f t="shared" si="2"/>
        <v>1</v>
      </c>
      <c r="Y25" s="26">
        <f t="shared" si="3"/>
        <v>0</v>
      </c>
      <c r="Z25" s="28">
        <f t="shared" si="4"/>
        <v>0</v>
      </c>
      <c r="AA25" s="71" t="str">
        <f t="shared" si="5"/>
        <v>SRSA</v>
      </c>
      <c r="AB25" s="37">
        <f t="shared" si="6"/>
        <v>1</v>
      </c>
      <c r="AC25" s="26">
        <f t="shared" si="7"/>
        <v>0</v>
      </c>
      <c r="AD25" s="28">
        <f t="shared" si="8"/>
        <v>0</v>
      </c>
      <c r="AE25" s="71" t="str">
        <f t="shared" si="9"/>
        <v>-</v>
      </c>
      <c r="AF25" s="37">
        <f t="shared" si="10"/>
        <v>0</v>
      </c>
    </row>
    <row r="26" spans="1:32" ht="12.75">
      <c r="A26" s="125">
        <v>2703570</v>
      </c>
      <c r="B26" s="37">
        <v>10162</v>
      </c>
      <c r="C26" s="26" t="s">
        <v>387</v>
      </c>
      <c r="D26" s="26" t="s">
        <v>388</v>
      </c>
      <c r="E26" s="26" t="s">
        <v>387</v>
      </c>
      <c r="F26" s="26">
        <v>56621</v>
      </c>
      <c r="G26" s="27">
        <v>9302</v>
      </c>
      <c r="H26" s="28">
        <v>2186946184</v>
      </c>
      <c r="I26" s="29" t="s">
        <v>1159</v>
      </c>
      <c r="J26" s="30" t="s">
        <v>1048</v>
      </c>
      <c r="K26" s="32" t="s">
        <v>1048</v>
      </c>
      <c r="L26" s="54">
        <v>1004.4</v>
      </c>
      <c r="M26" s="58" t="s">
        <v>1048</v>
      </c>
      <c r="N26" s="36">
        <v>18.3460076</v>
      </c>
      <c r="O26" s="30" t="s">
        <v>1049</v>
      </c>
      <c r="P26" s="34"/>
      <c r="Q26" s="32" t="str">
        <f t="shared" si="0"/>
        <v>NO</v>
      </c>
      <c r="R26" s="63" t="s">
        <v>1048</v>
      </c>
      <c r="S26" s="73">
        <v>101234.53</v>
      </c>
      <c r="T26" s="74">
        <v>8222.36</v>
      </c>
      <c r="U26" s="74">
        <v>11168.7</v>
      </c>
      <c r="V26" s="75">
        <v>6720.86</v>
      </c>
      <c r="W26" s="37">
        <f t="shared" si="1"/>
        <v>1</v>
      </c>
      <c r="X26" s="26">
        <f t="shared" si="2"/>
        <v>1</v>
      </c>
      <c r="Y26" s="26">
        <f t="shared" si="3"/>
        <v>0</v>
      </c>
      <c r="Z26" s="28">
        <f t="shared" si="4"/>
        <v>0</v>
      </c>
      <c r="AA26" s="71" t="str">
        <f t="shared" si="5"/>
        <v>SRSA</v>
      </c>
      <c r="AB26" s="37">
        <f t="shared" si="6"/>
        <v>1</v>
      </c>
      <c r="AC26" s="26">
        <f t="shared" si="7"/>
        <v>0</v>
      </c>
      <c r="AD26" s="28">
        <f t="shared" si="8"/>
        <v>0</v>
      </c>
      <c r="AE26" s="71" t="str">
        <f t="shared" si="9"/>
        <v>-</v>
      </c>
      <c r="AF26" s="37">
        <f t="shared" si="10"/>
        <v>0</v>
      </c>
    </row>
    <row r="27" spans="1:32" ht="12.75">
      <c r="A27" s="125">
        <v>2703600</v>
      </c>
      <c r="B27" s="37">
        <v>10411</v>
      </c>
      <c r="C27" s="26" t="s">
        <v>300</v>
      </c>
      <c r="D27" s="26" t="s">
        <v>389</v>
      </c>
      <c r="E27" s="26" t="s">
        <v>300</v>
      </c>
      <c r="F27" s="26">
        <v>56115</v>
      </c>
      <c r="G27" s="27">
        <v>150</v>
      </c>
      <c r="H27" s="28">
        <v>5077345601</v>
      </c>
      <c r="I27" s="29" t="s">
        <v>1159</v>
      </c>
      <c r="J27" s="30" t="s">
        <v>1048</v>
      </c>
      <c r="K27" s="32" t="s">
        <v>1048</v>
      </c>
      <c r="L27" s="54">
        <v>72.26</v>
      </c>
      <c r="M27" s="58" t="s">
        <v>1049</v>
      </c>
      <c r="N27" s="36">
        <v>6.914893617</v>
      </c>
      <c r="O27" s="30" t="s">
        <v>1049</v>
      </c>
      <c r="P27" s="34"/>
      <c r="Q27" s="32" t="str">
        <f t="shared" si="0"/>
        <v>NO</v>
      </c>
      <c r="R27" s="63" t="s">
        <v>1048</v>
      </c>
      <c r="S27" s="73">
        <v>11774.73</v>
      </c>
      <c r="T27" s="74">
        <v>864.47</v>
      </c>
      <c r="U27" s="74">
        <v>1099.32</v>
      </c>
      <c r="V27" s="75">
        <v>565.35</v>
      </c>
      <c r="W27" s="37">
        <f t="shared" si="1"/>
        <v>1</v>
      </c>
      <c r="X27" s="26">
        <f t="shared" si="2"/>
        <v>1</v>
      </c>
      <c r="Y27" s="26">
        <f t="shared" si="3"/>
        <v>0</v>
      </c>
      <c r="Z27" s="28">
        <f t="shared" si="4"/>
        <v>0</v>
      </c>
      <c r="AA27" s="71" t="str">
        <f t="shared" si="5"/>
        <v>SRSA</v>
      </c>
      <c r="AB27" s="37">
        <f t="shared" si="6"/>
        <v>1</v>
      </c>
      <c r="AC27" s="26">
        <f t="shared" si="7"/>
        <v>0</v>
      </c>
      <c r="AD27" s="28">
        <f t="shared" si="8"/>
        <v>0</v>
      </c>
      <c r="AE27" s="71" t="str">
        <f t="shared" si="9"/>
        <v>-</v>
      </c>
      <c r="AF27" s="37">
        <f t="shared" si="10"/>
        <v>0</v>
      </c>
    </row>
    <row r="28" spans="1:32" ht="12.75">
      <c r="A28" s="125">
        <v>2703660</v>
      </c>
      <c r="B28" s="37">
        <v>10146</v>
      </c>
      <c r="C28" s="26" t="s">
        <v>1047</v>
      </c>
      <c r="D28" s="26" t="s">
        <v>947</v>
      </c>
      <c r="E28" s="26" t="s">
        <v>1047</v>
      </c>
      <c r="F28" s="26">
        <v>56514</v>
      </c>
      <c r="G28" s="27">
        <v>189</v>
      </c>
      <c r="H28" s="28">
        <v>2183542217</v>
      </c>
      <c r="I28" s="29" t="s">
        <v>1157</v>
      </c>
      <c r="J28" s="30" t="s">
        <v>1048</v>
      </c>
      <c r="K28" s="32" t="s">
        <v>1048</v>
      </c>
      <c r="L28" s="54">
        <v>732.35</v>
      </c>
      <c r="M28" s="58" t="s">
        <v>1049</v>
      </c>
      <c r="N28" s="36">
        <v>3.636363636</v>
      </c>
      <c r="O28" s="30" t="s">
        <v>1049</v>
      </c>
      <c r="P28" s="34"/>
      <c r="Q28" s="32" t="str">
        <f t="shared" si="0"/>
        <v>NO</v>
      </c>
      <c r="R28" s="63" t="s">
        <v>1048</v>
      </c>
      <c r="S28" s="73">
        <v>28299.21</v>
      </c>
      <c r="T28" s="74">
        <v>1312.25</v>
      </c>
      <c r="U28" s="74">
        <v>2951.83</v>
      </c>
      <c r="V28" s="75">
        <v>3277.3</v>
      </c>
      <c r="W28" s="37">
        <f t="shared" si="1"/>
        <v>1</v>
      </c>
      <c r="X28" s="26">
        <f t="shared" si="2"/>
        <v>0</v>
      </c>
      <c r="Y28" s="26">
        <f t="shared" si="3"/>
        <v>0</v>
      </c>
      <c r="Z28" s="28">
        <f t="shared" si="4"/>
        <v>0</v>
      </c>
      <c r="AA28" s="71" t="str">
        <f t="shared" si="5"/>
        <v>-</v>
      </c>
      <c r="AB28" s="37">
        <f t="shared" si="6"/>
        <v>1</v>
      </c>
      <c r="AC28" s="26">
        <f t="shared" si="7"/>
        <v>0</v>
      </c>
      <c r="AD28" s="28">
        <f t="shared" si="8"/>
        <v>0</v>
      </c>
      <c r="AE28" s="71" t="str">
        <f t="shared" si="9"/>
        <v>-</v>
      </c>
      <c r="AF28" s="37">
        <f t="shared" si="10"/>
        <v>0</v>
      </c>
    </row>
    <row r="29" spans="1:32" ht="12.75">
      <c r="A29" s="125">
        <v>2703690</v>
      </c>
      <c r="B29" s="37">
        <v>10091</v>
      </c>
      <c r="C29" s="26" t="s">
        <v>390</v>
      </c>
      <c r="D29" s="26" t="s">
        <v>391</v>
      </c>
      <c r="E29" s="26" t="s">
        <v>390</v>
      </c>
      <c r="F29" s="26">
        <v>55707</v>
      </c>
      <c r="G29" s="27">
        <v>227</v>
      </c>
      <c r="H29" s="28">
        <v>2183896978</v>
      </c>
      <c r="I29" s="29" t="s">
        <v>1157</v>
      </c>
      <c r="J29" s="30" t="s">
        <v>1048</v>
      </c>
      <c r="K29" s="32" t="s">
        <v>1048</v>
      </c>
      <c r="L29" s="54">
        <v>612.64</v>
      </c>
      <c r="M29" s="58" t="s">
        <v>1049</v>
      </c>
      <c r="N29" s="36">
        <v>6.624605678</v>
      </c>
      <c r="O29" s="30" t="s">
        <v>1049</v>
      </c>
      <c r="P29" s="34"/>
      <c r="Q29" s="32" t="str">
        <f t="shared" si="0"/>
        <v>NO</v>
      </c>
      <c r="R29" s="63" t="s">
        <v>1048</v>
      </c>
      <c r="S29" s="73">
        <v>25580.6</v>
      </c>
      <c r="T29" s="74">
        <v>1622.97</v>
      </c>
      <c r="U29" s="74">
        <v>3055.05</v>
      </c>
      <c r="V29" s="75">
        <v>2930.16</v>
      </c>
      <c r="W29" s="37">
        <f t="shared" si="1"/>
        <v>1</v>
      </c>
      <c r="X29" s="26">
        <f t="shared" si="2"/>
        <v>0</v>
      </c>
      <c r="Y29" s="26">
        <f t="shared" si="3"/>
        <v>0</v>
      </c>
      <c r="Z29" s="28">
        <f t="shared" si="4"/>
        <v>0</v>
      </c>
      <c r="AA29" s="71" t="str">
        <f t="shared" si="5"/>
        <v>-</v>
      </c>
      <c r="AB29" s="37">
        <f t="shared" si="6"/>
        <v>1</v>
      </c>
      <c r="AC29" s="26">
        <f t="shared" si="7"/>
        <v>0</v>
      </c>
      <c r="AD29" s="28">
        <f t="shared" si="8"/>
        <v>0</v>
      </c>
      <c r="AE29" s="71" t="str">
        <f t="shared" si="9"/>
        <v>-</v>
      </c>
      <c r="AF29" s="37">
        <f t="shared" si="10"/>
        <v>0</v>
      </c>
    </row>
    <row r="30" spans="1:32" ht="12.75">
      <c r="A30" s="125">
        <v>2703750</v>
      </c>
      <c r="B30" s="37">
        <v>10542</v>
      </c>
      <c r="C30" s="26" t="s">
        <v>392</v>
      </c>
      <c r="D30" s="26" t="s">
        <v>393</v>
      </c>
      <c r="E30" s="26" t="s">
        <v>392</v>
      </c>
      <c r="F30" s="26">
        <v>56515</v>
      </c>
      <c r="G30" s="27">
        <v>4029</v>
      </c>
      <c r="H30" s="28">
        <v>2188645215</v>
      </c>
      <c r="I30" s="29" t="s">
        <v>1159</v>
      </c>
      <c r="J30" s="30" t="s">
        <v>1048</v>
      </c>
      <c r="K30" s="32" t="s">
        <v>1048</v>
      </c>
      <c r="L30" s="54">
        <v>498.89</v>
      </c>
      <c r="M30" s="58" t="s">
        <v>1049</v>
      </c>
      <c r="N30" s="36">
        <v>12.14788732</v>
      </c>
      <c r="O30" s="30" t="s">
        <v>1049</v>
      </c>
      <c r="P30" s="34"/>
      <c r="Q30" s="32" t="str">
        <f t="shared" si="0"/>
        <v>NO</v>
      </c>
      <c r="R30" s="63" t="s">
        <v>1048</v>
      </c>
      <c r="S30" s="73">
        <v>37844.37</v>
      </c>
      <c r="T30" s="74">
        <v>3026.59</v>
      </c>
      <c r="U30" s="74">
        <v>4369.22</v>
      </c>
      <c r="V30" s="75">
        <v>2960.53</v>
      </c>
      <c r="W30" s="37">
        <f t="shared" si="1"/>
        <v>1</v>
      </c>
      <c r="X30" s="26">
        <f t="shared" si="2"/>
        <v>1</v>
      </c>
      <c r="Y30" s="26">
        <f t="shared" si="3"/>
        <v>0</v>
      </c>
      <c r="Z30" s="28">
        <f t="shared" si="4"/>
        <v>0</v>
      </c>
      <c r="AA30" s="71" t="str">
        <f t="shared" si="5"/>
        <v>SRSA</v>
      </c>
      <c r="AB30" s="37">
        <f t="shared" si="6"/>
        <v>1</v>
      </c>
      <c r="AC30" s="26">
        <f t="shared" si="7"/>
        <v>0</v>
      </c>
      <c r="AD30" s="28">
        <f t="shared" si="8"/>
        <v>0</v>
      </c>
      <c r="AE30" s="71" t="str">
        <f t="shared" si="9"/>
        <v>-</v>
      </c>
      <c r="AF30" s="37">
        <f t="shared" si="10"/>
        <v>0</v>
      </c>
    </row>
    <row r="31" spans="1:32" s="25" customFormat="1" ht="12.75">
      <c r="A31" s="126"/>
      <c r="B31" s="121">
        <v>74124</v>
      </c>
      <c r="C31" s="38" t="s">
        <v>1134</v>
      </c>
      <c r="D31" s="38" t="s">
        <v>1135</v>
      </c>
      <c r="E31" s="38" t="s">
        <v>1136</v>
      </c>
      <c r="F31" s="38" t="s">
        <v>1079</v>
      </c>
      <c r="G31" s="38" t="s">
        <v>1137</v>
      </c>
      <c r="H31" s="50" t="s">
        <v>1138</v>
      </c>
      <c r="I31" s="51"/>
      <c r="J31" s="30"/>
      <c r="K31" s="32" t="s">
        <v>1049</v>
      </c>
      <c r="L31" s="55">
        <v>104</v>
      </c>
      <c r="M31" s="58" t="s">
        <v>1049</v>
      </c>
      <c r="N31" s="36"/>
      <c r="O31" s="30"/>
      <c r="P31" s="34"/>
      <c r="Q31" s="32" t="str">
        <f t="shared" si="0"/>
        <v>NO</v>
      </c>
      <c r="R31" s="63"/>
      <c r="S31" s="76">
        <v>2891.67</v>
      </c>
      <c r="T31" s="77">
        <v>0</v>
      </c>
      <c r="U31" s="77">
        <v>199.41</v>
      </c>
      <c r="V31" s="78">
        <v>375.96</v>
      </c>
      <c r="W31" s="37">
        <f t="shared" si="1"/>
        <v>0</v>
      </c>
      <c r="X31" s="26">
        <f t="shared" si="2"/>
        <v>1</v>
      </c>
      <c r="Y31" s="26">
        <f t="shared" si="3"/>
        <v>0</v>
      </c>
      <c r="Z31" s="28">
        <f t="shared" si="4"/>
        <v>0</v>
      </c>
      <c r="AA31" s="71" t="str">
        <f t="shared" si="5"/>
        <v>-</v>
      </c>
      <c r="AB31" s="37">
        <f t="shared" si="6"/>
        <v>0</v>
      </c>
      <c r="AC31" s="26">
        <f t="shared" si="7"/>
        <v>0</v>
      </c>
      <c r="AD31" s="28">
        <f t="shared" si="8"/>
        <v>0</v>
      </c>
      <c r="AE31" s="71" t="str">
        <f t="shared" si="9"/>
        <v>-</v>
      </c>
      <c r="AF31" s="37">
        <f t="shared" si="10"/>
        <v>0</v>
      </c>
    </row>
    <row r="32" spans="1:32" ht="12.75">
      <c r="A32" s="125">
        <v>2703870</v>
      </c>
      <c r="B32" s="37">
        <v>10726</v>
      </c>
      <c r="C32" s="26" t="s">
        <v>394</v>
      </c>
      <c r="D32" s="26" t="s">
        <v>395</v>
      </c>
      <c r="E32" s="26" t="s">
        <v>394</v>
      </c>
      <c r="F32" s="26">
        <v>55308</v>
      </c>
      <c r="G32" s="27">
        <v>9585</v>
      </c>
      <c r="H32" s="28">
        <v>7632614502</v>
      </c>
      <c r="I32" s="29" t="s">
        <v>1157</v>
      </c>
      <c r="J32" s="30" t="s">
        <v>1048</v>
      </c>
      <c r="K32" s="32" t="s">
        <v>1048</v>
      </c>
      <c r="L32" s="54">
        <v>2278.18</v>
      </c>
      <c r="M32" s="58" t="s">
        <v>1049</v>
      </c>
      <c r="N32" s="36">
        <v>3.853046595</v>
      </c>
      <c r="O32" s="30" t="s">
        <v>1049</v>
      </c>
      <c r="P32" s="34"/>
      <c r="Q32" s="32" t="str">
        <f t="shared" si="0"/>
        <v>NO</v>
      </c>
      <c r="R32" s="63" t="s">
        <v>1048</v>
      </c>
      <c r="S32" s="73">
        <v>47747.21</v>
      </c>
      <c r="T32" s="74">
        <v>1563.31</v>
      </c>
      <c r="U32" s="74">
        <v>6376.85</v>
      </c>
      <c r="V32" s="75">
        <v>9297.03</v>
      </c>
      <c r="W32" s="37">
        <f t="shared" si="1"/>
        <v>1</v>
      </c>
      <c r="X32" s="26">
        <f t="shared" si="2"/>
        <v>0</v>
      </c>
      <c r="Y32" s="26">
        <f t="shared" si="3"/>
        <v>0</v>
      </c>
      <c r="Z32" s="28">
        <f t="shared" si="4"/>
        <v>0</v>
      </c>
      <c r="AA32" s="71" t="str">
        <f t="shared" si="5"/>
        <v>-</v>
      </c>
      <c r="AB32" s="37">
        <f t="shared" si="6"/>
        <v>1</v>
      </c>
      <c r="AC32" s="26">
        <f t="shared" si="7"/>
        <v>0</v>
      </c>
      <c r="AD32" s="28">
        <f t="shared" si="8"/>
        <v>0</v>
      </c>
      <c r="AE32" s="71" t="str">
        <f t="shared" si="9"/>
        <v>-</v>
      </c>
      <c r="AF32" s="37">
        <f t="shared" si="10"/>
        <v>0</v>
      </c>
    </row>
    <row r="33" spans="1:32" ht="12.75">
      <c r="A33" s="125">
        <v>2700105</v>
      </c>
      <c r="B33" s="37">
        <v>12364</v>
      </c>
      <c r="C33" s="26" t="s">
        <v>104</v>
      </c>
      <c r="D33" s="26" t="s">
        <v>892</v>
      </c>
      <c r="E33" s="26" t="s">
        <v>105</v>
      </c>
      <c r="F33" s="26">
        <v>56312</v>
      </c>
      <c r="G33" s="27">
        <v>339</v>
      </c>
      <c r="H33" s="28">
        <v>3202548213</v>
      </c>
      <c r="I33" s="29" t="s">
        <v>1157</v>
      </c>
      <c r="J33" s="30" t="s">
        <v>1048</v>
      </c>
      <c r="K33" s="32" t="s">
        <v>1048</v>
      </c>
      <c r="L33" s="54">
        <v>742.4</v>
      </c>
      <c r="M33" s="58" t="s">
        <v>1049</v>
      </c>
      <c r="N33" s="36">
        <v>18.05094131</v>
      </c>
      <c r="O33" s="30" t="s">
        <v>1049</v>
      </c>
      <c r="P33" s="34"/>
      <c r="Q33" s="32" t="str">
        <f t="shared" si="0"/>
        <v>NO</v>
      </c>
      <c r="R33" s="63" t="s">
        <v>1048</v>
      </c>
      <c r="S33" s="73">
        <v>50290.23</v>
      </c>
      <c r="T33" s="74">
        <v>4710.55</v>
      </c>
      <c r="U33" s="74">
        <v>6788.28</v>
      </c>
      <c r="V33" s="75">
        <v>4585.26</v>
      </c>
      <c r="W33" s="37">
        <f t="shared" si="1"/>
        <v>1</v>
      </c>
      <c r="X33" s="26">
        <f t="shared" si="2"/>
        <v>0</v>
      </c>
      <c r="Y33" s="26">
        <f t="shared" si="3"/>
        <v>0</v>
      </c>
      <c r="Z33" s="28">
        <f t="shared" si="4"/>
        <v>0</v>
      </c>
      <c r="AA33" s="71" t="str">
        <f t="shared" si="5"/>
        <v>-</v>
      </c>
      <c r="AB33" s="37">
        <f t="shared" si="6"/>
        <v>1</v>
      </c>
      <c r="AC33" s="26">
        <f t="shared" si="7"/>
        <v>0</v>
      </c>
      <c r="AD33" s="28">
        <f t="shared" si="8"/>
        <v>0</v>
      </c>
      <c r="AE33" s="71" t="str">
        <f t="shared" si="9"/>
        <v>-</v>
      </c>
      <c r="AF33" s="37">
        <f t="shared" si="10"/>
        <v>0</v>
      </c>
    </row>
    <row r="34" spans="1:32" ht="12.75">
      <c r="A34" s="125">
        <v>2704050</v>
      </c>
      <c r="B34" s="37">
        <v>10716</v>
      </c>
      <c r="C34" s="26" t="s">
        <v>948</v>
      </c>
      <c r="D34" s="26" t="s">
        <v>396</v>
      </c>
      <c r="E34" s="26" t="s">
        <v>948</v>
      </c>
      <c r="F34" s="26">
        <v>56011</v>
      </c>
      <c r="G34" s="27">
        <v>1796</v>
      </c>
      <c r="H34" s="28">
        <v>9528732400</v>
      </c>
      <c r="I34" s="29" t="s">
        <v>1152</v>
      </c>
      <c r="J34" s="30" t="s">
        <v>1049</v>
      </c>
      <c r="K34" s="32" t="s">
        <v>1049</v>
      </c>
      <c r="L34" s="54">
        <v>1294.34</v>
      </c>
      <c r="M34" s="58" t="s">
        <v>1049</v>
      </c>
      <c r="N34" s="36">
        <v>4.533333333</v>
      </c>
      <c r="O34" s="30" t="s">
        <v>1049</v>
      </c>
      <c r="P34" s="34"/>
      <c r="Q34" s="32" t="str">
        <f t="shared" si="0"/>
        <v>NO</v>
      </c>
      <c r="R34" s="63" t="s">
        <v>1049</v>
      </c>
      <c r="S34" s="73">
        <v>38266.67</v>
      </c>
      <c r="T34" s="74">
        <v>1312.25</v>
      </c>
      <c r="U34" s="74">
        <v>4389.86</v>
      </c>
      <c r="V34" s="75">
        <v>5988.53</v>
      </c>
      <c r="W34" s="37">
        <f t="shared" si="1"/>
        <v>0</v>
      </c>
      <c r="X34" s="26">
        <f t="shared" si="2"/>
        <v>0</v>
      </c>
      <c r="Y34" s="26">
        <f t="shared" si="3"/>
        <v>0</v>
      </c>
      <c r="Z34" s="28">
        <f t="shared" si="4"/>
        <v>0</v>
      </c>
      <c r="AA34" s="71" t="str">
        <f t="shared" si="5"/>
        <v>-</v>
      </c>
      <c r="AB34" s="37">
        <f t="shared" si="6"/>
        <v>0</v>
      </c>
      <c r="AC34" s="26">
        <f t="shared" si="7"/>
        <v>0</v>
      </c>
      <c r="AD34" s="28">
        <f t="shared" si="8"/>
        <v>0</v>
      </c>
      <c r="AE34" s="71" t="str">
        <f t="shared" si="9"/>
        <v>-</v>
      </c>
      <c r="AF34" s="37">
        <f t="shared" si="10"/>
        <v>0</v>
      </c>
    </row>
    <row r="35" spans="1:32" ht="12.75">
      <c r="A35" s="125">
        <v>2704080</v>
      </c>
      <c r="B35" s="37">
        <v>10371</v>
      </c>
      <c r="C35" s="26" t="s">
        <v>887</v>
      </c>
      <c r="D35" s="26" t="s">
        <v>397</v>
      </c>
      <c r="E35" s="26" t="s">
        <v>887</v>
      </c>
      <c r="F35" s="26">
        <v>56212</v>
      </c>
      <c r="G35" s="27">
        <v>9701</v>
      </c>
      <c r="H35" s="28">
        <v>3205682118</v>
      </c>
      <c r="I35" s="29" t="s">
        <v>1159</v>
      </c>
      <c r="J35" s="30" t="s">
        <v>1048</v>
      </c>
      <c r="K35" s="32" t="s">
        <v>1048</v>
      </c>
      <c r="L35" s="54">
        <v>67.91</v>
      </c>
      <c r="M35" s="58" t="s">
        <v>1049</v>
      </c>
      <c r="N35" s="36">
        <v>18.30985915</v>
      </c>
      <c r="O35" s="30" t="s">
        <v>1049</v>
      </c>
      <c r="P35" s="34"/>
      <c r="Q35" s="32" t="str">
        <f t="shared" si="0"/>
        <v>NO</v>
      </c>
      <c r="R35" s="63" t="s">
        <v>1048</v>
      </c>
      <c r="S35" s="73">
        <v>9264.8</v>
      </c>
      <c r="T35" s="74">
        <v>1009.81</v>
      </c>
      <c r="U35" s="74">
        <v>1249.1</v>
      </c>
      <c r="V35" s="75">
        <v>594.34</v>
      </c>
      <c r="W35" s="37">
        <f t="shared" si="1"/>
        <v>1</v>
      </c>
      <c r="X35" s="26">
        <f t="shared" si="2"/>
        <v>1</v>
      </c>
      <c r="Y35" s="26">
        <f t="shared" si="3"/>
        <v>0</v>
      </c>
      <c r="Z35" s="28">
        <f t="shared" si="4"/>
        <v>0</v>
      </c>
      <c r="AA35" s="71" t="str">
        <f t="shared" si="5"/>
        <v>SRSA</v>
      </c>
      <c r="AB35" s="37">
        <f t="shared" si="6"/>
        <v>1</v>
      </c>
      <c r="AC35" s="26">
        <f t="shared" si="7"/>
        <v>0</v>
      </c>
      <c r="AD35" s="28">
        <f t="shared" si="8"/>
        <v>0</v>
      </c>
      <c r="AE35" s="71" t="str">
        <f t="shared" si="9"/>
        <v>-</v>
      </c>
      <c r="AF35" s="37">
        <f t="shared" si="10"/>
        <v>0</v>
      </c>
    </row>
    <row r="36" spans="1:32" ht="12.75">
      <c r="A36" s="125">
        <v>2704440</v>
      </c>
      <c r="B36" s="37">
        <v>10031</v>
      </c>
      <c r="C36" s="26" t="s">
        <v>47</v>
      </c>
      <c r="D36" s="26" t="s">
        <v>398</v>
      </c>
      <c r="E36" s="26" t="s">
        <v>47</v>
      </c>
      <c r="F36" s="26">
        <v>56601</v>
      </c>
      <c r="G36" s="27">
        <v>5668</v>
      </c>
      <c r="H36" s="28">
        <v>2183333110</v>
      </c>
      <c r="I36" s="29" t="s">
        <v>1050</v>
      </c>
      <c r="J36" s="30" t="s">
        <v>1049</v>
      </c>
      <c r="K36" s="32" t="s">
        <v>1049</v>
      </c>
      <c r="L36" s="54">
        <v>4473.84</v>
      </c>
      <c r="M36" s="58" t="s">
        <v>1049</v>
      </c>
      <c r="N36" s="36">
        <v>11.63648558</v>
      </c>
      <c r="O36" s="30" t="s">
        <v>1049</v>
      </c>
      <c r="P36" s="34"/>
      <c r="Q36" s="32" t="str">
        <f t="shared" si="0"/>
        <v>NO</v>
      </c>
      <c r="R36" s="63" t="s">
        <v>1048</v>
      </c>
      <c r="S36" s="73">
        <v>358379.85</v>
      </c>
      <c r="T36" s="74">
        <v>26521.14</v>
      </c>
      <c r="U36" s="74">
        <v>39394.54</v>
      </c>
      <c r="V36" s="75">
        <v>28031.86</v>
      </c>
      <c r="W36" s="37">
        <f t="shared" si="1"/>
        <v>0</v>
      </c>
      <c r="X36" s="26">
        <f t="shared" si="2"/>
        <v>0</v>
      </c>
      <c r="Y36" s="26">
        <f t="shared" si="3"/>
        <v>0</v>
      </c>
      <c r="Z36" s="28">
        <f t="shared" si="4"/>
        <v>0</v>
      </c>
      <c r="AA36" s="71" t="str">
        <f t="shared" si="5"/>
        <v>-</v>
      </c>
      <c r="AB36" s="37">
        <f t="shared" si="6"/>
        <v>1</v>
      </c>
      <c r="AC36" s="26">
        <f t="shared" si="7"/>
        <v>0</v>
      </c>
      <c r="AD36" s="28">
        <f t="shared" si="8"/>
        <v>0</v>
      </c>
      <c r="AE36" s="71" t="str">
        <f t="shared" si="9"/>
        <v>-</v>
      </c>
      <c r="AF36" s="37">
        <f t="shared" si="10"/>
        <v>0</v>
      </c>
    </row>
    <row r="37" spans="1:32" ht="12.75">
      <c r="A37" s="125">
        <v>2704470</v>
      </c>
      <c r="B37" s="37">
        <v>10777</v>
      </c>
      <c r="C37" s="26" t="s">
        <v>399</v>
      </c>
      <c r="D37" s="26" t="s">
        <v>400</v>
      </c>
      <c r="E37" s="26" t="s">
        <v>399</v>
      </c>
      <c r="F37" s="26">
        <v>56215</v>
      </c>
      <c r="G37" s="27">
        <v>1246</v>
      </c>
      <c r="H37" s="28">
        <v>3208432710</v>
      </c>
      <c r="I37" s="29" t="s">
        <v>1151</v>
      </c>
      <c r="J37" s="30" t="s">
        <v>1049</v>
      </c>
      <c r="K37" s="32" t="s">
        <v>1049</v>
      </c>
      <c r="L37" s="54">
        <v>1024.39</v>
      </c>
      <c r="M37" s="58" t="s">
        <v>1049</v>
      </c>
      <c r="N37" s="36">
        <v>5.788423154</v>
      </c>
      <c r="O37" s="30" t="s">
        <v>1049</v>
      </c>
      <c r="P37" s="34"/>
      <c r="Q37" s="32" t="str">
        <f aca="true" t="shared" si="11" ref="Q37:Q55">IF(AND(ISNUMBER(P37),P37&gt;=20),"YES","NO")</f>
        <v>NO</v>
      </c>
      <c r="R37" s="63" t="s">
        <v>1048</v>
      </c>
      <c r="S37" s="73">
        <v>44141.84</v>
      </c>
      <c r="T37" s="74">
        <v>2470.46</v>
      </c>
      <c r="U37" s="74">
        <v>4848.78</v>
      </c>
      <c r="V37" s="75">
        <v>4834.36</v>
      </c>
      <c r="W37" s="37">
        <f aca="true" t="shared" si="12" ref="W37:W54">IF(OR(J37="YES",K37="YES"),1,0)</f>
        <v>0</v>
      </c>
      <c r="X37" s="26">
        <f aca="true" t="shared" si="13" ref="X37:X55">IF(OR(AND(ISNUMBER(L37),AND(L37&gt;0,L37&lt;600)),AND(ISNUMBER(L37),AND(L37&gt;0,M37="YES"))),1,0)</f>
        <v>0</v>
      </c>
      <c r="Y37" s="26">
        <f aca="true" t="shared" si="14" ref="Y37:Y54">IF(AND(OR(J37="YES",K37="YES"),(W37=0)),"Trouble",0)</f>
        <v>0</v>
      </c>
      <c r="Z37" s="28">
        <f aca="true" t="shared" si="15" ref="Z37:Z54">IF(AND(OR(AND(ISNUMBER(L37),AND(L37&gt;0,L37&lt;600)),AND(ISNUMBER(L37),AND(L37&gt;0,M37="YES"))),(X37=0)),"Trouble",0)</f>
        <v>0</v>
      </c>
      <c r="AA37" s="71" t="str">
        <f aca="true" t="shared" si="16" ref="AA37:AA55">IF(AND(W37=1,X37=1),"SRSA","-")</f>
        <v>-</v>
      </c>
      <c r="AB37" s="37">
        <f aca="true" t="shared" si="17" ref="AB37:AB55">IF(R37="YES",1,0)</f>
        <v>1</v>
      </c>
      <c r="AC37" s="26">
        <f aca="true" t="shared" si="18" ref="AC37:AC55">IF(OR(AND(ISNUMBER(P37),P37&gt;=20),(AND(ISNUMBER(P37)=FALSE,AND(ISNUMBER(N37),N37&gt;=20)))),1,0)</f>
        <v>0</v>
      </c>
      <c r="AD37" s="28">
        <f aca="true" t="shared" si="19" ref="AD37:AD55">IF(AND(AB37=1,AC37=1),"Initial",0)</f>
        <v>0</v>
      </c>
      <c r="AE37" s="71" t="str">
        <f aca="true" t="shared" si="20" ref="AE37:AE54">IF(AND(AND(AD37="Initial",AF37=0),AND(ISNUMBER(L37),L37&gt;0)),"RLIS","-")</f>
        <v>-</v>
      </c>
      <c r="AF37" s="37">
        <f aca="true" t="shared" si="21" ref="AF37:AF54">IF(AND(AA37="SRSA",AD37="Initial"),"SRSA",0)</f>
        <v>0</v>
      </c>
    </row>
    <row r="38" spans="1:32" ht="12.75">
      <c r="A38" s="125">
        <v>2705430</v>
      </c>
      <c r="B38" s="37">
        <v>10786</v>
      </c>
      <c r="C38" s="26" t="s">
        <v>401</v>
      </c>
      <c r="D38" s="26" t="s">
        <v>973</v>
      </c>
      <c r="E38" s="26" t="s">
        <v>402</v>
      </c>
      <c r="F38" s="26">
        <v>56437</v>
      </c>
      <c r="G38" s="27">
        <v>8</v>
      </c>
      <c r="H38" s="28">
        <v>2189242500</v>
      </c>
      <c r="I38" s="29" t="s">
        <v>1159</v>
      </c>
      <c r="J38" s="30" t="s">
        <v>1048</v>
      </c>
      <c r="K38" s="32" t="s">
        <v>1048</v>
      </c>
      <c r="L38" s="54">
        <v>454.74</v>
      </c>
      <c r="M38" s="58" t="s">
        <v>1049</v>
      </c>
      <c r="N38" s="36">
        <v>14.16309013</v>
      </c>
      <c r="O38" s="30" t="s">
        <v>1049</v>
      </c>
      <c r="P38" s="34"/>
      <c r="Q38" s="32" t="str">
        <f t="shared" si="11"/>
        <v>NO</v>
      </c>
      <c r="R38" s="63" t="s">
        <v>1048</v>
      </c>
      <c r="S38" s="73">
        <v>47986.79</v>
      </c>
      <c r="T38" s="74">
        <v>3699.52</v>
      </c>
      <c r="U38" s="74">
        <v>5048.9</v>
      </c>
      <c r="V38" s="75">
        <v>3068.66</v>
      </c>
      <c r="W38" s="37">
        <f t="shared" si="12"/>
        <v>1</v>
      </c>
      <c r="X38" s="26">
        <f t="shared" si="13"/>
        <v>1</v>
      </c>
      <c r="Y38" s="26">
        <f t="shared" si="14"/>
        <v>0</v>
      </c>
      <c r="Z38" s="28">
        <f t="shared" si="15"/>
        <v>0</v>
      </c>
      <c r="AA38" s="71" t="str">
        <f t="shared" si="16"/>
        <v>SRSA</v>
      </c>
      <c r="AB38" s="37">
        <f t="shared" si="17"/>
        <v>1</v>
      </c>
      <c r="AC38" s="26">
        <f t="shared" si="18"/>
        <v>0</v>
      </c>
      <c r="AD38" s="28">
        <f t="shared" si="19"/>
        <v>0</v>
      </c>
      <c r="AE38" s="71" t="str">
        <f t="shared" si="20"/>
        <v>-</v>
      </c>
      <c r="AF38" s="37">
        <f t="shared" si="21"/>
        <v>0</v>
      </c>
    </row>
    <row r="39" spans="1:32" ht="12.75">
      <c r="A39" s="125">
        <v>2705460</v>
      </c>
      <c r="B39" s="37">
        <v>10727</v>
      </c>
      <c r="C39" s="26" t="s">
        <v>403</v>
      </c>
      <c r="D39" s="26" t="s">
        <v>404</v>
      </c>
      <c r="E39" s="26" t="s">
        <v>403</v>
      </c>
      <c r="F39" s="26">
        <v>55309</v>
      </c>
      <c r="G39" s="27">
        <v>407</v>
      </c>
      <c r="H39" s="28">
        <v>7632622536</v>
      </c>
      <c r="I39" s="29" t="s">
        <v>1052</v>
      </c>
      <c r="J39" s="30" t="s">
        <v>1049</v>
      </c>
      <c r="K39" s="32" t="s">
        <v>1049</v>
      </c>
      <c r="L39" s="54">
        <v>2974.74</v>
      </c>
      <c r="M39" s="58" t="s">
        <v>1049</v>
      </c>
      <c r="N39" s="36">
        <v>3.891591383</v>
      </c>
      <c r="O39" s="30" t="s">
        <v>1049</v>
      </c>
      <c r="P39" s="34"/>
      <c r="Q39" s="32" t="str">
        <f t="shared" si="11"/>
        <v>NO</v>
      </c>
      <c r="R39" s="63" t="s">
        <v>1049</v>
      </c>
      <c r="S39" s="73">
        <v>66588.56</v>
      </c>
      <c r="T39" s="74">
        <v>2144.11</v>
      </c>
      <c r="U39" s="74">
        <v>8451.75</v>
      </c>
      <c r="V39" s="75">
        <v>12196.34</v>
      </c>
      <c r="W39" s="37">
        <f t="shared" si="12"/>
        <v>0</v>
      </c>
      <c r="X39" s="26">
        <f t="shared" si="13"/>
        <v>0</v>
      </c>
      <c r="Y39" s="26">
        <f t="shared" si="14"/>
        <v>0</v>
      </c>
      <c r="Z39" s="28">
        <f t="shared" si="15"/>
        <v>0</v>
      </c>
      <c r="AA39" s="71" t="str">
        <f t="shared" si="16"/>
        <v>-</v>
      </c>
      <c r="AB39" s="37">
        <f t="shared" si="17"/>
        <v>0</v>
      </c>
      <c r="AC39" s="26">
        <f t="shared" si="18"/>
        <v>0</v>
      </c>
      <c r="AD39" s="28">
        <f t="shared" si="19"/>
        <v>0</v>
      </c>
      <c r="AE39" s="71" t="str">
        <f t="shared" si="20"/>
        <v>-</v>
      </c>
      <c r="AF39" s="37">
        <f t="shared" si="21"/>
        <v>0</v>
      </c>
    </row>
    <row r="40" spans="1:32" ht="12.75">
      <c r="A40" s="125">
        <v>2705660</v>
      </c>
      <c r="B40" s="37">
        <v>12534</v>
      </c>
      <c r="C40" s="26" t="s">
        <v>405</v>
      </c>
      <c r="D40" s="26" t="s">
        <v>913</v>
      </c>
      <c r="E40" s="26" t="s">
        <v>406</v>
      </c>
      <c r="F40" s="26">
        <v>55310</v>
      </c>
      <c r="G40" s="27">
        <v>460</v>
      </c>
      <c r="H40" s="28">
        <v>3203654060</v>
      </c>
      <c r="I40" s="29" t="s">
        <v>1159</v>
      </c>
      <c r="J40" s="30" t="s">
        <v>1048</v>
      </c>
      <c r="K40" s="32" t="s">
        <v>1048</v>
      </c>
      <c r="L40" s="54">
        <v>848.91</v>
      </c>
      <c r="M40" s="58" t="s">
        <v>1049</v>
      </c>
      <c r="N40" s="36">
        <v>9.653233365</v>
      </c>
      <c r="O40" s="30" t="s">
        <v>1049</v>
      </c>
      <c r="P40" s="34"/>
      <c r="Q40" s="32" t="str">
        <f t="shared" si="11"/>
        <v>NO</v>
      </c>
      <c r="R40" s="63" t="s">
        <v>1048</v>
      </c>
      <c r="S40" s="73">
        <v>44929.19</v>
      </c>
      <c r="T40" s="74">
        <v>2583.81</v>
      </c>
      <c r="U40" s="74">
        <v>5034.01</v>
      </c>
      <c r="V40" s="75">
        <v>4985.95</v>
      </c>
      <c r="W40" s="37">
        <f t="shared" si="12"/>
        <v>1</v>
      </c>
      <c r="X40" s="26">
        <f t="shared" si="13"/>
        <v>0</v>
      </c>
      <c r="Y40" s="26">
        <f t="shared" si="14"/>
        <v>0</v>
      </c>
      <c r="Z40" s="28">
        <f t="shared" si="15"/>
        <v>0</v>
      </c>
      <c r="AA40" s="71" t="str">
        <f t="shared" si="16"/>
        <v>-</v>
      </c>
      <c r="AB40" s="37">
        <f t="shared" si="17"/>
        <v>1</v>
      </c>
      <c r="AC40" s="26">
        <f t="shared" si="18"/>
        <v>0</v>
      </c>
      <c r="AD40" s="28">
        <f t="shared" si="19"/>
        <v>0</v>
      </c>
      <c r="AE40" s="71" t="str">
        <f t="shared" si="20"/>
        <v>-</v>
      </c>
      <c r="AF40" s="37">
        <f t="shared" si="21"/>
        <v>0</v>
      </c>
    </row>
    <row r="41" spans="1:32" ht="12.75">
      <c r="A41" s="125">
        <v>2705730</v>
      </c>
      <c r="B41" s="37">
        <v>10032</v>
      </c>
      <c r="C41" s="26" t="s">
        <v>407</v>
      </c>
      <c r="D41" s="26" t="s">
        <v>408</v>
      </c>
      <c r="E41" s="26" t="s">
        <v>407</v>
      </c>
      <c r="F41" s="26">
        <v>56630</v>
      </c>
      <c r="G41" s="27">
        <v>342</v>
      </c>
      <c r="H41" s="28">
        <v>2188355200</v>
      </c>
      <c r="I41" s="29" t="s">
        <v>1159</v>
      </c>
      <c r="J41" s="30" t="s">
        <v>1048</v>
      </c>
      <c r="K41" s="32" t="s">
        <v>1048</v>
      </c>
      <c r="L41" s="54">
        <v>738.57</v>
      </c>
      <c r="M41" s="58" t="s">
        <v>1049</v>
      </c>
      <c r="N41" s="36">
        <v>14.56692913</v>
      </c>
      <c r="O41" s="30" t="s">
        <v>1049</v>
      </c>
      <c r="P41" s="34"/>
      <c r="Q41" s="32" t="str">
        <f t="shared" si="11"/>
        <v>NO</v>
      </c>
      <c r="R41" s="63" t="s">
        <v>1048</v>
      </c>
      <c r="S41" s="73">
        <v>48909.02</v>
      </c>
      <c r="T41" s="74">
        <v>3551.74</v>
      </c>
      <c r="U41" s="74">
        <v>5444.77</v>
      </c>
      <c r="V41" s="75">
        <v>4072.71</v>
      </c>
      <c r="W41" s="37">
        <f t="shared" si="12"/>
        <v>1</v>
      </c>
      <c r="X41" s="26">
        <f t="shared" si="13"/>
        <v>0</v>
      </c>
      <c r="Y41" s="26">
        <f t="shared" si="14"/>
        <v>0</v>
      </c>
      <c r="Z41" s="28">
        <f t="shared" si="15"/>
        <v>0</v>
      </c>
      <c r="AA41" s="71" t="str">
        <f t="shared" si="16"/>
        <v>-</v>
      </c>
      <c r="AB41" s="37">
        <f t="shared" si="17"/>
        <v>1</v>
      </c>
      <c r="AC41" s="26">
        <f t="shared" si="18"/>
        <v>0</v>
      </c>
      <c r="AD41" s="28">
        <f t="shared" si="19"/>
        <v>0</v>
      </c>
      <c r="AE41" s="71" t="str">
        <f t="shared" si="20"/>
        <v>-</v>
      </c>
      <c r="AF41" s="37">
        <f t="shared" si="21"/>
        <v>0</v>
      </c>
    </row>
    <row r="42" spans="1:32" ht="12.75">
      <c r="A42" s="125">
        <v>2705760</v>
      </c>
      <c r="B42" s="37">
        <v>10756</v>
      </c>
      <c r="C42" s="26" t="s">
        <v>409</v>
      </c>
      <c r="D42" s="26" t="s">
        <v>410</v>
      </c>
      <c r="E42" s="26" t="s">
        <v>409</v>
      </c>
      <c r="F42" s="26">
        <v>55917</v>
      </c>
      <c r="G42" s="27" t="s">
        <v>1036</v>
      </c>
      <c r="H42" s="28">
        <v>5075834427</v>
      </c>
      <c r="I42" s="29" t="s">
        <v>1159</v>
      </c>
      <c r="J42" s="30" t="s">
        <v>1048</v>
      </c>
      <c r="K42" s="32" t="s">
        <v>1048</v>
      </c>
      <c r="L42" s="54">
        <v>725.26</v>
      </c>
      <c r="M42" s="58" t="s">
        <v>1049</v>
      </c>
      <c r="N42" s="36">
        <v>7.298474946</v>
      </c>
      <c r="O42" s="30" t="s">
        <v>1049</v>
      </c>
      <c r="P42" s="34"/>
      <c r="Q42" s="32" t="str">
        <f t="shared" si="11"/>
        <v>NO</v>
      </c>
      <c r="R42" s="63" t="s">
        <v>1048</v>
      </c>
      <c r="S42" s="73">
        <v>52553.76</v>
      </c>
      <c r="T42" s="74">
        <v>3483.49</v>
      </c>
      <c r="U42" s="74">
        <v>5330.67</v>
      </c>
      <c r="V42" s="75">
        <v>3976.61</v>
      </c>
      <c r="W42" s="37">
        <f t="shared" si="12"/>
        <v>1</v>
      </c>
      <c r="X42" s="26">
        <f t="shared" si="13"/>
        <v>0</v>
      </c>
      <c r="Y42" s="26">
        <f t="shared" si="14"/>
        <v>0</v>
      </c>
      <c r="Z42" s="28">
        <f t="shared" si="15"/>
        <v>0</v>
      </c>
      <c r="AA42" s="71" t="str">
        <f t="shared" si="16"/>
        <v>-</v>
      </c>
      <c r="AB42" s="37">
        <f t="shared" si="17"/>
        <v>1</v>
      </c>
      <c r="AC42" s="26">
        <f t="shared" si="18"/>
        <v>0</v>
      </c>
      <c r="AD42" s="28">
        <f t="shared" si="19"/>
        <v>0</v>
      </c>
      <c r="AE42" s="71" t="str">
        <f t="shared" si="20"/>
        <v>-</v>
      </c>
      <c r="AF42" s="37">
        <f t="shared" si="21"/>
        <v>0</v>
      </c>
    </row>
    <row r="43" spans="1:32" ht="12.75">
      <c r="A43" s="125">
        <v>2705790</v>
      </c>
      <c r="B43" s="37">
        <v>10271</v>
      </c>
      <c r="C43" s="26" t="s">
        <v>991</v>
      </c>
      <c r="D43" s="26" t="s">
        <v>411</v>
      </c>
      <c r="E43" s="26" t="s">
        <v>991</v>
      </c>
      <c r="F43" s="26">
        <v>55431</v>
      </c>
      <c r="G43" s="27" t="s">
        <v>1036</v>
      </c>
      <c r="H43" s="28">
        <v>9526816400</v>
      </c>
      <c r="I43" s="29" t="s">
        <v>1155</v>
      </c>
      <c r="J43" s="30" t="s">
        <v>1049</v>
      </c>
      <c r="K43" s="32" t="s">
        <v>1049</v>
      </c>
      <c r="L43" s="54">
        <v>9885.96</v>
      </c>
      <c r="M43" s="58" t="s">
        <v>1049</v>
      </c>
      <c r="N43" s="36">
        <v>3.797970187</v>
      </c>
      <c r="O43" s="30" t="s">
        <v>1049</v>
      </c>
      <c r="P43" s="34"/>
      <c r="Q43" s="32" t="str">
        <f t="shared" si="11"/>
        <v>NO</v>
      </c>
      <c r="R43" s="63" t="s">
        <v>1049</v>
      </c>
      <c r="S43" s="73">
        <v>267573.6</v>
      </c>
      <c r="T43" s="74">
        <v>8338.15</v>
      </c>
      <c r="U43" s="74">
        <v>32952</v>
      </c>
      <c r="V43" s="75">
        <v>47588.85</v>
      </c>
      <c r="W43" s="37">
        <f t="shared" si="12"/>
        <v>0</v>
      </c>
      <c r="X43" s="26">
        <f t="shared" si="13"/>
        <v>0</v>
      </c>
      <c r="Y43" s="26">
        <f t="shared" si="14"/>
        <v>0</v>
      </c>
      <c r="Z43" s="28">
        <f t="shared" si="15"/>
        <v>0</v>
      </c>
      <c r="AA43" s="71" t="str">
        <f t="shared" si="16"/>
        <v>-</v>
      </c>
      <c r="AB43" s="37">
        <f t="shared" si="17"/>
        <v>0</v>
      </c>
      <c r="AC43" s="26">
        <f t="shared" si="18"/>
        <v>0</v>
      </c>
      <c r="AD43" s="28">
        <f t="shared" si="19"/>
        <v>0</v>
      </c>
      <c r="AE43" s="71" t="str">
        <f t="shared" si="20"/>
        <v>-</v>
      </c>
      <c r="AF43" s="37">
        <f t="shared" si="21"/>
        <v>0</v>
      </c>
    </row>
    <row r="44" spans="1:32" ht="12.75">
      <c r="A44" s="125">
        <v>2700130</v>
      </c>
      <c r="B44" s="37">
        <v>12860</v>
      </c>
      <c r="C44" s="26" t="s">
        <v>152</v>
      </c>
      <c r="D44" s="26" t="s">
        <v>153</v>
      </c>
      <c r="E44" s="26" t="s">
        <v>154</v>
      </c>
      <c r="F44" s="26">
        <v>56013</v>
      </c>
      <c r="G44" s="27">
        <v>2006</v>
      </c>
      <c r="H44" s="28">
        <v>5075263188</v>
      </c>
      <c r="I44" s="29" t="s">
        <v>1050</v>
      </c>
      <c r="J44" s="30" t="s">
        <v>1049</v>
      </c>
      <c r="K44" s="32" t="s">
        <v>1049</v>
      </c>
      <c r="L44" s="54">
        <v>1368.18</v>
      </c>
      <c r="M44" s="58" t="s">
        <v>1049</v>
      </c>
      <c r="N44" s="36">
        <v>9.855272226</v>
      </c>
      <c r="O44" s="30" t="s">
        <v>1049</v>
      </c>
      <c r="P44" s="34"/>
      <c r="Q44" s="32" t="str">
        <f t="shared" si="11"/>
        <v>NO</v>
      </c>
      <c r="R44" s="63" t="s">
        <v>1048</v>
      </c>
      <c r="S44" s="73">
        <v>72436.91</v>
      </c>
      <c r="T44" s="74">
        <v>5149.69</v>
      </c>
      <c r="U44" s="74">
        <v>8376.19</v>
      </c>
      <c r="V44" s="75">
        <v>6813.39</v>
      </c>
      <c r="W44" s="37">
        <f t="shared" si="12"/>
        <v>0</v>
      </c>
      <c r="X44" s="26">
        <f t="shared" si="13"/>
        <v>0</v>
      </c>
      <c r="Y44" s="26">
        <f t="shared" si="14"/>
        <v>0</v>
      </c>
      <c r="Z44" s="28">
        <f t="shared" si="15"/>
        <v>0</v>
      </c>
      <c r="AA44" s="71" t="str">
        <f t="shared" si="16"/>
        <v>-</v>
      </c>
      <c r="AB44" s="37">
        <f t="shared" si="17"/>
        <v>1</v>
      </c>
      <c r="AC44" s="26">
        <f t="shared" si="18"/>
        <v>0</v>
      </c>
      <c r="AD44" s="28">
        <f t="shared" si="19"/>
        <v>0</v>
      </c>
      <c r="AE44" s="71" t="str">
        <f t="shared" si="20"/>
        <v>-</v>
      </c>
      <c r="AF44" s="37">
        <f t="shared" si="21"/>
        <v>0</v>
      </c>
    </row>
    <row r="45" spans="1:32" ht="12.75">
      <c r="A45" s="125">
        <v>2700193</v>
      </c>
      <c r="B45" s="37">
        <v>74082</v>
      </c>
      <c r="C45" s="26" t="s">
        <v>269</v>
      </c>
      <c r="D45" s="26" t="s">
        <v>270</v>
      </c>
      <c r="E45" s="26" t="s">
        <v>44</v>
      </c>
      <c r="F45" s="26">
        <v>55104</v>
      </c>
      <c r="G45" s="27" t="s">
        <v>1036</v>
      </c>
      <c r="H45" s="28">
        <v>6126420888</v>
      </c>
      <c r="I45" s="29" t="s">
        <v>1156</v>
      </c>
      <c r="J45" s="30" t="s">
        <v>1049</v>
      </c>
      <c r="K45" s="32" t="s">
        <v>1049</v>
      </c>
      <c r="L45" s="54">
        <v>24.91</v>
      </c>
      <c r="M45" s="58" t="s">
        <v>1049</v>
      </c>
      <c r="N45" s="36" t="s">
        <v>336</v>
      </c>
      <c r="O45" s="30" t="s">
        <v>336</v>
      </c>
      <c r="P45" s="34"/>
      <c r="Q45" s="32" t="str">
        <f t="shared" si="11"/>
        <v>NO</v>
      </c>
      <c r="R45" s="63" t="s">
        <v>1049</v>
      </c>
      <c r="S45" s="73">
        <v>1015.67</v>
      </c>
      <c r="T45" s="74">
        <v>0</v>
      </c>
      <c r="U45" s="74">
        <v>36.43</v>
      </c>
      <c r="V45" s="75">
        <v>68.68</v>
      </c>
      <c r="W45" s="37">
        <f t="shared" si="12"/>
        <v>0</v>
      </c>
      <c r="X45" s="26">
        <f t="shared" si="13"/>
        <v>1</v>
      </c>
      <c r="Y45" s="26">
        <f t="shared" si="14"/>
        <v>0</v>
      </c>
      <c r="Z45" s="28">
        <f t="shared" si="15"/>
        <v>0</v>
      </c>
      <c r="AA45" s="71" t="str">
        <f t="shared" si="16"/>
        <v>-</v>
      </c>
      <c r="AB45" s="37">
        <f t="shared" si="17"/>
        <v>0</v>
      </c>
      <c r="AC45" s="26">
        <f t="shared" si="18"/>
        <v>0</v>
      </c>
      <c r="AD45" s="28">
        <f t="shared" si="19"/>
        <v>0</v>
      </c>
      <c r="AE45" s="71" t="str">
        <f t="shared" si="20"/>
        <v>-</v>
      </c>
      <c r="AF45" s="37">
        <f t="shared" si="21"/>
        <v>0</v>
      </c>
    </row>
    <row r="46" spans="1:32" s="1" customFormat="1" ht="12.75">
      <c r="A46" s="125">
        <v>2705850</v>
      </c>
      <c r="B46" s="37">
        <v>74001</v>
      </c>
      <c r="C46" s="26" t="s">
        <v>412</v>
      </c>
      <c r="D46" s="26" t="s">
        <v>413</v>
      </c>
      <c r="E46" s="26" t="s">
        <v>903</v>
      </c>
      <c r="F46" s="26">
        <v>55987</v>
      </c>
      <c r="G46" s="27">
        <v>2459</v>
      </c>
      <c r="H46" s="28">
        <v>5074522807</v>
      </c>
      <c r="I46" s="29" t="s">
        <v>1153</v>
      </c>
      <c r="J46" s="30" t="s">
        <v>1049</v>
      </c>
      <c r="K46" s="32"/>
      <c r="L46" s="54">
        <v>175.68</v>
      </c>
      <c r="M46" s="58" t="s">
        <v>1049</v>
      </c>
      <c r="N46" s="36" t="s">
        <v>336</v>
      </c>
      <c r="O46" s="30" t="s">
        <v>336</v>
      </c>
      <c r="P46" s="34"/>
      <c r="Q46" s="32" t="str">
        <f t="shared" si="11"/>
        <v>NO</v>
      </c>
      <c r="R46" s="63" t="s">
        <v>1049</v>
      </c>
      <c r="S46" s="73">
        <v>4067.14</v>
      </c>
      <c r="T46" s="74">
        <v>0</v>
      </c>
      <c r="U46" s="74">
        <v>341.29</v>
      </c>
      <c r="V46" s="75">
        <v>643.47</v>
      </c>
      <c r="W46" s="37">
        <f t="shared" si="12"/>
        <v>0</v>
      </c>
      <c r="X46" s="26">
        <f t="shared" si="13"/>
        <v>1</v>
      </c>
      <c r="Y46" s="26">
        <f t="shared" si="14"/>
        <v>0</v>
      </c>
      <c r="Z46" s="28">
        <f t="shared" si="15"/>
        <v>0</v>
      </c>
      <c r="AA46" s="71" t="str">
        <f t="shared" si="16"/>
        <v>-</v>
      </c>
      <c r="AB46" s="37">
        <f t="shared" si="17"/>
        <v>0</v>
      </c>
      <c r="AC46" s="26">
        <f t="shared" si="18"/>
        <v>0</v>
      </c>
      <c r="AD46" s="28">
        <f t="shared" si="19"/>
        <v>0</v>
      </c>
      <c r="AE46" s="71" t="str">
        <f t="shared" si="20"/>
        <v>-</v>
      </c>
      <c r="AF46" s="37">
        <f t="shared" si="21"/>
        <v>0</v>
      </c>
    </row>
    <row r="47" spans="1:32" ht="12.75">
      <c r="A47" s="125">
        <v>2706060</v>
      </c>
      <c r="B47" s="37">
        <v>10314</v>
      </c>
      <c r="C47" s="26" t="s">
        <v>279</v>
      </c>
      <c r="D47" s="26" t="s">
        <v>954</v>
      </c>
      <c r="E47" s="26" t="s">
        <v>279</v>
      </c>
      <c r="F47" s="26">
        <v>55006</v>
      </c>
      <c r="G47" s="27">
        <v>488</v>
      </c>
      <c r="H47" s="28">
        <v>3203963313</v>
      </c>
      <c r="I47" s="29" t="s">
        <v>1157</v>
      </c>
      <c r="J47" s="30" t="s">
        <v>1048</v>
      </c>
      <c r="K47" s="32" t="s">
        <v>1048</v>
      </c>
      <c r="L47" s="54">
        <v>887.16</v>
      </c>
      <c r="M47" s="58" t="s">
        <v>1049</v>
      </c>
      <c r="N47" s="36">
        <v>8.187672493</v>
      </c>
      <c r="O47" s="30" t="s">
        <v>1049</v>
      </c>
      <c r="P47" s="34"/>
      <c r="Q47" s="32" t="str">
        <f t="shared" si="11"/>
        <v>NO</v>
      </c>
      <c r="R47" s="63" t="s">
        <v>1048</v>
      </c>
      <c r="S47" s="73">
        <v>44554.35</v>
      </c>
      <c r="T47" s="74">
        <v>2638.36</v>
      </c>
      <c r="U47" s="74">
        <v>4874.06</v>
      </c>
      <c r="V47" s="75">
        <v>4589.25</v>
      </c>
      <c r="W47" s="37">
        <f t="shared" si="12"/>
        <v>1</v>
      </c>
      <c r="X47" s="26">
        <f t="shared" si="13"/>
        <v>0</v>
      </c>
      <c r="Y47" s="26">
        <f t="shared" si="14"/>
        <v>0</v>
      </c>
      <c r="Z47" s="28">
        <f t="shared" si="15"/>
        <v>0</v>
      </c>
      <c r="AA47" s="71" t="str">
        <f t="shared" si="16"/>
        <v>-</v>
      </c>
      <c r="AB47" s="37">
        <f t="shared" si="17"/>
        <v>1</v>
      </c>
      <c r="AC47" s="26">
        <f t="shared" si="18"/>
        <v>0</v>
      </c>
      <c r="AD47" s="28">
        <f t="shared" si="19"/>
        <v>0</v>
      </c>
      <c r="AE47" s="71" t="str">
        <f t="shared" si="20"/>
        <v>-</v>
      </c>
      <c r="AF47" s="37">
        <f t="shared" si="21"/>
        <v>0</v>
      </c>
    </row>
    <row r="48" spans="1:32" ht="12.75">
      <c r="A48" s="125">
        <v>2706090</v>
      </c>
      <c r="B48" s="37">
        <v>10181</v>
      </c>
      <c r="C48" s="26" t="s">
        <v>414</v>
      </c>
      <c r="D48" s="26" t="s">
        <v>415</v>
      </c>
      <c r="E48" s="26" t="s">
        <v>414</v>
      </c>
      <c r="F48" s="26">
        <v>56401</v>
      </c>
      <c r="G48" s="27">
        <v>4095</v>
      </c>
      <c r="H48" s="28">
        <v>2188285300</v>
      </c>
      <c r="I48" s="29" t="s">
        <v>1053</v>
      </c>
      <c r="J48" s="30" t="s">
        <v>1049</v>
      </c>
      <c r="K48" s="32" t="s">
        <v>1049</v>
      </c>
      <c r="L48" s="54">
        <v>6593.73</v>
      </c>
      <c r="M48" s="58" t="s">
        <v>1049</v>
      </c>
      <c r="N48" s="36">
        <v>10.01126443</v>
      </c>
      <c r="O48" s="30" t="s">
        <v>1049</v>
      </c>
      <c r="P48" s="34"/>
      <c r="Q48" s="32" t="str">
        <f t="shared" si="11"/>
        <v>NO</v>
      </c>
      <c r="R48" s="63" t="s">
        <v>1048</v>
      </c>
      <c r="S48" s="73">
        <v>363627.09</v>
      </c>
      <c r="T48" s="74">
        <v>24768.97</v>
      </c>
      <c r="U48" s="74">
        <v>41837.02</v>
      </c>
      <c r="V48" s="75">
        <v>35691.92</v>
      </c>
      <c r="W48" s="37">
        <f t="shared" si="12"/>
        <v>0</v>
      </c>
      <c r="X48" s="26">
        <f t="shared" si="13"/>
        <v>0</v>
      </c>
      <c r="Y48" s="26">
        <f t="shared" si="14"/>
        <v>0</v>
      </c>
      <c r="Z48" s="28">
        <f t="shared" si="15"/>
        <v>0</v>
      </c>
      <c r="AA48" s="71" t="str">
        <f t="shared" si="16"/>
        <v>-</v>
      </c>
      <c r="AB48" s="37">
        <f t="shared" si="17"/>
        <v>1</v>
      </c>
      <c r="AC48" s="26">
        <f t="shared" si="18"/>
        <v>0</v>
      </c>
      <c r="AD48" s="28">
        <f t="shared" si="19"/>
        <v>0</v>
      </c>
      <c r="AE48" s="71" t="str">
        <f t="shared" si="20"/>
        <v>-</v>
      </c>
      <c r="AF48" s="37">
        <f t="shared" si="21"/>
        <v>0</v>
      </c>
    </row>
    <row r="49" spans="1:32" ht="12.75">
      <c r="A49" s="125">
        <v>2706120</v>
      </c>
      <c r="B49" s="37">
        <v>10207</v>
      </c>
      <c r="C49" s="26" t="s">
        <v>416</v>
      </c>
      <c r="D49" s="26" t="s">
        <v>417</v>
      </c>
      <c r="E49" s="26" t="s">
        <v>416</v>
      </c>
      <c r="F49" s="26">
        <v>56315</v>
      </c>
      <c r="G49" s="27">
        <v>185</v>
      </c>
      <c r="H49" s="28">
        <v>3205242263</v>
      </c>
      <c r="I49" s="29" t="s">
        <v>1159</v>
      </c>
      <c r="J49" s="30" t="s">
        <v>1048</v>
      </c>
      <c r="K49" s="32" t="s">
        <v>1048</v>
      </c>
      <c r="L49" s="54">
        <v>290.62</v>
      </c>
      <c r="M49" s="58" t="s">
        <v>1049</v>
      </c>
      <c r="N49" s="36">
        <v>12.23880597</v>
      </c>
      <c r="O49" s="30" t="s">
        <v>1049</v>
      </c>
      <c r="P49" s="34"/>
      <c r="Q49" s="32" t="str">
        <f t="shared" si="11"/>
        <v>NO</v>
      </c>
      <c r="R49" s="63" t="s">
        <v>1048</v>
      </c>
      <c r="S49" s="73">
        <v>15357.04</v>
      </c>
      <c r="T49" s="74">
        <v>1085.08</v>
      </c>
      <c r="U49" s="74">
        <v>1787.05</v>
      </c>
      <c r="V49" s="75">
        <v>1477.34</v>
      </c>
      <c r="W49" s="37">
        <f t="shared" si="12"/>
        <v>1</v>
      </c>
      <c r="X49" s="26">
        <f t="shared" si="13"/>
        <v>1</v>
      </c>
      <c r="Y49" s="26">
        <f t="shared" si="14"/>
        <v>0</v>
      </c>
      <c r="Z49" s="28">
        <f t="shared" si="15"/>
        <v>0</v>
      </c>
      <c r="AA49" s="71" t="str">
        <f t="shared" si="16"/>
        <v>SRSA</v>
      </c>
      <c r="AB49" s="37">
        <f t="shared" si="17"/>
        <v>1</v>
      </c>
      <c r="AC49" s="26">
        <f t="shared" si="18"/>
        <v>0</v>
      </c>
      <c r="AD49" s="28">
        <f t="shared" si="19"/>
        <v>0</v>
      </c>
      <c r="AE49" s="71" t="str">
        <f t="shared" si="20"/>
        <v>-</v>
      </c>
      <c r="AF49" s="37">
        <f t="shared" si="21"/>
        <v>0</v>
      </c>
    </row>
    <row r="50" spans="1:32" s="1" customFormat="1" ht="12.75">
      <c r="A50" s="125">
        <v>2706150</v>
      </c>
      <c r="B50" s="37">
        <v>10846</v>
      </c>
      <c r="C50" s="26" t="s">
        <v>877</v>
      </c>
      <c r="D50" s="26" t="s">
        <v>418</v>
      </c>
      <c r="E50" s="26" t="s">
        <v>877</v>
      </c>
      <c r="F50" s="26">
        <v>56520</v>
      </c>
      <c r="G50" s="27">
        <v>1399</v>
      </c>
      <c r="H50" s="28">
        <v>2186432694</v>
      </c>
      <c r="I50" s="29" t="s">
        <v>1151</v>
      </c>
      <c r="J50" s="30" t="s">
        <v>1049</v>
      </c>
      <c r="K50" s="32" t="s">
        <v>1150</v>
      </c>
      <c r="L50" s="54">
        <v>865.19</v>
      </c>
      <c r="M50" s="58" t="s">
        <v>1048</v>
      </c>
      <c r="N50" s="36">
        <v>6.686626747</v>
      </c>
      <c r="O50" s="30" t="s">
        <v>1049</v>
      </c>
      <c r="P50" s="34"/>
      <c r="Q50" s="32" t="str">
        <f t="shared" si="11"/>
        <v>NO</v>
      </c>
      <c r="R50" s="63" t="s">
        <v>1048</v>
      </c>
      <c r="S50" s="73">
        <v>48304.09</v>
      </c>
      <c r="T50" s="74">
        <v>3318.85</v>
      </c>
      <c r="U50" s="74">
        <v>5596.64</v>
      </c>
      <c r="V50" s="75">
        <v>4765.09</v>
      </c>
      <c r="W50" s="37">
        <f t="shared" si="12"/>
        <v>1</v>
      </c>
      <c r="X50" s="26">
        <f t="shared" si="13"/>
        <v>1</v>
      </c>
      <c r="Y50" s="26">
        <f t="shared" si="14"/>
        <v>0</v>
      </c>
      <c r="Z50" s="28">
        <f t="shared" si="15"/>
        <v>0</v>
      </c>
      <c r="AA50" s="71" t="str">
        <f t="shared" si="16"/>
        <v>SRSA</v>
      </c>
      <c r="AB50" s="37">
        <f t="shared" si="17"/>
        <v>1</v>
      </c>
      <c r="AC50" s="26">
        <f t="shared" si="18"/>
        <v>0</v>
      </c>
      <c r="AD50" s="28">
        <f t="shared" si="19"/>
        <v>0</v>
      </c>
      <c r="AE50" s="71" t="str">
        <f t="shared" si="20"/>
        <v>-</v>
      </c>
      <c r="AF50" s="37">
        <f t="shared" si="21"/>
        <v>0</v>
      </c>
    </row>
    <row r="51" spans="1:32" ht="12.75">
      <c r="A51" s="125">
        <v>2706180</v>
      </c>
      <c r="B51" s="37">
        <v>10513</v>
      </c>
      <c r="C51" s="26" t="s">
        <v>908</v>
      </c>
      <c r="D51" s="26" t="s">
        <v>920</v>
      </c>
      <c r="E51" s="26" t="s">
        <v>908</v>
      </c>
      <c r="F51" s="26">
        <v>56119</v>
      </c>
      <c r="G51" s="27">
        <v>309</v>
      </c>
      <c r="H51" s="28">
        <v>5078425951</v>
      </c>
      <c r="I51" s="29" t="s">
        <v>1159</v>
      </c>
      <c r="J51" s="30" t="s">
        <v>1048</v>
      </c>
      <c r="K51" s="32" t="s">
        <v>1048</v>
      </c>
      <c r="L51" s="54">
        <v>134.52</v>
      </c>
      <c r="M51" s="58" t="s">
        <v>1049</v>
      </c>
      <c r="N51" s="36">
        <v>7.650273224</v>
      </c>
      <c r="O51" s="30" t="s">
        <v>1049</v>
      </c>
      <c r="P51" s="34"/>
      <c r="Q51" s="32" t="str">
        <f t="shared" si="11"/>
        <v>NO</v>
      </c>
      <c r="R51" s="63" t="s">
        <v>1048</v>
      </c>
      <c r="S51" s="73">
        <v>11903.91</v>
      </c>
      <c r="T51" s="74">
        <v>832.66</v>
      </c>
      <c r="U51" s="74">
        <v>1192.48</v>
      </c>
      <c r="V51" s="75">
        <v>796.47</v>
      </c>
      <c r="W51" s="37">
        <f t="shared" si="12"/>
        <v>1</v>
      </c>
      <c r="X51" s="26">
        <f t="shared" si="13"/>
        <v>1</v>
      </c>
      <c r="Y51" s="26">
        <f t="shared" si="14"/>
        <v>0</v>
      </c>
      <c r="Z51" s="28">
        <f t="shared" si="15"/>
        <v>0</v>
      </c>
      <c r="AA51" s="71" t="str">
        <f t="shared" si="16"/>
        <v>SRSA</v>
      </c>
      <c r="AB51" s="37">
        <f t="shared" si="17"/>
        <v>1</v>
      </c>
      <c r="AC51" s="26">
        <f t="shared" si="18"/>
        <v>0</v>
      </c>
      <c r="AD51" s="28">
        <f t="shared" si="19"/>
        <v>0</v>
      </c>
      <c r="AE51" s="71" t="str">
        <f t="shared" si="20"/>
        <v>-</v>
      </c>
      <c r="AF51" s="37">
        <f t="shared" si="21"/>
        <v>0</v>
      </c>
    </row>
    <row r="52" spans="1:32" ht="12.75">
      <c r="A52" s="125">
        <v>2706240</v>
      </c>
      <c r="B52" s="37">
        <v>10286</v>
      </c>
      <c r="C52" s="26" t="s">
        <v>190</v>
      </c>
      <c r="D52" s="26" t="s">
        <v>419</v>
      </c>
      <c r="E52" s="26" t="s">
        <v>190</v>
      </c>
      <c r="F52" s="26">
        <v>55430</v>
      </c>
      <c r="G52" s="27">
        <v>1897</v>
      </c>
      <c r="H52" s="28">
        <v>7635612120</v>
      </c>
      <c r="I52" s="29" t="s">
        <v>1152</v>
      </c>
      <c r="J52" s="30" t="s">
        <v>1049</v>
      </c>
      <c r="K52" s="32" t="s">
        <v>1049</v>
      </c>
      <c r="L52" s="54">
        <v>1589.16</v>
      </c>
      <c r="M52" s="58" t="s">
        <v>1049</v>
      </c>
      <c r="N52" s="36">
        <v>12.58581236</v>
      </c>
      <c r="O52" s="30" t="s">
        <v>1049</v>
      </c>
      <c r="P52" s="34"/>
      <c r="Q52" s="32" t="str">
        <f t="shared" si="11"/>
        <v>NO</v>
      </c>
      <c r="R52" s="63" t="s">
        <v>1049</v>
      </c>
      <c r="S52" s="73">
        <v>65921.07</v>
      </c>
      <c r="T52" s="74">
        <v>5358.32</v>
      </c>
      <c r="U52" s="74">
        <v>9240.46</v>
      </c>
      <c r="V52" s="75">
        <v>8079.09</v>
      </c>
      <c r="W52" s="37">
        <f t="shared" si="12"/>
        <v>0</v>
      </c>
      <c r="X52" s="26">
        <f t="shared" si="13"/>
        <v>0</v>
      </c>
      <c r="Y52" s="26">
        <f t="shared" si="14"/>
        <v>0</v>
      </c>
      <c r="Z52" s="28">
        <f t="shared" si="15"/>
        <v>0</v>
      </c>
      <c r="AA52" s="71" t="str">
        <f t="shared" si="16"/>
        <v>-</v>
      </c>
      <c r="AB52" s="37">
        <f t="shared" si="17"/>
        <v>0</v>
      </c>
      <c r="AC52" s="26">
        <f t="shared" si="18"/>
        <v>0</v>
      </c>
      <c r="AD52" s="28">
        <f t="shared" si="19"/>
        <v>0</v>
      </c>
      <c r="AE52" s="71" t="str">
        <f t="shared" si="20"/>
        <v>-</v>
      </c>
      <c r="AF52" s="37">
        <f t="shared" si="21"/>
        <v>0</v>
      </c>
    </row>
    <row r="53" spans="1:32" ht="12.75">
      <c r="A53" s="125">
        <v>2706300</v>
      </c>
      <c r="B53" s="37">
        <v>10787</v>
      </c>
      <c r="C53" s="26" t="s">
        <v>420</v>
      </c>
      <c r="D53" s="26" t="s">
        <v>417</v>
      </c>
      <c r="E53" s="26" t="s">
        <v>420</v>
      </c>
      <c r="F53" s="26">
        <v>56438</v>
      </c>
      <c r="G53" s="27">
        <v>185</v>
      </c>
      <c r="H53" s="28">
        <v>3205942272</v>
      </c>
      <c r="I53" s="29" t="s">
        <v>1159</v>
      </c>
      <c r="J53" s="30" t="s">
        <v>1048</v>
      </c>
      <c r="K53" s="32" t="s">
        <v>1048</v>
      </c>
      <c r="L53" s="54">
        <v>478.16</v>
      </c>
      <c r="M53" s="58" t="s">
        <v>1049</v>
      </c>
      <c r="N53" s="36">
        <v>15.23178808</v>
      </c>
      <c r="O53" s="30" t="s">
        <v>1049</v>
      </c>
      <c r="P53" s="34"/>
      <c r="Q53" s="32" t="str">
        <f t="shared" si="11"/>
        <v>NO</v>
      </c>
      <c r="R53" s="63" t="s">
        <v>1048</v>
      </c>
      <c r="S53" s="73">
        <v>31374.43</v>
      </c>
      <c r="T53" s="74">
        <v>2145.63</v>
      </c>
      <c r="U53" s="74">
        <v>3451</v>
      </c>
      <c r="V53" s="75">
        <v>2765.38</v>
      </c>
      <c r="W53" s="37">
        <f t="shared" si="12"/>
        <v>1</v>
      </c>
      <c r="X53" s="26">
        <f t="shared" si="13"/>
        <v>1</v>
      </c>
      <c r="Y53" s="26">
        <f t="shared" si="14"/>
        <v>0</v>
      </c>
      <c r="Z53" s="28">
        <f t="shared" si="15"/>
        <v>0</v>
      </c>
      <c r="AA53" s="71" t="str">
        <f t="shared" si="16"/>
        <v>SRSA</v>
      </c>
      <c r="AB53" s="37">
        <f t="shared" si="17"/>
        <v>1</v>
      </c>
      <c r="AC53" s="26">
        <f t="shared" si="18"/>
        <v>0</v>
      </c>
      <c r="AD53" s="28">
        <f t="shared" si="19"/>
        <v>0</v>
      </c>
      <c r="AE53" s="71" t="str">
        <f t="shared" si="20"/>
        <v>-</v>
      </c>
      <c r="AF53" s="37">
        <f t="shared" si="21"/>
        <v>0</v>
      </c>
    </row>
    <row r="54" spans="1:32" ht="12.75">
      <c r="A54" s="125">
        <v>2707110</v>
      </c>
      <c r="B54" s="37">
        <v>10801</v>
      </c>
      <c r="C54" s="26" t="s">
        <v>421</v>
      </c>
      <c r="D54" s="26" t="s">
        <v>422</v>
      </c>
      <c r="E54" s="26" t="s">
        <v>421</v>
      </c>
      <c r="F54" s="26">
        <v>56219</v>
      </c>
      <c r="G54" s="27">
        <v>259</v>
      </c>
      <c r="H54" s="28">
        <v>3206952103</v>
      </c>
      <c r="I54" s="29" t="s">
        <v>1159</v>
      </c>
      <c r="J54" s="30" t="s">
        <v>1048</v>
      </c>
      <c r="K54" s="32" t="s">
        <v>1048</v>
      </c>
      <c r="L54" s="54">
        <v>150.08</v>
      </c>
      <c r="M54" s="58" t="s">
        <v>1048</v>
      </c>
      <c r="N54" s="36">
        <v>17.6056338</v>
      </c>
      <c r="O54" s="30" t="s">
        <v>1049</v>
      </c>
      <c r="P54" s="34"/>
      <c r="Q54" s="32" t="str">
        <f t="shared" si="11"/>
        <v>NO</v>
      </c>
      <c r="R54" s="63" t="s">
        <v>1048</v>
      </c>
      <c r="S54" s="73">
        <v>16864.22</v>
      </c>
      <c r="T54" s="74">
        <v>1428.26</v>
      </c>
      <c r="U54" s="74">
        <v>1889.87</v>
      </c>
      <c r="V54" s="75">
        <v>1072.84</v>
      </c>
      <c r="W54" s="37">
        <f t="shared" si="12"/>
        <v>1</v>
      </c>
      <c r="X54" s="26">
        <f t="shared" si="13"/>
        <v>1</v>
      </c>
      <c r="Y54" s="26">
        <f t="shared" si="14"/>
        <v>0</v>
      </c>
      <c r="Z54" s="28">
        <f t="shared" si="15"/>
        <v>0</v>
      </c>
      <c r="AA54" s="71" t="str">
        <f t="shared" si="16"/>
        <v>SRSA</v>
      </c>
      <c r="AB54" s="37">
        <f t="shared" si="17"/>
        <v>1</v>
      </c>
      <c r="AC54" s="26">
        <f t="shared" si="18"/>
        <v>0</v>
      </c>
      <c r="AD54" s="28">
        <f t="shared" si="19"/>
        <v>0</v>
      </c>
      <c r="AE54" s="71" t="str">
        <f t="shared" si="20"/>
        <v>-</v>
      </c>
      <c r="AF54" s="37">
        <f t="shared" si="21"/>
        <v>0</v>
      </c>
    </row>
    <row r="55" spans="1:32" ht="12.75">
      <c r="A55" s="125">
        <v>2707200</v>
      </c>
      <c r="B55" s="37">
        <v>10877</v>
      </c>
      <c r="C55" s="26" t="s">
        <v>966</v>
      </c>
      <c r="D55" s="26" t="s">
        <v>423</v>
      </c>
      <c r="E55" s="26" t="s">
        <v>966</v>
      </c>
      <c r="F55" s="26">
        <v>55313</v>
      </c>
      <c r="G55" s="27">
        <v>1697</v>
      </c>
      <c r="H55" s="28">
        <v>6126825200</v>
      </c>
      <c r="I55" s="29" t="s">
        <v>1052</v>
      </c>
      <c r="J55" s="30" t="s">
        <v>1049</v>
      </c>
      <c r="K55" s="32" t="s">
        <v>1049</v>
      </c>
      <c r="L55" s="54">
        <v>4975.88</v>
      </c>
      <c r="M55" s="58" t="s">
        <v>1049</v>
      </c>
      <c r="N55" s="36">
        <v>4.772313297</v>
      </c>
      <c r="O55" s="30" t="s">
        <v>1049</v>
      </c>
      <c r="P55" s="34"/>
      <c r="Q55" s="32" t="str">
        <f t="shared" si="11"/>
        <v>NO</v>
      </c>
      <c r="R55" s="63" t="s">
        <v>1049</v>
      </c>
      <c r="S55" s="73">
        <v>130306.43</v>
      </c>
      <c r="T55" s="74">
        <v>5083.16</v>
      </c>
      <c r="U55" s="74">
        <v>16092.63</v>
      </c>
      <c r="V55" s="75">
        <v>21477.86</v>
      </c>
      <c r="W55" s="37">
        <f aca="true" t="shared" si="22" ref="W55:W108">IF(OR(J55="YES",K55="YES"),1,0)</f>
        <v>0</v>
      </c>
      <c r="X55" s="26">
        <f t="shared" si="13"/>
        <v>0</v>
      </c>
      <c r="Y55" s="26">
        <f aca="true" t="shared" si="23" ref="Y55:Y108">IF(AND(OR(J55="YES",K55="YES"),(W55=0)),"Trouble",0)</f>
        <v>0</v>
      </c>
      <c r="Z55" s="28">
        <f aca="true" t="shared" si="24" ref="Z55:Z108">IF(AND(OR(AND(ISNUMBER(L55),AND(L55&gt;0,L55&lt;600)),AND(ISNUMBER(L55),AND(L55&gt;0,M55="YES"))),(X55=0)),"Trouble",0)</f>
        <v>0</v>
      </c>
      <c r="AA55" s="71" t="str">
        <f t="shared" si="16"/>
        <v>-</v>
      </c>
      <c r="AB55" s="37">
        <f t="shared" si="17"/>
        <v>0</v>
      </c>
      <c r="AC55" s="26">
        <f t="shared" si="18"/>
        <v>0</v>
      </c>
      <c r="AD55" s="28">
        <f t="shared" si="19"/>
        <v>0</v>
      </c>
      <c r="AE55" s="71" t="str">
        <f aca="true" t="shared" si="25" ref="AE55:AE108">IF(AND(AND(AD55="Initial",AF55=0),AND(ISNUMBER(L55),L55&gt;0)),"RLIS","-")</f>
        <v>-</v>
      </c>
      <c r="AF55" s="37">
        <f aca="true" t="shared" si="26" ref="AF55:AF108">IF(AND(AA55="SRSA",AD55="Initial"),"SRSA",0)</f>
        <v>0</v>
      </c>
    </row>
    <row r="56" spans="1:32" ht="12.75">
      <c r="A56" s="125">
        <v>2700023</v>
      </c>
      <c r="B56" s="37">
        <v>12159</v>
      </c>
      <c r="C56" s="26" t="s">
        <v>30</v>
      </c>
      <c r="D56" s="26" t="s">
        <v>31</v>
      </c>
      <c r="E56" s="26" t="s">
        <v>32</v>
      </c>
      <c r="F56" s="26">
        <v>55342</v>
      </c>
      <c r="G56" s="27">
        <v>307</v>
      </c>
      <c r="H56" s="28">
        <v>3208482233</v>
      </c>
      <c r="I56" s="29" t="s">
        <v>1159</v>
      </c>
      <c r="J56" s="30" t="s">
        <v>1048</v>
      </c>
      <c r="K56" s="32" t="s">
        <v>1048</v>
      </c>
      <c r="L56" s="54">
        <v>528.56</v>
      </c>
      <c r="M56" s="58" t="s">
        <v>1049</v>
      </c>
      <c r="N56" s="36">
        <v>12.07177814</v>
      </c>
      <c r="O56" s="30" t="s">
        <v>1049</v>
      </c>
      <c r="P56" s="34"/>
      <c r="Q56" s="32" t="str">
        <f aca="true" t="shared" si="27" ref="Q56:Q109">IF(AND(ISNUMBER(P56),P56&gt;=20),"YES","NO")</f>
        <v>NO</v>
      </c>
      <c r="R56" s="63" t="s">
        <v>1048</v>
      </c>
      <c r="S56" s="73">
        <v>22956.27</v>
      </c>
      <c r="T56" s="74">
        <v>1868.16</v>
      </c>
      <c r="U56" s="74">
        <v>3166.1</v>
      </c>
      <c r="V56" s="75">
        <v>2712</v>
      </c>
      <c r="W56" s="37">
        <f t="shared" si="22"/>
        <v>1</v>
      </c>
      <c r="X56" s="26">
        <f aca="true" t="shared" si="28" ref="X56:X109">IF(OR(AND(ISNUMBER(L56),AND(L56&gt;0,L56&lt;600)),AND(ISNUMBER(L56),AND(L56&gt;0,M56="YES"))),1,0)</f>
        <v>1</v>
      </c>
      <c r="Y56" s="26">
        <f t="shared" si="23"/>
        <v>0</v>
      </c>
      <c r="Z56" s="28">
        <f t="shared" si="24"/>
        <v>0</v>
      </c>
      <c r="AA56" s="71" t="str">
        <f aca="true" t="shared" si="29" ref="AA56:AA109">IF(AND(W56=1,X56=1),"SRSA","-")</f>
        <v>SRSA</v>
      </c>
      <c r="AB56" s="37">
        <f aca="true" t="shared" si="30" ref="AB56:AB109">IF(R56="YES",1,0)</f>
        <v>1</v>
      </c>
      <c r="AC56" s="26">
        <f aca="true" t="shared" si="31" ref="AC56:AC109">IF(OR(AND(ISNUMBER(P56),P56&gt;=20),(AND(ISNUMBER(P56)=FALSE,AND(ISNUMBER(N56),N56&gt;=20)))),1,0)</f>
        <v>0</v>
      </c>
      <c r="AD56" s="28">
        <f aca="true" t="shared" si="32" ref="AD56:AD109">IF(AND(AB56=1,AC56=1),"Initial",0)</f>
        <v>0</v>
      </c>
      <c r="AE56" s="71" t="str">
        <f t="shared" si="25"/>
        <v>-</v>
      </c>
      <c r="AF56" s="37">
        <f t="shared" si="26"/>
        <v>0</v>
      </c>
    </row>
    <row r="57" spans="1:32" ht="12.75">
      <c r="A57" s="125">
        <v>2707290</v>
      </c>
      <c r="B57" s="37">
        <v>10191</v>
      </c>
      <c r="C57" s="26" t="s">
        <v>424</v>
      </c>
      <c r="D57" s="26" t="s">
        <v>425</v>
      </c>
      <c r="E57" s="26" t="s">
        <v>424</v>
      </c>
      <c r="F57" s="26">
        <v>55337</v>
      </c>
      <c r="G57" s="27">
        <v>1613</v>
      </c>
      <c r="H57" s="28">
        <v>9527072000</v>
      </c>
      <c r="I57" s="29" t="s">
        <v>1054</v>
      </c>
      <c r="J57" s="30" t="s">
        <v>1049</v>
      </c>
      <c r="K57" s="32" t="s">
        <v>1049</v>
      </c>
      <c r="L57" s="54">
        <v>10409.12</v>
      </c>
      <c r="M57" s="58" t="s">
        <v>1049</v>
      </c>
      <c r="N57" s="36">
        <v>6.238102211</v>
      </c>
      <c r="O57" s="30" t="s">
        <v>1049</v>
      </c>
      <c r="P57" s="34"/>
      <c r="Q57" s="32" t="str">
        <f t="shared" si="27"/>
        <v>NO</v>
      </c>
      <c r="R57" s="63" t="s">
        <v>1049</v>
      </c>
      <c r="S57" s="73">
        <v>322829.55</v>
      </c>
      <c r="T57" s="74">
        <v>19794.85</v>
      </c>
      <c r="U57" s="74">
        <v>44757.25</v>
      </c>
      <c r="V57" s="75">
        <v>49870.51</v>
      </c>
      <c r="W57" s="37">
        <f t="shared" si="22"/>
        <v>0</v>
      </c>
      <c r="X57" s="26">
        <f t="shared" si="28"/>
        <v>0</v>
      </c>
      <c r="Y57" s="26">
        <f t="shared" si="23"/>
        <v>0</v>
      </c>
      <c r="Z57" s="28">
        <f t="shared" si="24"/>
        <v>0</v>
      </c>
      <c r="AA57" s="71" t="str">
        <f t="shared" si="29"/>
        <v>-</v>
      </c>
      <c r="AB57" s="37">
        <f t="shared" si="30"/>
        <v>0</v>
      </c>
      <c r="AC57" s="26">
        <f t="shared" si="31"/>
        <v>0</v>
      </c>
      <c r="AD57" s="28">
        <f t="shared" si="32"/>
        <v>0</v>
      </c>
      <c r="AE57" s="71" t="str">
        <f t="shared" si="25"/>
        <v>-</v>
      </c>
      <c r="AF57" s="37">
        <f t="shared" si="26"/>
        <v>0</v>
      </c>
    </row>
    <row r="58" spans="1:32" ht="12.75">
      <c r="A58" s="125">
        <v>2707320</v>
      </c>
      <c r="B58" s="37">
        <v>10836</v>
      </c>
      <c r="C58" s="26" t="s">
        <v>426</v>
      </c>
      <c r="D58" s="26" t="s">
        <v>947</v>
      </c>
      <c r="E58" s="26" t="s">
        <v>426</v>
      </c>
      <c r="F58" s="26">
        <v>56120</v>
      </c>
      <c r="G58" s="27">
        <v>189</v>
      </c>
      <c r="H58" s="28">
        <v>5079562771</v>
      </c>
      <c r="I58" s="29" t="s">
        <v>1159</v>
      </c>
      <c r="J58" s="30" t="s">
        <v>1048</v>
      </c>
      <c r="K58" s="32" t="s">
        <v>1048</v>
      </c>
      <c r="L58" s="54">
        <v>189.95</v>
      </c>
      <c r="M58" s="58" t="s">
        <v>1049</v>
      </c>
      <c r="N58" s="36">
        <v>9.87654321</v>
      </c>
      <c r="O58" s="30" t="s">
        <v>1049</v>
      </c>
      <c r="P58" s="34"/>
      <c r="Q58" s="32" t="str">
        <f t="shared" si="27"/>
        <v>NO</v>
      </c>
      <c r="R58" s="63" t="s">
        <v>1048</v>
      </c>
      <c r="S58" s="73">
        <v>10567.84</v>
      </c>
      <c r="T58" s="74">
        <v>651.68</v>
      </c>
      <c r="U58" s="74">
        <v>1097.1</v>
      </c>
      <c r="V58" s="75">
        <v>932.17</v>
      </c>
      <c r="W58" s="37">
        <f t="shared" si="22"/>
        <v>1</v>
      </c>
      <c r="X58" s="26">
        <f t="shared" si="28"/>
        <v>1</v>
      </c>
      <c r="Y58" s="26">
        <f t="shared" si="23"/>
        <v>0</v>
      </c>
      <c r="Z58" s="28">
        <f t="shared" si="24"/>
        <v>0</v>
      </c>
      <c r="AA58" s="71" t="str">
        <f t="shared" si="29"/>
        <v>SRSA</v>
      </c>
      <c r="AB58" s="37">
        <f t="shared" si="30"/>
        <v>1</v>
      </c>
      <c r="AC58" s="26">
        <f t="shared" si="31"/>
        <v>0</v>
      </c>
      <c r="AD58" s="28">
        <f t="shared" si="32"/>
        <v>0</v>
      </c>
      <c r="AE58" s="71" t="str">
        <f t="shared" si="25"/>
        <v>-</v>
      </c>
      <c r="AF58" s="37">
        <f t="shared" si="26"/>
        <v>0</v>
      </c>
    </row>
    <row r="59" spans="1:32" ht="12.75">
      <c r="A59" s="125">
        <v>2707350</v>
      </c>
      <c r="B59" s="37">
        <v>10531</v>
      </c>
      <c r="C59" s="26" t="s">
        <v>992</v>
      </c>
      <c r="D59" s="26" t="s">
        <v>427</v>
      </c>
      <c r="E59" s="26" t="s">
        <v>992</v>
      </c>
      <c r="F59" s="26">
        <v>55920</v>
      </c>
      <c r="G59" s="27" t="s">
        <v>1036</v>
      </c>
      <c r="H59" s="28">
        <v>5077752383</v>
      </c>
      <c r="I59" s="29" t="s">
        <v>1154</v>
      </c>
      <c r="J59" s="30" t="s">
        <v>1049</v>
      </c>
      <c r="K59" s="32" t="s">
        <v>1049</v>
      </c>
      <c r="L59" s="54">
        <v>1488.19</v>
      </c>
      <c r="M59" s="58" t="s">
        <v>1049</v>
      </c>
      <c r="N59" s="36">
        <v>3.798342541</v>
      </c>
      <c r="O59" s="30" t="s">
        <v>1049</v>
      </c>
      <c r="P59" s="34"/>
      <c r="Q59" s="32" t="str">
        <f t="shared" si="27"/>
        <v>NO</v>
      </c>
      <c r="R59" s="63" t="s">
        <v>1049</v>
      </c>
      <c r="S59" s="73">
        <v>26378.03</v>
      </c>
      <c r="T59" s="74">
        <v>1025.54</v>
      </c>
      <c r="U59" s="74">
        <v>4081.27</v>
      </c>
      <c r="V59" s="75">
        <v>5906.63</v>
      </c>
      <c r="W59" s="37">
        <f t="shared" si="22"/>
        <v>0</v>
      </c>
      <c r="X59" s="26">
        <f t="shared" si="28"/>
        <v>0</v>
      </c>
      <c r="Y59" s="26">
        <f t="shared" si="23"/>
        <v>0</v>
      </c>
      <c r="Z59" s="28">
        <f t="shared" si="24"/>
        <v>0</v>
      </c>
      <c r="AA59" s="71" t="str">
        <f t="shared" si="29"/>
        <v>-</v>
      </c>
      <c r="AB59" s="37">
        <f t="shared" si="30"/>
        <v>0</v>
      </c>
      <c r="AC59" s="26">
        <f t="shared" si="31"/>
        <v>0</v>
      </c>
      <c r="AD59" s="28">
        <f t="shared" si="32"/>
        <v>0</v>
      </c>
      <c r="AE59" s="71" t="str">
        <f t="shared" si="25"/>
        <v>-</v>
      </c>
      <c r="AF59" s="37">
        <f t="shared" si="26"/>
        <v>0</v>
      </c>
    </row>
    <row r="60" spans="1:32" ht="12.75">
      <c r="A60" s="125">
        <v>2707380</v>
      </c>
      <c r="B60" s="37">
        <v>10299</v>
      </c>
      <c r="C60" s="26" t="s">
        <v>879</v>
      </c>
      <c r="D60" s="26" t="s">
        <v>428</v>
      </c>
      <c r="E60" s="26" t="s">
        <v>879</v>
      </c>
      <c r="F60" s="26">
        <v>55921</v>
      </c>
      <c r="G60" s="27">
        <v>1052</v>
      </c>
      <c r="H60" s="28">
        <v>5077253053</v>
      </c>
      <c r="I60" s="29" t="s">
        <v>1157</v>
      </c>
      <c r="J60" s="30" t="s">
        <v>1048</v>
      </c>
      <c r="K60" s="32" t="s">
        <v>1048</v>
      </c>
      <c r="L60" s="54">
        <v>875.57</v>
      </c>
      <c r="M60" s="58" t="s">
        <v>1049</v>
      </c>
      <c r="N60" s="36">
        <v>7.924528302</v>
      </c>
      <c r="O60" s="30" t="s">
        <v>1049</v>
      </c>
      <c r="P60" s="34"/>
      <c r="Q60" s="32" t="str">
        <f t="shared" si="27"/>
        <v>NO</v>
      </c>
      <c r="R60" s="63" t="s">
        <v>1048</v>
      </c>
      <c r="S60" s="73">
        <v>46780.24</v>
      </c>
      <c r="T60" s="74">
        <v>2952.15</v>
      </c>
      <c r="U60" s="74">
        <v>5527.15</v>
      </c>
      <c r="V60" s="75">
        <v>5273.46</v>
      </c>
      <c r="W60" s="37">
        <f t="shared" si="22"/>
        <v>1</v>
      </c>
      <c r="X60" s="26">
        <f t="shared" si="28"/>
        <v>0</v>
      </c>
      <c r="Y60" s="26">
        <f t="shared" si="23"/>
        <v>0</v>
      </c>
      <c r="Z60" s="28">
        <f t="shared" si="24"/>
        <v>0</v>
      </c>
      <c r="AA60" s="71" t="str">
        <f t="shared" si="29"/>
        <v>-</v>
      </c>
      <c r="AB60" s="37">
        <f t="shared" si="30"/>
        <v>1</v>
      </c>
      <c r="AC60" s="26">
        <f t="shared" si="31"/>
        <v>0</v>
      </c>
      <c r="AD60" s="28">
        <f t="shared" si="32"/>
        <v>0</v>
      </c>
      <c r="AE60" s="71" t="str">
        <f t="shared" si="25"/>
        <v>-</v>
      </c>
      <c r="AF60" s="37">
        <f t="shared" si="26"/>
        <v>0</v>
      </c>
    </row>
    <row r="61" spans="1:32" ht="12.75">
      <c r="A61" s="125">
        <v>2707410</v>
      </c>
      <c r="B61" s="37">
        <v>10911</v>
      </c>
      <c r="C61" s="26" t="s">
        <v>429</v>
      </c>
      <c r="D61" s="26" t="s">
        <v>49</v>
      </c>
      <c r="E61" s="26" t="s">
        <v>985</v>
      </c>
      <c r="F61" s="26">
        <v>55008</v>
      </c>
      <c r="G61" s="27">
        <v>1269</v>
      </c>
      <c r="H61" s="28">
        <v>7636896188</v>
      </c>
      <c r="I61" s="29" t="s">
        <v>1152</v>
      </c>
      <c r="J61" s="30" t="s">
        <v>1049</v>
      </c>
      <c r="K61" s="32" t="s">
        <v>1049</v>
      </c>
      <c r="L61" s="54">
        <v>4525.65</v>
      </c>
      <c r="M61" s="58" t="s">
        <v>1049</v>
      </c>
      <c r="N61" s="36">
        <v>6.267354225</v>
      </c>
      <c r="O61" s="30" t="s">
        <v>1049</v>
      </c>
      <c r="P61" s="34"/>
      <c r="Q61" s="32" t="str">
        <f t="shared" si="27"/>
        <v>NO</v>
      </c>
      <c r="R61" s="63" t="s">
        <v>1049</v>
      </c>
      <c r="S61" s="73">
        <v>156724.01</v>
      </c>
      <c r="T61" s="74">
        <v>8560.67</v>
      </c>
      <c r="U61" s="74">
        <v>19163.78</v>
      </c>
      <c r="V61" s="75">
        <v>21204.77</v>
      </c>
      <c r="W61" s="37">
        <f t="shared" si="22"/>
        <v>0</v>
      </c>
      <c r="X61" s="26">
        <f t="shared" si="28"/>
        <v>0</v>
      </c>
      <c r="Y61" s="26">
        <f t="shared" si="23"/>
        <v>0</v>
      </c>
      <c r="Z61" s="28">
        <f t="shared" si="24"/>
        <v>0</v>
      </c>
      <c r="AA61" s="71" t="str">
        <f t="shared" si="29"/>
        <v>-</v>
      </c>
      <c r="AB61" s="37">
        <f t="shared" si="30"/>
        <v>0</v>
      </c>
      <c r="AC61" s="26">
        <f t="shared" si="31"/>
        <v>0</v>
      </c>
      <c r="AD61" s="28">
        <f t="shared" si="32"/>
        <v>0</v>
      </c>
      <c r="AE61" s="71" t="str">
        <f t="shared" si="25"/>
        <v>-</v>
      </c>
      <c r="AF61" s="37">
        <f t="shared" si="26"/>
        <v>0</v>
      </c>
    </row>
    <row r="62" spans="1:32" ht="12.75">
      <c r="A62" s="125">
        <v>2707450</v>
      </c>
      <c r="B62" s="37">
        <v>10852</v>
      </c>
      <c r="C62" s="26" t="s">
        <v>430</v>
      </c>
      <c r="D62" s="26" t="s">
        <v>431</v>
      </c>
      <c r="E62" s="26" t="s">
        <v>432</v>
      </c>
      <c r="F62" s="26">
        <v>56522</v>
      </c>
      <c r="G62" s="27" t="s">
        <v>1036</v>
      </c>
      <c r="H62" s="28">
        <v>2186305311</v>
      </c>
      <c r="I62" s="29" t="s">
        <v>1159</v>
      </c>
      <c r="J62" s="30" t="s">
        <v>1048</v>
      </c>
      <c r="K62" s="32" t="s">
        <v>1048</v>
      </c>
      <c r="L62" s="54">
        <v>129.9</v>
      </c>
      <c r="M62" s="58" t="s">
        <v>1048</v>
      </c>
      <c r="N62" s="36">
        <v>6.703910615</v>
      </c>
      <c r="O62" s="30" t="s">
        <v>1049</v>
      </c>
      <c r="P62" s="34"/>
      <c r="Q62" s="32" t="str">
        <f t="shared" si="27"/>
        <v>NO</v>
      </c>
      <c r="R62" s="63" t="s">
        <v>1048</v>
      </c>
      <c r="S62" s="73">
        <v>10076.52</v>
      </c>
      <c r="T62" s="74">
        <v>665.17</v>
      </c>
      <c r="U62" s="74">
        <v>1021.94</v>
      </c>
      <c r="V62" s="75">
        <v>766.98</v>
      </c>
      <c r="W62" s="37">
        <f t="shared" si="22"/>
        <v>1</v>
      </c>
      <c r="X62" s="26">
        <f t="shared" si="28"/>
        <v>1</v>
      </c>
      <c r="Y62" s="26">
        <f t="shared" si="23"/>
        <v>0</v>
      </c>
      <c r="Z62" s="28">
        <f t="shared" si="24"/>
        <v>0</v>
      </c>
      <c r="AA62" s="71" t="str">
        <f t="shared" si="29"/>
        <v>SRSA</v>
      </c>
      <c r="AB62" s="37">
        <f t="shared" si="30"/>
        <v>1</v>
      </c>
      <c r="AC62" s="26">
        <f t="shared" si="31"/>
        <v>0</v>
      </c>
      <c r="AD62" s="28">
        <f t="shared" si="32"/>
        <v>0</v>
      </c>
      <c r="AE62" s="71" t="str">
        <f t="shared" si="25"/>
        <v>-</v>
      </c>
      <c r="AF62" s="37">
        <f t="shared" si="26"/>
        <v>0</v>
      </c>
    </row>
    <row r="63" spans="1:32" ht="12.75">
      <c r="A63" s="125">
        <v>2707470</v>
      </c>
      <c r="B63" s="37">
        <v>10891</v>
      </c>
      <c r="C63" s="26" t="s">
        <v>433</v>
      </c>
      <c r="D63" s="26" t="s">
        <v>434</v>
      </c>
      <c r="E63" s="26" t="s">
        <v>433</v>
      </c>
      <c r="F63" s="26">
        <v>56220</v>
      </c>
      <c r="G63" s="27">
        <v>1400</v>
      </c>
      <c r="H63" s="28">
        <v>5072232001</v>
      </c>
      <c r="I63" s="29" t="s">
        <v>1159</v>
      </c>
      <c r="J63" s="30" t="s">
        <v>1048</v>
      </c>
      <c r="K63" s="32" t="s">
        <v>1048</v>
      </c>
      <c r="L63" s="54">
        <v>599.54</v>
      </c>
      <c r="M63" s="58" t="s">
        <v>1049</v>
      </c>
      <c r="N63" s="36">
        <v>11.35693215</v>
      </c>
      <c r="O63" s="30" t="s">
        <v>1049</v>
      </c>
      <c r="P63" s="34"/>
      <c r="Q63" s="32" t="str">
        <f t="shared" si="27"/>
        <v>NO</v>
      </c>
      <c r="R63" s="63" t="s">
        <v>1048</v>
      </c>
      <c r="S63" s="73">
        <v>36794.69</v>
      </c>
      <c r="T63" s="74">
        <v>2250.09</v>
      </c>
      <c r="U63" s="74">
        <v>3812.36</v>
      </c>
      <c r="V63" s="75">
        <v>3264.53</v>
      </c>
      <c r="W63" s="37">
        <f t="shared" si="22"/>
        <v>1</v>
      </c>
      <c r="X63" s="26">
        <f t="shared" si="28"/>
        <v>1</v>
      </c>
      <c r="Y63" s="26">
        <f t="shared" si="23"/>
        <v>0</v>
      </c>
      <c r="Z63" s="28">
        <f t="shared" si="24"/>
        <v>0</v>
      </c>
      <c r="AA63" s="71" t="str">
        <f t="shared" si="29"/>
        <v>SRSA</v>
      </c>
      <c r="AB63" s="37">
        <f t="shared" si="30"/>
        <v>1</v>
      </c>
      <c r="AC63" s="26">
        <f t="shared" si="31"/>
        <v>0</v>
      </c>
      <c r="AD63" s="28">
        <f t="shared" si="32"/>
        <v>0</v>
      </c>
      <c r="AE63" s="71" t="str">
        <f t="shared" si="25"/>
        <v>-</v>
      </c>
      <c r="AF63" s="37">
        <f t="shared" si="26"/>
        <v>0</v>
      </c>
    </row>
    <row r="64" spans="1:32" ht="12.75">
      <c r="A64" s="125">
        <v>2707500</v>
      </c>
      <c r="B64" s="37">
        <v>10252</v>
      </c>
      <c r="C64" s="26" t="s">
        <v>435</v>
      </c>
      <c r="D64" s="26" t="s">
        <v>436</v>
      </c>
      <c r="E64" s="26" t="s">
        <v>435</v>
      </c>
      <c r="F64" s="26">
        <v>55009</v>
      </c>
      <c r="G64" s="27">
        <v>2299</v>
      </c>
      <c r="H64" s="28">
        <v>5072633331</v>
      </c>
      <c r="I64" s="29" t="s">
        <v>1159</v>
      </c>
      <c r="J64" s="30" t="s">
        <v>1048</v>
      </c>
      <c r="K64" s="32" t="s">
        <v>1048</v>
      </c>
      <c r="L64" s="54">
        <v>1336.93</v>
      </c>
      <c r="M64" s="58" t="s">
        <v>1049</v>
      </c>
      <c r="N64" s="36">
        <v>3.38658147</v>
      </c>
      <c r="O64" s="30" t="s">
        <v>1049</v>
      </c>
      <c r="P64" s="34"/>
      <c r="Q64" s="32" t="str">
        <f t="shared" si="27"/>
        <v>NO</v>
      </c>
      <c r="R64" s="63" t="s">
        <v>1048</v>
      </c>
      <c r="S64" s="73">
        <v>39529.65</v>
      </c>
      <c r="T64" s="74">
        <v>1440.38</v>
      </c>
      <c r="U64" s="74">
        <v>4399.74</v>
      </c>
      <c r="V64" s="75">
        <v>5783.78</v>
      </c>
      <c r="W64" s="37">
        <f t="shared" si="22"/>
        <v>1</v>
      </c>
      <c r="X64" s="26">
        <f t="shared" si="28"/>
        <v>0</v>
      </c>
      <c r="Y64" s="26">
        <f t="shared" si="23"/>
        <v>0</v>
      </c>
      <c r="Z64" s="28">
        <f t="shared" si="24"/>
        <v>0</v>
      </c>
      <c r="AA64" s="71" t="str">
        <f t="shared" si="29"/>
        <v>-</v>
      </c>
      <c r="AB64" s="37">
        <f t="shared" si="30"/>
        <v>1</v>
      </c>
      <c r="AC64" s="26">
        <f t="shared" si="31"/>
        <v>0</v>
      </c>
      <c r="AD64" s="28">
        <f t="shared" si="32"/>
        <v>0</v>
      </c>
      <c r="AE64" s="71" t="str">
        <f t="shared" si="25"/>
        <v>-</v>
      </c>
      <c r="AF64" s="37">
        <f t="shared" si="26"/>
        <v>0</v>
      </c>
    </row>
    <row r="65" spans="1:32" ht="12.75">
      <c r="A65" s="125">
        <v>2707590</v>
      </c>
      <c r="B65" s="37">
        <v>10093</v>
      </c>
      <c r="C65" s="26" t="s">
        <v>437</v>
      </c>
      <c r="D65" s="26" t="s">
        <v>341</v>
      </c>
      <c r="E65" s="26" t="s">
        <v>437</v>
      </c>
      <c r="F65" s="26">
        <v>55718</v>
      </c>
      <c r="G65" s="27">
        <v>310</v>
      </c>
      <c r="H65" s="28">
        <v>2183844225</v>
      </c>
      <c r="I65" s="29" t="s">
        <v>1055</v>
      </c>
      <c r="J65" s="30" t="s">
        <v>1049</v>
      </c>
      <c r="K65" s="32" t="s">
        <v>1049</v>
      </c>
      <c r="L65" s="54">
        <v>613.2</v>
      </c>
      <c r="M65" s="58" t="s">
        <v>1049</v>
      </c>
      <c r="N65" s="36">
        <v>7.368421053</v>
      </c>
      <c r="O65" s="30" t="s">
        <v>1049</v>
      </c>
      <c r="P65" s="34"/>
      <c r="Q65" s="32" t="str">
        <f t="shared" si="27"/>
        <v>NO</v>
      </c>
      <c r="R65" s="63" t="s">
        <v>1049</v>
      </c>
      <c r="S65" s="73">
        <v>32235.68</v>
      </c>
      <c r="T65" s="74">
        <v>1939.85</v>
      </c>
      <c r="U65" s="74">
        <v>3410.55</v>
      </c>
      <c r="V65" s="75">
        <v>3047.89</v>
      </c>
      <c r="W65" s="37">
        <f t="shared" si="22"/>
        <v>0</v>
      </c>
      <c r="X65" s="26">
        <f t="shared" si="28"/>
        <v>0</v>
      </c>
      <c r="Y65" s="26">
        <f t="shared" si="23"/>
        <v>0</v>
      </c>
      <c r="Z65" s="28">
        <f t="shared" si="24"/>
        <v>0</v>
      </c>
      <c r="AA65" s="71" t="str">
        <f t="shared" si="29"/>
        <v>-</v>
      </c>
      <c r="AB65" s="37">
        <f t="shared" si="30"/>
        <v>0</v>
      </c>
      <c r="AC65" s="26">
        <f t="shared" si="31"/>
        <v>0</v>
      </c>
      <c r="AD65" s="28">
        <f t="shared" si="32"/>
        <v>0</v>
      </c>
      <c r="AE65" s="71" t="str">
        <f t="shared" si="25"/>
        <v>-</v>
      </c>
      <c r="AF65" s="37">
        <f t="shared" si="26"/>
        <v>0</v>
      </c>
    </row>
    <row r="66" spans="1:32" ht="12.75">
      <c r="A66" s="125">
        <v>2708070</v>
      </c>
      <c r="B66" s="37">
        <v>10115</v>
      </c>
      <c r="C66" s="26" t="s">
        <v>438</v>
      </c>
      <c r="D66" s="26" t="s">
        <v>439</v>
      </c>
      <c r="E66" s="26" t="s">
        <v>440</v>
      </c>
      <c r="F66" s="26">
        <v>56633</v>
      </c>
      <c r="G66" s="27">
        <v>4</v>
      </c>
      <c r="H66" s="28">
        <v>2183352204</v>
      </c>
      <c r="I66" s="29" t="s">
        <v>1159</v>
      </c>
      <c r="J66" s="30" t="s">
        <v>1048</v>
      </c>
      <c r="K66" s="32" t="s">
        <v>1048</v>
      </c>
      <c r="L66" s="54">
        <v>937.15</v>
      </c>
      <c r="M66" s="58" t="s">
        <v>1049</v>
      </c>
      <c r="N66" s="36">
        <v>25.30991736</v>
      </c>
      <c r="O66" s="30" t="s">
        <v>1048</v>
      </c>
      <c r="P66" s="34"/>
      <c r="Q66" s="32" t="str">
        <f t="shared" si="27"/>
        <v>NO</v>
      </c>
      <c r="R66" s="63" t="s">
        <v>1048</v>
      </c>
      <c r="S66" s="73">
        <v>100087.92</v>
      </c>
      <c r="T66" s="74">
        <v>8972.93</v>
      </c>
      <c r="U66" s="74">
        <v>12160.79</v>
      </c>
      <c r="V66" s="75">
        <v>7282.64</v>
      </c>
      <c r="W66" s="37">
        <f t="shared" si="22"/>
        <v>1</v>
      </c>
      <c r="X66" s="26">
        <f t="shared" si="28"/>
        <v>0</v>
      </c>
      <c r="Y66" s="26">
        <f t="shared" si="23"/>
        <v>0</v>
      </c>
      <c r="Z66" s="28">
        <f t="shared" si="24"/>
        <v>0</v>
      </c>
      <c r="AA66" s="71" t="str">
        <f t="shared" si="29"/>
        <v>-</v>
      </c>
      <c r="AB66" s="37">
        <f t="shared" si="30"/>
        <v>1</v>
      </c>
      <c r="AC66" s="26">
        <f t="shared" si="31"/>
        <v>1</v>
      </c>
      <c r="AD66" s="28" t="str">
        <f t="shared" si="32"/>
        <v>Initial</v>
      </c>
      <c r="AE66" s="71" t="str">
        <f t="shared" si="25"/>
        <v>RLIS</v>
      </c>
      <c r="AF66" s="37">
        <f t="shared" si="26"/>
        <v>0</v>
      </c>
    </row>
    <row r="67" spans="1:32" ht="12.75">
      <c r="A67" s="125">
        <v>2700110</v>
      </c>
      <c r="B67" s="37">
        <v>12754</v>
      </c>
      <c r="C67" s="26" t="s">
        <v>117</v>
      </c>
      <c r="D67" s="26" t="s">
        <v>902</v>
      </c>
      <c r="E67" s="26" t="s">
        <v>1042</v>
      </c>
      <c r="F67" s="26">
        <v>56266</v>
      </c>
      <c r="G67" s="27">
        <v>188</v>
      </c>
      <c r="H67" s="28">
        <v>5072495990</v>
      </c>
      <c r="I67" s="29" t="s">
        <v>1159</v>
      </c>
      <c r="J67" s="30" t="s">
        <v>1048</v>
      </c>
      <c r="K67" s="32" t="s">
        <v>1048</v>
      </c>
      <c r="L67" s="54">
        <v>394.87</v>
      </c>
      <c r="M67" s="58" t="s">
        <v>1049</v>
      </c>
      <c r="N67" s="36">
        <v>6.97167756</v>
      </c>
      <c r="O67" s="30" t="s">
        <v>1049</v>
      </c>
      <c r="P67" s="34"/>
      <c r="Q67" s="32" t="str">
        <f t="shared" si="27"/>
        <v>NO</v>
      </c>
      <c r="R67" s="63" t="s">
        <v>1048</v>
      </c>
      <c r="S67" s="73">
        <v>14867.39</v>
      </c>
      <c r="T67" s="74">
        <v>782.36</v>
      </c>
      <c r="U67" s="74">
        <v>1786.65</v>
      </c>
      <c r="V67" s="75">
        <v>2004.4</v>
      </c>
      <c r="W67" s="37">
        <f t="shared" si="22"/>
        <v>1</v>
      </c>
      <c r="X67" s="26">
        <f t="shared" si="28"/>
        <v>1</v>
      </c>
      <c r="Y67" s="26">
        <f t="shared" si="23"/>
        <v>0</v>
      </c>
      <c r="Z67" s="28">
        <f t="shared" si="24"/>
        <v>0</v>
      </c>
      <c r="AA67" s="71" t="str">
        <f t="shared" si="29"/>
        <v>SRSA</v>
      </c>
      <c r="AB67" s="37">
        <f t="shared" si="30"/>
        <v>1</v>
      </c>
      <c r="AC67" s="26">
        <f t="shared" si="31"/>
        <v>0</v>
      </c>
      <c r="AD67" s="28">
        <f t="shared" si="32"/>
        <v>0</v>
      </c>
      <c r="AE67" s="71" t="str">
        <f t="shared" si="25"/>
        <v>-</v>
      </c>
      <c r="AF67" s="37">
        <f t="shared" si="26"/>
        <v>0</v>
      </c>
    </row>
    <row r="68" spans="1:32" ht="12.75">
      <c r="A68" s="125">
        <v>2700027</v>
      </c>
      <c r="B68" s="37">
        <v>74004</v>
      </c>
      <c r="C68" s="26" t="s">
        <v>40</v>
      </c>
      <c r="D68" s="26" t="s">
        <v>41</v>
      </c>
      <c r="E68" s="26" t="s">
        <v>929</v>
      </c>
      <c r="F68" s="26">
        <v>55454</v>
      </c>
      <c r="G68" s="27">
        <v>1102</v>
      </c>
      <c r="H68" s="28">
        <v>6123395767</v>
      </c>
      <c r="I68" s="29" t="s">
        <v>1156</v>
      </c>
      <c r="J68" s="30" t="s">
        <v>1049</v>
      </c>
      <c r="K68" s="32" t="s">
        <v>1049</v>
      </c>
      <c r="L68" s="54">
        <v>102.93</v>
      </c>
      <c r="M68" s="58" t="s">
        <v>1049</v>
      </c>
      <c r="N68" s="36" t="s">
        <v>336</v>
      </c>
      <c r="O68" s="30" t="s">
        <v>336</v>
      </c>
      <c r="P68" s="34"/>
      <c r="Q68" s="32" t="str">
        <f t="shared" si="27"/>
        <v>NO</v>
      </c>
      <c r="R68" s="63" t="s">
        <v>1049</v>
      </c>
      <c r="S68" s="73">
        <v>11933.33</v>
      </c>
      <c r="T68" s="74">
        <v>972.22</v>
      </c>
      <c r="U68" s="74">
        <v>1274.5</v>
      </c>
      <c r="V68" s="75">
        <v>707.76</v>
      </c>
      <c r="W68" s="37">
        <f t="shared" si="22"/>
        <v>0</v>
      </c>
      <c r="X68" s="26">
        <f t="shared" si="28"/>
        <v>1</v>
      </c>
      <c r="Y68" s="26">
        <f t="shared" si="23"/>
        <v>0</v>
      </c>
      <c r="Z68" s="28">
        <f t="shared" si="24"/>
        <v>0</v>
      </c>
      <c r="AA68" s="71" t="str">
        <f t="shared" si="29"/>
        <v>-</v>
      </c>
      <c r="AB68" s="37">
        <f t="shared" si="30"/>
        <v>0</v>
      </c>
      <c r="AC68" s="26">
        <f t="shared" si="31"/>
        <v>0</v>
      </c>
      <c r="AD68" s="28">
        <f t="shared" si="32"/>
        <v>0</v>
      </c>
      <c r="AE68" s="71" t="str">
        <f t="shared" si="25"/>
        <v>-</v>
      </c>
      <c r="AF68" s="37">
        <f t="shared" si="26"/>
        <v>0</v>
      </c>
    </row>
    <row r="69" spans="1:32" ht="12.75">
      <c r="A69" s="125">
        <v>2708100</v>
      </c>
      <c r="B69" s="37">
        <v>10012</v>
      </c>
      <c r="C69" s="26" t="s">
        <v>441</v>
      </c>
      <c r="D69" s="26" t="s">
        <v>442</v>
      </c>
      <c r="E69" s="26" t="s">
        <v>443</v>
      </c>
      <c r="F69" s="26">
        <v>55014</v>
      </c>
      <c r="G69" s="27">
        <v>1545</v>
      </c>
      <c r="H69" s="28">
        <v>7637926000</v>
      </c>
      <c r="I69" s="29" t="s">
        <v>1152</v>
      </c>
      <c r="J69" s="30" t="s">
        <v>1049</v>
      </c>
      <c r="K69" s="32" t="s">
        <v>1049</v>
      </c>
      <c r="L69" s="54">
        <v>6701.07</v>
      </c>
      <c r="M69" s="58" t="s">
        <v>1049</v>
      </c>
      <c r="N69" s="36">
        <v>3.540069686</v>
      </c>
      <c r="O69" s="30" t="s">
        <v>1049</v>
      </c>
      <c r="P69" s="34"/>
      <c r="Q69" s="32" t="str">
        <f t="shared" si="27"/>
        <v>NO</v>
      </c>
      <c r="R69" s="63" t="s">
        <v>1049</v>
      </c>
      <c r="S69" s="73">
        <v>142819.66</v>
      </c>
      <c r="T69" s="74">
        <v>4503.5</v>
      </c>
      <c r="U69" s="74">
        <v>18375.26</v>
      </c>
      <c r="V69" s="75">
        <v>26792.18</v>
      </c>
      <c r="W69" s="37">
        <f t="shared" si="22"/>
        <v>0</v>
      </c>
      <c r="X69" s="26">
        <f t="shared" si="28"/>
        <v>0</v>
      </c>
      <c r="Y69" s="26">
        <f t="shared" si="23"/>
        <v>0</v>
      </c>
      <c r="Z69" s="28">
        <f t="shared" si="24"/>
        <v>0</v>
      </c>
      <c r="AA69" s="71" t="str">
        <f t="shared" si="29"/>
        <v>-</v>
      </c>
      <c r="AB69" s="37">
        <f t="shared" si="30"/>
        <v>0</v>
      </c>
      <c r="AC69" s="26">
        <f t="shared" si="31"/>
        <v>0</v>
      </c>
      <c r="AD69" s="28">
        <f t="shared" si="32"/>
        <v>0</v>
      </c>
      <c r="AE69" s="71" t="str">
        <f t="shared" si="25"/>
        <v>-</v>
      </c>
      <c r="AF69" s="37">
        <f t="shared" si="26"/>
        <v>0</v>
      </c>
    </row>
    <row r="70" spans="1:32" ht="12.75">
      <c r="A70" s="125">
        <v>2708190</v>
      </c>
      <c r="B70" s="37">
        <v>10112</v>
      </c>
      <c r="C70" s="26" t="s">
        <v>13</v>
      </c>
      <c r="D70" s="26" t="s">
        <v>444</v>
      </c>
      <c r="E70" s="26" t="s">
        <v>13</v>
      </c>
      <c r="F70" s="26">
        <v>55318</v>
      </c>
      <c r="G70" s="27">
        <v>2321</v>
      </c>
      <c r="H70" s="28">
        <v>9525566100</v>
      </c>
      <c r="I70" s="29" t="s">
        <v>1052</v>
      </c>
      <c r="J70" s="30" t="s">
        <v>1049</v>
      </c>
      <c r="K70" s="32" t="s">
        <v>1049</v>
      </c>
      <c r="L70" s="54">
        <v>7456.64</v>
      </c>
      <c r="M70" s="58" t="s">
        <v>1049</v>
      </c>
      <c r="N70" s="36">
        <v>3.377497828</v>
      </c>
      <c r="O70" s="30" t="s">
        <v>1049</v>
      </c>
      <c r="P70" s="34"/>
      <c r="Q70" s="32" t="str">
        <f t="shared" si="27"/>
        <v>NO</v>
      </c>
      <c r="R70" s="63" t="s">
        <v>1049</v>
      </c>
      <c r="S70" s="73">
        <v>162648.6</v>
      </c>
      <c r="T70" s="74">
        <v>5662.8</v>
      </c>
      <c r="U70" s="74">
        <v>25528.96</v>
      </c>
      <c r="V70" s="75">
        <v>38258.29</v>
      </c>
      <c r="W70" s="37">
        <f t="shared" si="22"/>
        <v>0</v>
      </c>
      <c r="X70" s="26">
        <f t="shared" si="28"/>
        <v>0</v>
      </c>
      <c r="Y70" s="26">
        <f t="shared" si="23"/>
        <v>0</v>
      </c>
      <c r="Z70" s="28">
        <f t="shared" si="24"/>
        <v>0</v>
      </c>
      <c r="AA70" s="71" t="str">
        <f t="shared" si="29"/>
        <v>-</v>
      </c>
      <c r="AB70" s="37">
        <f t="shared" si="30"/>
        <v>0</v>
      </c>
      <c r="AC70" s="26">
        <f t="shared" si="31"/>
        <v>0</v>
      </c>
      <c r="AD70" s="28">
        <f t="shared" si="32"/>
        <v>0</v>
      </c>
      <c r="AE70" s="71" t="str">
        <f t="shared" si="25"/>
        <v>-</v>
      </c>
      <c r="AF70" s="37">
        <f t="shared" si="26"/>
        <v>0</v>
      </c>
    </row>
    <row r="71" spans="1:32" ht="12.75">
      <c r="A71" s="125">
        <v>2708220</v>
      </c>
      <c r="B71" s="37">
        <v>10227</v>
      </c>
      <c r="C71" s="26" t="s">
        <v>445</v>
      </c>
      <c r="D71" s="26" t="s">
        <v>446</v>
      </c>
      <c r="E71" s="26" t="s">
        <v>445</v>
      </c>
      <c r="F71" s="26">
        <v>55923</v>
      </c>
      <c r="G71" s="27">
        <v>1099</v>
      </c>
      <c r="H71" s="28">
        <v>5078674210</v>
      </c>
      <c r="I71" s="29" t="s">
        <v>1056</v>
      </c>
      <c r="J71" s="30" t="s">
        <v>1048</v>
      </c>
      <c r="K71" s="32" t="s">
        <v>1048</v>
      </c>
      <c r="L71" s="54">
        <v>896.87</v>
      </c>
      <c r="M71" s="58" t="s">
        <v>1049</v>
      </c>
      <c r="N71" s="36">
        <v>4.581005587</v>
      </c>
      <c r="O71" s="30" t="s">
        <v>1049</v>
      </c>
      <c r="P71" s="34"/>
      <c r="Q71" s="32" t="str">
        <f t="shared" si="27"/>
        <v>NO</v>
      </c>
      <c r="R71" s="63" t="s">
        <v>1048</v>
      </c>
      <c r="S71" s="73">
        <v>21266.01</v>
      </c>
      <c r="T71" s="74">
        <v>832.34</v>
      </c>
      <c r="U71" s="74">
        <v>2710.68</v>
      </c>
      <c r="V71" s="75">
        <v>3659.41</v>
      </c>
      <c r="W71" s="37">
        <f t="shared" si="22"/>
        <v>1</v>
      </c>
      <c r="X71" s="26">
        <f t="shared" si="28"/>
        <v>0</v>
      </c>
      <c r="Y71" s="26">
        <f t="shared" si="23"/>
        <v>0</v>
      </c>
      <c r="Z71" s="28">
        <f t="shared" si="24"/>
        <v>0</v>
      </c>
      <c r="AA71" s="71" t="str">
        <f t="shared" si="29"/>
        <v>-</v>
      </c>
      <c r="AB71" s="37">
        <f t="shared" si="30"/>
        <v>1</v>
      </c>
      <c r="AC71" s="26">
        <f t="shared" si="31"/>
        <v>0</v>
      </c>
      <c r="AD71" s="28">
        <f t="shared" si="32"/>
        <v>0</v>
      </c>
      <c r="AE71" s="71" t="str">
        <f t="shared" si="25"/>
        <v>-</v>
      </c>
      <c r="AF71" s="37">
        <f t="shared" si="26"/>
        <v>0</v>
      </c>
    </row>
    <row r="72" spans="1:32" ht="12.75">
      <c r="A72" s="125">
        <v>2700017</v>
      </c>
      <c r="B72" s="37">
        <v>12144</v>
      </c>
      <c r="C72" s="26" t="s">
        <v>19</v>
      </c>
      <c r="D72" s="26" t="s">
        <v>20</v>
      </c>
      <c r="E72" s="26" t="s">
        <v>21</v>
      </c>
      <c r="F72" s="26">
        <v>55045</v>
      </c>
      <c r="G72" s="27">
        <v>187</v>
      </c>
      <c r="H72" s="28">
        <v>6512132096</v>
      </c>
      <c r="I72" s="29" t="s">
        <v>1052</v>
      </c>
      <c r="J72" s="30" t="s">
        <v>1049</v>
      </c>
      <c r="K72" s="32" t="s">
        <v>1049</v>
      </c>
      <c r="L72" s="54">
        <v>3342.59</v>
      </c>
      <c r="M72" s="58" t="s">
        <v>1049</v>
      </c>
      <c r="N72" s="36">
        <v>5.477031802</v>
      </c>
      <c r="O72" s="30" t="s">
        <v>1049</v>
      </c>
      <c r="P72" s="34"/>
      <c r="Q72" s="32" t="str">
        <f t="shared" si="27"/>
        <v>NO</v>
      </c>
      <c r="R72" s="63" t="s">
        <v>1049</v>
      </c>
      <c r="S72" s="73">
        <v>106619.64</v>
      </c>
      <c r="T72" s="74">
        <v>5070.28</v>
      </c>
      <c r="U72" s="74">
        <v>12786.23</v>
      </c>
      <c r="V72" s="75">
        <v>15266.44</v>
      </c>
      <c r="W72" s="37">
        <f t="shared" si="22"/>
        <v>0</v>
      </c>
      <c r="X72" s="26">
        <f t="shared" si="28"/>
        <v>0</v>
      </c>
      <c r="Y72" s="26">
        <f t="shared" si="23"/>
        <v>0</v>
      </c>
      <c r="Z72" s="28">
        <f t="shared" si="24"/>
        <v>0</v>
      </c>
      <c r="AA72" s="71" t="str">
        <f t="shared" si="29"/>
        <v>-</v>
      </c>
      <c r="AB72" s="37">
        <f t="shared" si="30"/>
        <v>0</v>
      </c>
      <c r="AC72" s="26">
        <f t="shared" si="31"/>
        <v>0</v>
      </c>
      <c r="AD72" s="28">
        <f t="shared" si="32"/>
        <v>0</v>
      </c>
      <c r="AE72" s="71" t="str">
        <f t="shared" si="25"/>
        <v>-</v>
      </c>
      <c r="AF72" s="37">
        <f t="shared" si="26"/>
        <v>0</v>
      </c>
    </row>
    <row r="73" spans="1:32" ht="12.75">
      <c r="A73" s="125">
        <v>2708910</v>
      </c>
      <c r="B73" s="37">
        <v>10695</v>
      </c>
      <c r="C73" s="26" t="s">
        <v>448</v>
      </c>
      <c r="D73" s="26" t="s">
        <v>449</v>
      </c>
      <c r="E73" s="26" t="s">
        <v>448</v>
      </c>
      <c r="F73" s="26">
        <v>55719</v>
      </c>
      <c r="G73" s="27">
        <v>2074</v>
      </c>
      <c r="H73" s="28">
        <v>2182545726</v>
      </c>
      <c r="I73" s="29" t="s">
        <v>1154</v>
      </c>
      <c r="J73" s="30" t="s">
        <v>1049</v>
      </c>
      <c r="K73" s="32" t="s">
        <v>1049</v>
      </c>
      <c r="L73" s="54">
        <v>725.95</v>
      </c>
      <c r="M73" s="58" t="s">
        <v>1049</v>
      </c>
      <c r="N73" s="36">
        <v>11.7581187</v>
      </c>
      <c r="O73" s="30" t="s">
        <v>1049</v>
      </c>
      <c r="P73" s="34"/>
      <c r="Q73" s="32" t="str">
        <f t="shared" si="27"/>
        <v>NO</v>
      </c>
      <c r="R73" s="63" t="s">
        <v>1049</v>
      </c>
      <c r="S73" s="73">
        <v>29066.5</v>
      </c>
      <c r="T73" s="74">
        <v>2798.43</v>
      </c>
      <c r="U73" s="74">
        <v>4566.6</v>
      </c>
      <c r="V73" s="75">
        <v>3730.48</v>
      </c>
      <c r="W73" s="37">
        <f t="shared" si="22"/>
        <v>0</v>
      </c>
      <c r="X73" s="26">
        <f t="shared" si="28"/>
        <v>0</v>
      </c>
      <c r="Y73" s="26">
        <f t="shared" si="23"/>
        <v>0</v>
      </c>
      <c r="Z73" s="28">
        <f t="shared" si="24"/>
        <v>0</v>
      </c>
      <c r="AA73" s="71" t="str">
        <f t="shared" si="29"/>
        <v>-</v>
      </c>
      <c r="AB73" s="37">
        <f t="shared" si="30"/>
        <v>0</v>
      </c>
      <c r="AC73" s="26">
        <f t="shared" si="31"/>
        <v>0</v>
      </c>
      <c r="AD73" s="28">
        <f t="shared" si="32"/>
        <v>0</v>
      </c>
      <c r="AE73" s="71" t="str">
        <f t="shared" si="25"/>
        <v>-</v>
      </c>
      <c r="AF73" s="37">
        <f t="shared" si="26"/>
        <v>0</v>
      </c>
    </row>
    <row r="74" spans="1:32" ht="12.75">
      <c r="A74" s="125">
        <v>2708940</v>
      </c>
      <c r="B74" s="37">
        <v>10771</v>
      </c>
      <c r="C74" s="26" t="s">
        <v>450</v>
      </c>
      <c r="D74" s="26" t="s">
        <v>897</v>
      </c>
      <c r="E74" s="26" t="s">
        <v>451</v>
      </c>
      <c r="F74" s="26">
        <v>56221</v>
      </c>
      <c r="G74" s="27">
        <v>68</v>
      </c>
      <c r="H74" s="28">
        <v>3203247131</v>
      </c>
      <c r="I74" s="29" t="s">
        <v>1159</v>
      </c>
      <c r="J74" s="30" t="s">
        <v>1048</v>
      </c>
      <c r="K74" s="32" t="s">
        <v>1048</v>
      </c>
      <c r="L74" s="54">
        <v>184.09</v>
      </c>
      <c r="M74" s="58" t="s">
        <v>1049</v>
      </c>
      <c r="N74" s="36">
        <v>8.59375</v>
      </c>
      <c r="O74" s="30" t="s">
        <v>1049</v>
      </c>
      <c r="P74" s="34"/>
      <c r="Q74" s="32" t="str">
        <f t="shared" si="27"/>
        <v>NO</v>
      </c>
      <c r="R74" s="63" t="s">
        <v>1048</v>
      </c>
      <c r="S74" s="73">
        <v>12861.81</v>
      </c>
      <c r="T74" s="74">
        <v>895.89</v>
      </c>
      <c r="U74" s="74">
        <v>1396.86</v>
      </c>
      <c r="V74" s="75">
        <v>1071.56</v>
      </c>
      <c r="W74" s="37">
        <f t="shared" si="22"/>
        <v>1</v>
      </c>
      <c r="X74" s="26">
        <f t="shared" si="28"/>
        <v>1</v>
      </c>
      <c r="Y74" s="26">
        <f t="shared" si="23"/>
        <v>0</v>
      </c>
      <c r="Z74" s="28">
        <f t="shared" si="24"/>
        <v>0</v>
      </c>
      <c r="AA74" s="71" t="str">
        <f t="shared" si="29"/>
        <v>SRSA</v>
      </c>
      <c r="AB74" s="37">
        <f t="shared" si="30"/>
        <v>1</v>
      </c>
      <c r="AC74" s="26">
        <f t="shared" si="31"/>
        <v>0</v>
      </c>
      <c r="AD74" s="28">
        <f t="shared" si="32"/>
        <v>0</v>
      </c>
      <c r="AE74" s="71" t="str">
        <f t="shared" si="25"/>
        <v>-</v>
      </c>
      <c r="AF74" s="37">
        <f t="shared" si="26"/>
        <v>0</v>
      </c>
    </row>
    <row r="75" spans="1:32" ht="12.75">
      <c r="A75" s="125">
        <v>2708955</v>
      </c>
      <c r="B75" s="37">
        <v>74000</v>
      </c>
      <c r="C75" s="26" t="s">
        <v>452</v>
      </c>
      <c r="D75" s="26" t="s">
        <v>453</v>
      </c>
      <c r="E75" s="26" t="s">
        <v>44</v>
      </c>
      <c r="F75" s="26">
        <v>55101</v>
      </c>
      <c r="G75" s="27">
        <v>4058</v>
      </c>
      <c r="H75" s="28">
        <v>6512984624</v>
      </c>
      <c r="I75" s="29" t="s">
        <v>1156</v>
      </c>
      <c r="J75" s="30" t="s">
        <v>1049</v>
      </c>
      <c r="K75" s="32" t="s">
        <v>1049</v>
      </c>
      <c r="L75" s="54">
        <v>118.69</v>
      </c>
      <c r="M75" s="58" t="s">
        <v>1049</v>
      </c>
      <c r="N75" s="36" t="s">
        <v>336</v>
      </c>
      <c r="O75" s="30" t="s">
        <v>336</v>
      </c>
      <c r="P75" s="34"/>
      <c r="Q75" s="32" t="str">
        <f t="shared" si="27"/>
        <v>NO</v>
      </c>
      <c r="R75" s="63" t="s">
        <v>1049</v>
      </c>
      <c r="S75" s="73">
        <v>14482.06</v>
      </c>
      <c r="T75" s="74">
        <v>868.06</v>
      </c>
      <c r="U75" s="74">
        <v>1176.16</v>
      </c>
      <c r="V75" s="75">
        <v>703.97</v>
      </c>
      <c r="W75" s="37">
        <f t="shared" si="22"/>
        <v>0</v>
      </c>
      <c r="X75" s="26">
        <f t="shared" si="28"/>
        <v>1</v>
      </c>
      <c r="Y75" s="26">
        <f t="shared" si="23"/>
        <v>0</v>
      </c>
      <c r="Z75" s="28">
        <f t="shared" si="24"/>
        <v>0</v>
      </c>
      <c r="AA75" s="71" t="str">
        <f t="shared" si="29"/>
        <v>-</v>
      </c>
      <c r="AB75" s="37">
        <f t="shared" si="30"/>
        <v>0</v>
      </c>
      <c r="AC75" s="26">
        <f t="shared" si="31"/>
        <v>0</v>
      </c>
      <c r="AD75" s="28">
        <f t="shared" si="32"/>
        <v>0</v>
      </c>
      <c r="AE75" s="71" t="str">
        <f t="shared" si="25"/>
        <v>-</v>
      </c>
      <c r="AF75" s="37">
        <f t="shared" si="26"/>
        <v>0</v>
      </c>
    </row>
    <row r="76" spans="1:32" ht="12.75">
      <c r="A76" s="125">
        <v>2700103</v>
      </c>
      <c r="B76" s="37">
        <v>12311</v>
      </c>
      <c r="C76" s="26" t="s">
        <v>99</v>
      </c>
      <c r="D76" s="26" t="s">
        <v>973</v>
      </c>
      <c r="E76" s="26" t="s">
        <v>100</v>
      </c>
      <c r="F76" s="26">
        <v>56634</v>
      </c>
      <c r="G76" s="27">
        <v>8</v>
      </c>
      <c r="H76" s="28">
        <v>2187763112</v>
      </c>
      <c r="I76" s="29" t="s">
        <v>1159</v>
      </c>
      <c r="J76" s="30" t="s">
        <v>1048</v>
      </c>
      <c r="K76" s="32" t="s">
        <v>1048</v>
      </c>
      <c r="L76" s="54">
        <v>476.67</v>
      </c>
      <c r="M76" s="58" t="s">
        <v>1048</v>
      </c>
      <c r="N76" s="36">
        <v>12.94363257</v>
      </c>
      <c r="O76" s="30" t="s">
        <v>1049</v>
      </c>
      <c r="P76" s="34"/>
      <c r="Q76" s="32" t="str">
        <f t="shared" si="27"/>
        <v>NO</v>
      </c>
      <c r="R76" s="63" t="s">
        <v>1048</v>
      </c>
      <c r="S76" s="73">
        <v>30837.23</v>
      </c>
      <c r="T76" s="74">
        <v>2026.44</v>
      </c>
      <c r="U76" s="74">
        <v>3196.02</v>
      </c>
      <c r="V76" s="75">
        <v>2492.46</v>
      </c>
      <c r="W76" s="37">
        <f t="shared" si="22"/>
        <v>1</v>
      </c>
      <c r="X76" s="26">
        <f t="shared" si="28"/>
        <v>1</v>
      </c>
      <c r="Y76" s="26">
        <f t="shared" si="23"/>
        <v>0</v>
      </c>
      <c r="Z76" s="28">
        <f t="shared" si="24"/>
        <v>0</v>
      </c>
      <c r="AA76" s="71" t="str">
        <f t="shared" si="29"/>
        <v>SRSA</v>
      </c>
      <c r="AB76" s="37">
        <f t="shared" si="30"/>
        <v>1</v>
      </c>
      <c r="AC76" s="26">
        <f t="shared" si="31"/>
        <v>0</v>
      </c>
      <c r="AD76" s="28">
        <f t="shared" si="32"/>
        <v>0</v>
      </c>
      <c r="AE76" s="71" t="str">
        <f t="shared" si="25"/>
        <v>-</v>
      </c>
      <c r="AF76" s="37">
        <f t="shared" si="26"/>
        <v>0</v>
      </c>
    </row>
    <row r="77" spans="1:32" ht="12.75">
      <c r="A77" s="125">
        <v>2709330</v>
      </c>
      <c r="B77" s="37">
        <v>10391</v>
      </c>
      <c r="C77" s="26" t="s">
        <v>454</v>
      </c>
      <c r="D77" s="26" t="s">
        <v>341</v>
      </c>
      <c r="E77" s="26" t="s">
        <v>1040</v>
      </c>
      <c r="F77" s="26">
        <v>56017</v>
      </c>
      <c r="G77" s="27">
        <v>310</v>
      </c>
      <c r="H77" s="28">
        <v>5079315953</v>
      </c>
      <c r="I77" s="29" t="s">
        <v>1159</v>
      </c>
      <c r="J77" s="30" t="s">
        <v>1048</v>
      </c>
      <c r="K77" s="32" t="s">
        <v>1048</v>
      </c>
      <c r="L77" s="54">
        <v>392.33</v>
      </c>
      <c r="M77" s="58" t="s">
        <v>1049</v>
      </c>
      <c r="N77" s="36">
        <v>4.385964912</v>
      </c>
      <c r="O77" s="30" t="s">
        <v>1049</v>
      </c>
      <c r="P77" s="34"/>
      <c r="Q77" s="32" t="str">
        <f t="shared" si="27"/>
        <v>NO</v>
      </c>
      <c r="R77" s="63" t="s">
        <v>1048</v>
      </c>
      <c r="S77" s="73">
        <v>15503.63</v>
      </c>
      <c r="T77" s="74">
        <v>656.13</v>
      </c>
      <c r="U77" s="74">
        <v>1521.93</v>
      </c>
      <c r="V77" s="75">
        <v>1725.4</v>
      </c>
      <c r="W77" s="37">
        <f t="shared" si="22"/>
        <v>1</v>
      </c>
      <c r="X77" s="26">
        <f t="shared" si="28"/>
        <v>1</v>
      </c>
      <c r="Y77" s="26">
        <f t="shared" si="23"/>
        <v>0</v>
      </c>
      <c r="Z77" s="28">
        <f t="shared" si="24"/>
        <v>0</v>
      </c>
      <c r="AA77" s="71" t="str">
        <f t="shared" si="29"/>
        <v>SRSA</v>
      </c>
      <c r="AB77" s="37">
        <f t="shared" si="30"/>
        <v>1</v>
      </c>
      <c r="AC77" s="26">
        <f t="shared" si="31"/>
        <v>0</v>
      </c>
      <c r="AD77" s="28">
        <f t="shared" si="32"/>
        <v>0</v>
      </c>
      <c r="AE77" s="71" t="str">
        <f t="shared" si="25"/>
        <v>-</v>
      </c>
      <c r="AF77" s="37">
        <f t="shared" si="26"/>
        <v>0</v>
      </c>
    </row>
    <row r="78" spans="1:32" ht="12.75">
      <c r="A78" s="125">
        <v>2709360</v>
      </c>
      <c r="B78" s="37">
        <v>10592</v>
      </c>
      <c r="C78" s="26" t="s">
        <v>880</v>
      </c>
      <c r="D78" s="26" t="s">
        <v>912</v>
      </c>
      <c r="E78" s="26" t="s">
        <v>880</v>
      </c>
      <c r="F78" s="26">
        <v>56523</v>
      </c>
      <c r="G78" s="27">
        <v>67</v>
      </c>
      <c r="H78" s="28">
        <v>2188572385</v>
      </c>
      <c r="I78" s="29" t="s">
        <v>1157</v>
      </c>
      <c r="J78" s="30" t="s">
        <v>1048</v>
      </c>
      <c r="K78" s="32" t="s">
        <v>1048</v>
      </c>
      <c r="L78" s="54">
        <v>136.76</v>
      </c>
      <c r="M78" s="58" t="s">
        <v>1049</v>
      </c>
      <c r="N78" s="36">
        <v>20.2247191</v>
      </c>
      <c r="O78" s="30" t="s">
        <v>1048</v>
      </c>
      <c r="P78" s="34"/>
      <c r="Q78" s="32" t="str">
        <f t="shared" si="27"/>
        <v>NO</v>
      </c>
      <c r="R78" s="63" t="s">
        <v>1048</v>
      </c>
      <c r="S78" s="73">
        <v>15885.46</v>
      </c>
      <c r="T78" s="74">
        <v>1369.08</v>
      </c>
      <c r="U78" s="74">
        <v>1801.19</v>
      </c>
      <c r="V78" s="75">
        <v>1008.82</v>
      </c>
      <c r="W78" s="37">
        <f t="shared" si="22"/>
        <v>1</v>
      </c>
      <c r="X78" s="26">
        <f t="shared" si="28"/>
        <v>1</v>
      </c>
      <c r="Y78" s="26">
        <f t="shared" si="23"/>
        <v>0</v>
      </c>
      <c r="Z78" s="28">
        <f t="shared" si="24"/>
        <v>0</v>
      </c>
      <c r="AA78" s="71" t="str">
        <f t="shared" si="29"/>
        <v>SRSA</v>
      </c>
      <c r="AB78" s="37">
        <f t="shared" si="30"/>
        <v>1</v>
      </c>
      <c r="AC78" s="26">
        <f t="shared" si="31"/>
        <v>1</v>
      </c>
      <c r="AD78" s="28" t="str">
        <f t="shared" si="32"/>
        <v>Initial</v>
      </c>
      <c r="AE78" s="71" t="str">
        <f t="shared" si="25"/>
        <v>-</v>
      </c>
      <c r="AF78" s="37" t="str">
        <f t="shared" si="26"/>
        <v>SRSA</v>
      </c>
    </row>
    <row r="79" spans="1:32" ht="12.75">
      <c r="A79" s="125">
        <v>2700150</v>
      </c>
      <c r="B79" s="37">
        <v>12888</v>
      </c>
      <c r="C79" s="26" t="s">
        <v>186</v>
      </c>
      <c r="D79" s="26" t="s">
        <v>187</v>
      </c>
      <c r="E79" s="26" t="s">
        <v>1004</v>
      </c>
      <c r="F79" s="26">
        <v>56225</v>
      </c>
      <c r="G79" s="27">
        <v>361</v>
      </c>
      <c r="H79" s="28">
        <v>3203255282</v>
      </c>
      <c r="I79" s="29" t="s">
        <v>1159</v>
      </c>
      <c r="J79" s="30" t="s">
        <v>1048</v>
      </c>
      <c r="K79" s="32" t="s">
        <v>1048</v>
      </c>
      <c r="L79" s="54">
        <v>469.02</v>
      </c>
      <c r="M79" s="58" t="s">
        <v>1049</v>
      </c>
      <c r="N79" s="36">
        <v>15.94202899</v>
      </c>
      <c r="O79" s="30" t="s">
        <v>1049</v>
      </c>
      <c r="P79" s="34"/>
      <c r="Q79" s="32" t="str">
        <f t="shared" si="27"/>
        <v>NO</v>
      </c>
      <c r="R79" s="63" t="s">
        <v>1048</v>
      </c>
      <c r="S79" s="73">
        <v>40374.06</v>
      </c>
      <c r="T79" s="74">
        <v>3361.21</v>
      </c>
      <c r="U79" s="74">
        <v>4681.13</v>
      </c>
      <c r="V79" s="75">
        <v>2965.14</v>
      </c>
      <c r="W79" s="37">
        <f t="shared" si="22"/>
        <v>1</v>
      </c>
      <c r="X79" s="26">
        <f t="shared" si="28"/>
        <v>1</v>
      </c>
      <c r="Y79" s="26">
        <f t="shared" si="23"/>
        <v>0</v>
      </c>
      <c r="Z79" s="28">
        <f t="shared" si="24"/>
        <v>0</v>
      </c>
      <c r="AA79" s="71" t="str">
        <f t="shared" si="29"/>
        <v>SRSA</v>
      </c>
      <c r="AB79" s="37">
        <f t="shared" si="30"/>
        <v>1</v>
      </c>
      <c r="AC79" s="26">
        <f t="shared" si="31"/>
        <v>0</v>
      </c>
      <c r="AD79" s="28">
        <f t="shared" si="32"/>
        <v>0</v>
      </c>
      <c r="AE79" s="71" t="str">
        <f t="shared" si="25"/>
        <v>-</v>
      </c>
      <c r="AF79" s="37">
        <f t="shared" si="26"/>
        <v>0</v>
      </c>
    </row>
    <row r="80" spans="1:32" ht="12.75">
      <c r="A80" s="125">
        <v>2709420</v>
      </c>
      <c r="B80" s="37">
        <v>10094</v>
      </c>
      <c r="C80" s="26" t="s">
        <v>48</v>
      </c>
      <c r="D80" s="26" t="s">
        <v>455</v>
      </c>
      <c r="E80" s="26" t="s">
        <v>48</v>
      </c>
      <c r="F80" s="26">
        <v>55720</v>
      </c>
      <c r="G80" s="27">
        <v>1757</v>
      </c>
      <c r="H80" s="28">
        <v>2188796721</v>
      </c>
      <c r="I80" s="29" t="s">
        <v>1154</v>
      </c>
      <c r="J80" s="30" t="s">
        <v>1049</v>
      </c>
      <c r="K80" s="32" t="s">
        <v>1049</v>
      </c>
      <c r="L80" s="54">
        <v>2138.42</v>
      </c>
      <c r="M80" s="58" t="s">
        <v>1049</v>
      </c>
      <c r="N80" s="36">
        <v>8.488612836</v>
      </c>
      <c r="O80" s="30" t="s">
        <v>1049</v>
      </c>
      <c r="P80" s="34"/>
      <c r="Q80" s="32" t="str">
        <f t="shared" si="27"/>
        <v>NO</v>
      </c>
      <c r="R80" s="63" t="s">
        <v>1049</v>
      </c>
      <c r="S80" s="73">
        <v>121430.62</v>
      </c>
      <c r="T80" s="74">
        <v>8146.23</v>
      </c>
      <c r="U80" s="74">
        <v>13801.13</v>
      </c>
      <c r="V80" s="75">
        <v>11816.74</v>
      </c>
      <c r="W80" s="37">
        <f t="shared" si="22"/>
        <v>0</v>
      </c>
      <c r="X80" s="26">
        <f t="shared" si="28"/>
        <v>0</v>
      </c>
      <c r="Y80" s="26">
        <f t="shared" si="23"/>
        <v>0</v>
      </c>
      <c r="Z80" s="28">
        <f t="shared" si="24"/>
        <v>0</v>
      </c>
      <c r="AA80" s="71" t="str">
        <f t="shared" si="29"/>
        <v>-</v>
      </c>
      <c r="AB80" s="37">
        <f t="shared" si="30"/>
        <v>0</v>
      </c>
      <c r="AC80" s="26">
        <f t="shared" si="31"/>
        <v>0</v>
      </c>
      <c r="AD80" s="28">
        <f t="shared" si="32"/>
        <v>0</v>
      </c>
      <c r="AE80" s="71" t="str">
        <f t="shared" si="25"/>
        <v>-</v>
      </c>
      <c r="AF80" s="37">
        <f t="shared" si="26"/>
        <v>0</v>
      </c>
    </row>
    <row r="81" spans="1:32" ht="12.75">
      <c r="A81" s="125">
        <v>2709510</v>
      </c>
      <c r="B81" s="37">
        <v>10013</v>
      </c>
      <c r="C81" s="26" t="s">
        <v>461</v>
      </c>
      <c r="D81" s="26" t="s">
        <v>462</v>
      </c>
      <c r="E81" s="26" t="s">
        <v>461</v>
      </c>
      <c r="F81" s="26">
        <v>55421</v>
      </c>
      <c r="G81" s="27">
        <v>1992</v>
      </c>
      <c r="H81" s="28">
        <v>7635284505</v>
      </c>
      <c r="I81" s="29" t="s">
        <v>1051</v>
      </c>
      <c r="J81" s="30" t="s">
        <v>1049</v>
      </c>
      <c r="K81" s="32" t="s">
        <v>1049</v>
      </c>
      <c r="L81" s="54">
        <v>2725.25</v>
      </c>
      <c r="M81" s="58" t="s">
        <v>1049</v>
      </c>
      <c r="N81" s="36">
        <v>9.727520436</v>
      </c>
      <c r="O81" s="30" t="s">
        <v>1049</v>
      </c>
      <c r="P81" s="34"/>
      <c r="Q81" s="32" t="str">
        <f t="shared" si="27"/>
        <v>NO</v>
      </c>
      <c r="R81" s="63" t="s">
        <v>1049</v>
      </c>
      <c r="S81" s="73">
        <v>152995.63</v>
      </c>
      <c r="T81" s="74">
        <v>8580.66</v>
      </c>
      <c r="U81" s="74">
        <v>15659.92</v>
      </c>
      <c r="V81" s="75">
        <v>14563.79</v>
      </c>
      <c r="W81" s="37">
        <f t="shared" si="22"/>
        <v>0</v>
      </c>
      <c r="X81" s="26">
        <f t="shared" si="28"/>
        <v>0</v>
      </c>
      <c r="Y81" s="26">
        <f t="shared" si="23"/>
        <v>0</v>
      </c>
      <c r="Z81" s="28">
        <f t="shared" si="24"/>
        <v>0</v>
      </c>
      <c r="AA81" s="71" t="str">
        <f t="shared" si="29"/>
        <v>-</v>
      </c>
      <c r="AB81" s="37">
        <f t="shared" si="30"/>
        <v>0</v>
      </c>
      <c r="AC81" s="26">
        <f t="shared" si="31"/>
        <v>0</v>
      </c>
      <c r="AD81" s="28">
        <f t="shared" si="32"/>
        <v>0</v>
      </c>
      <c r="AE81" s="71" t="str">
        <f t="shared" si="25"/>
        <v>-</v>
      </c>
      <c r="AF81" s="37">
        <f t="shared" si="26"/>
        <v>0</v>
      </c>
    </row>
    <row r="82" spans="1:32" ht="12.75">
      <c r="A82" s="125">
        <v>2709540</v>
      </c>
      <c r="B82" s="37">
        <v>10081</v>
      </c>
      <c r="C82" s="26" t="s">
        <v>463</v>
      </c>
      <c r="D82" s="26" t="s">
        <v>464</v>
      </c>
      <c r="E82" s="26" t="s">
        <v>463</v>
      </c>
      <c r="F82" s="26">
        <v>56019</v>
      </c>
      <c r="G82" s="27">
        <v>1166</v>
      </c>
      <c r="H82" s="28">
        <v>5078773491</v>
      </c>
      <c r="I82" s="29" t="s">
        <v>1159</v>
      </c>
      <c r="J82" s="30" t="s">
        <v>1048</v>
      </c>
      <c r="K82" s="32" t="s">
        <v>1048</v>
      </c>
      <c r="L82" s="54">
        <v>150.44</v>
      </c>
      <c r="M82" s="58" t="s">
        <v>1049</v>
      </c>
      <c r="N82" s="36">
        <v>6.896551724</v>
      </c>
      <c r="O82" s="30" t="s">
        <v>1049</v>
      </c>
      <c r="P82" s="34"/>
      <c r="Q82" s="32" t="str">
        <f t="shared" si="27"/>
        <v>NO</v>
      </c>
      <c r="R82" s="63" t="s">
        <v>1048</v>
      </c>
      <c r="S82" s="73">
        <v>14130.32</v>
      </c>
      <c r="T82" s="74">
        <v>998.81</v>
      </c>
      <c r="U82" s="74">
        <v>1419.05</v>
      </c>
      <c r="V82" s="75">
        <v>933.93</v>
      </c>
      <c r="W82" s="37">
        <f t="shared" si="22"/>
        <v>1</v>
      </c>
      <c r="X82" s="26">
        <f t="shared" si="28"/>
        <v>1</v>
      </c>
      <c r="Y82" s="26">
        <f t="shared" si="23"/>
        <v>0</v>
      </c>
      <c r="Z82" s="28">
        <f t="shared" si="24"/>
        <v>0</v>
      </c>
      <c r="AA82" s="71" t="str">
        <f t="shared" si="29"/>
        <v>SRSA</v>
      </c>
      <c r="AB82" s="37">
        <f t="shared" si="30"/>
        <v>1</v>
      </c>
      <c r="AC82" s="26">
        <f t="shared" si="31"/>
        <v>0</v>
      </c>
      <c r="AD82" s="28">
        <f t="shared" si="32"/>
        <v>0</v>
      </c>
      <c r="AE82" s="71" t="str">
        <f t="shared" si="25"/>
        <v>-</v>
      </c>
      <c r="AF82" s="37">
        <f t="shared" si="26"/>
        <v>0</v>
      </c>
    </row>
    <row r="83" spans="1:32" ht="12.75">
      <c r="A83" s="125">
        <v>2700115</v>
      </c>
      <c r="B83" s="37">
        <v>74015</v>
      </c>
      <c r="C83" s="26" t="s">
        <v>120</v>
      </c>
      <c r="D83" s="26" t="s">
        <v>121</v>
      </c>
      <c r="E83" s="26" t="s">
        <v>44</v>
      </c>
      <c r="F83" s="26">
        <v>55101</v>
      </c>
      <c r="G83" s="27">
        <v>3849</v>
      </c>
      <c r="H83" s="28">
        <v>6517765151</v>
      </c>
      <c r="I83" s="29" t="s">
        <v>1156</v>
      </c>
      <c r="J83" s="30" t="s">
        <v>1049</v>
      </c>
      <c r="K83" s="32" t="s">
        <v>1049</v>
      </c>
      <c r="L83" s="54">
        <v>518.51</v>
      </c>
      <c r="M83" s="58" t="s">
        <v>1049</v>
      </c>
      <c r="N83" s="36" t="s">
        <v>336</v>
      </c>
      <c r="O83" s="30" t="s">
        <v>336</v>
      </c>
      <c r="P83" s="34"/>
      <c r="Q83" s="32" t="str">
        <f t="shared" si="27"/>
        <v>NO</v>
      </c>
      <c r="R83" s="63" t="s">
        <v>1049</v>
      </c>
      <c r="S83" s="73">
        <v>48291.62</v>
      </c>
      <c r="T83" s="74">
        <v>4375</v>
      </c>
      <c r="U83" s="74">
        <v>5890.55</v>
      </c>
      <c r="V83" s="75">
        <v>3477.73</v>
      </c>
      <c r="W83" s="37">
        <f t="shared" si="22"/>
        <v>0</v>
      </c>
      <c r="X83" s="26">
        <f t="shared" si="28"/>
        <v>1</v>
      </c>
      <c r="Y83" s="26">
        <f t="shared" si="23"/>
        <v>0</v>
      </c>
      <c r="Z83" s="28">
        <f t="shared" si="24"/>
        <v>0</v>
      </c>
      <c r="AA83" s="71" t="str">
        <f t="shared" si="29"/>
        <v>-</v>
      </c>
      <c r="AB83" s="37">
        <f t="shared" si="30"/>
        <v>0</v>
      </c>
      <c r="AC83" s="26">
        <f t="shared" si="31"/>
        <v>0</v>
      </c>
      <c r="AD83" s="28">
        <f t="shared" si="32"/>
        <v>0</v>
      </c>
      <c r="AE83" s="71" t="str">
        <f t="shared" si="25"/>
        <v>-</v>
      </c>
      <c r="AF83" s="37">
        <f t="shared" si="26"/>
        <v>0</v>
      </c>
    </row>
    <row r="84" spans="1:32" ht="12.75">
      <c r="A84" s="125">
        <v>2700156</v>
      </c>
      <c r="B84" s="37">
        <v>74035</v>
      </c>
      <c r="C84" s="26" t="s">
        <v>195</v>
      </c>
      <c r="D84" s="26" t="s">
        <v>196</v>
      </c>
      <c r="E84" s="26" t="s">
        <v>44</v>
      </c>
      <c r="F84" s="26">
        <v>55104</v>
      </c>
      <c r="G84" s="27">
        <v>1359</v>
      </c>
      <c r="H84" s="28">
        <v>6516495795</v>
      </c>
      <c r="I84" s="29" t="s">
        <v>1156</v>
      </c>
      <c r="J84" s="30" t="s">
        <v>1049</v>
      </c>
      <c r="K84" s="32" t="s">
        <v>1049</v>
      </c>
      <c r="L84" s="54">
        <v>93.57</v>
      </c>
      <c r="M84" s="58" t="s">
        <v>1049</v>
      </c>
      <c r="N84" s="36" t="s">
        <v>336</v>
      </c>
      <c r="O84" s="30" t="s">
        <v>336</v>
      </c>
      <c r="P84" s="34"/>
      <c r="Q84" s="32" t="str">
        <f t="shared" si="27"/>
        <v>NO</v>
      </c>
      <c r="R84" s="63" t="s">
        <v>1049</v>
      </c>
      <c r="S84" s="73">
        <v>10239.84</v>
      </c>
      <c r="T84" s="74">
        <v>625</v>
      </c>
      <c r="U84" s="74">
        <v>860.41</v>
      </c>
      <c r="V84" s="75">
        <v>532.45</v>
      </c>
      <c r="W84" s="37">
        <f t="shared" si="22"/>
        <v>0</v>
      </c>
      <c r="X84" s="26">
        <f t="shared" si="28"/>
        <v>1</v>
      </c>
      <c r="Y84" s="26">
        <f t="shared" si="23"/>
        <v>0</v>
      </c>
      <c r="Z84" s="28">
        <f t="shared" si="24"/>
        <v>0</v>
      </c>
      <c r="AA84" s="71" t="str">
        <f t="shared" si="29"/>
        <v>-</v>
      </c>
      <c r="AB84" s="37">
        <f t="shared" si="30"/>
        <v>0</v>
      </c>
      <c r="AC84" s="26">
        <f t="shared" si="31"/>
        <v>0</v>
      </c>
      <c r="AD84" s="28">
        <f t="shared" si="32"/>
        <v>0</v>
      </c>
      <c r="AE84" s="71" t="str">
        <f t="shared" si="25"/>
        <v>-</v>
      </c>
      <c r="AF84" s="37">
        <f t="shared" si="26"/>
        <v>0</v>
      </c>
    </row>
    <row r="85" spans="1:32" ht="12.75">
      <c r="A85" s="125">
        <v>2713110</v>
      </c>
      <c r="B85" s="37">
        <v>10166</v>
      </c>
      <c r="C85" s="26" t="s">
        <v>1044</v>
      </c>
      <c r="D85" s="26" t="s">
        <v>535</v>
      </c>
      <c r="E85" s="26" t="s">
        <v>878</v>
      </c>
      <c r="F85" s="26">
        <v>55604</v>
      </c>
      <c r="G85" s="27">
        <v>1030</v>
      </c>
      <c r="H85" s="28">
        <v>2183872271</v>
      </c>
      <c r="I85" s="29" t="s">
        <v>1159</v>
      </c>
      <c r="J85" s="30" t="s">
        <v>1048</v>
      </c>
      <c r="K85" s="32" t="s">
        <v>1048</v>
      </c>
      <c r="L85" s="54">
        <v>607.09</v>
      </c>
      <c r="M85" s="58" t="s">
        <v>1048</v>
      </c>
      <c r="N85" s="36">
        <v>7.412223667</v>
      </c>
      <c r="O85" s="30" t="s">
        <v>1049</v>
      </c>
      <c r="P85" s="34"/>
      <c r="Q85" s="32" t="str">
        <f t="shared" si="27"/>
        <v>NO</v>
      </c>
      <c r="R85" s="63" t="s">
        <v>1048</v>
      </c>
      <c r="S85" s="73">
        <v>30470.78</v>
      </c>
      <c r="T85" s="74">
        <v>1788.68</v>
      </c>
      <c r="U85" s="74">
        <v>3212.11</v>
      </c>
      <c r="V85" s="75">
        <v>2937.33</v>
      </c>
      <c r="W85" s="37">
        <f t="shared" si="22"/>
        <v>1</v>
      </c>
      <c r="X85" s="26">
        <f t="shared" si="28"/>
        <v>1</v>
      </c>
      <c r="Y85" s="26">
        <f t="shared" si="23"/>
        <v>0</v>
      </c>
      <c r="Z85" s="28">
        <f t="shared" si="24"/>
        <v>0</v>
      </c>
      <c r="AA85" s="71" t="str">
        <f t="shared" si="29"/>
        <v>SRSA</v>
      </c>
      <c r="AB85" s="37">
        <f t="shared" si="30"/>
        <v>1</v>
      </c>
      <c r="AC85" s="26">
        <f t="shared" si="31"/>
        <v>0</v>
      </c>
      <c r="AD85" s="28">
        <f t="shared" si="32"/>
        <v>0</v>
      </c>
      <c r="AE85" s="71" t="str">
        <f t="shared" si="25"/>
        <v>-</v>
      </c>
      <c r="AF85" s="37">
        <f t="shared" si="26"/>
        <v>0</v>
      </c>
    </row>
    <row r="86" spans="1:32" ht="12.75">
      <c r="A86" s="125">
        <v>2700173</v>
      </c>
      <c r="B86" s="37">
        <v>74049</v>
      </c>
      <c r="C86" s="26" t="s">
        <v>225</v>
      </c>
      <c r="D86" s="26" t="s">
        <v>226</v>
      </c>
      <c r="E86" s="26" t="s">
        <v>950</v>
      </c>
      <c r="F86" s="26">
        <v>55433</v>
      </c>
      <c r="G86" s="27">
        <v>3762</v>
      </c>
      <c r="H86" s="28">
        <v>7638629223</v>
      </c>
      <c r="I86" s="29" t="s">
        <v>1152</v>
      </c>
      <c r="J86" s="30" t="s">
        <v>1049</v>
      </c>
      <c r="K86" s="32" t="s">
        <v>1049</v>
      </c>
      <c r="L86" s="54">
        <v>111.41</v>
      </c>
      <c r="M86" s="58" t="s">
        <v>1049</v>
      </c>
      <c r="N86" s="36" t="s">
        <v>336</v>
      </c>
      <c r="O86" s="30" t="s">
        <v>336</v>
      </c>
      <c r="P86" s="34"/>
      <c r="Q86" s="32" t="str">
        <f t="shared" si="27"/>
        <v>NO</v>
      </c>
      <c r="R86" s="63" t="s">
        <v>1049</v>
      </c>
      <c r="S86" s="73">
        <v>4408.05</v>
      </c>
      <c r="T86" s="74">
        <v>334.67</v>
      </c>
      <c r="U86" s="74">
        <v>691.6</v>
      </c>
      <c r="V86" s="75">
        <v>720.41</v>
      </c>
      <c r="W86" s="37">
        <f t="shared" si="22"/>
        <v>0</v>
      </c>
      <c r="X86" s="26">
        <f t="shared" si="28"/>
        <v>1</v>
      </c>
      <c r="Y86" s="26">
        <f t="shared" si="23"/>
        <v>0</v>
      </c>
      <c r="Z86" s="28">
        <f t="shared" si="24"/>
        <v>0</v>
      </c>
      <c r="AA86" s="71" t="str">
        <f t="shared" si="29"/>
        <v>-</v>
      </c>
      <c r="AB86" s="37">
        <f t="shared" si="30"/>
        <v>0</v>
      </c>
      <c r="AC86" s="26">
        <f t="shared" si="31"/>
        <v>0</v>
      </c>
      <c r="AD86" s="28">
        <f t="shared" si="32"/>
        <v>0</v>
      </c>
      <c r="AE86" s="71" t="str">
        <f t="shared" si="25"/>
        <v>-</v>
      </c>
      <c r="AF86" s="37">
        <f t="shared" si="26"/>
        <v>0</v>
      </c>
    </row>
    <row r="87" spans="1:32" ht="12.75">
      <c r="A87" s="125">
        <v>2700192</v>
      </c>
      <c r="B87" s="37">
        <v>74081</v>
      </c>
      <c r="C87" s="26" t="s">
        <v>267</v>
      </c>
      <c r="D87" s="26" t="s">
        <v>268</v>
      </c>
      <c r="E87" s="26" t="s">
        <v>151</v>
      </c>
      <c r="F87" s="26">
        <v>55021</v>
      </c>
      <c r="G87" s="27" t="s">
        <v>1036</v>
      </c>
      <c r="H87" s="28">
        <v>5073331323</v>
      </c>
      <c r="I87" s="29" t="s">
        <v>1159</v>
      </c>
      <c r="J87" s="30" t="s">
        <v>1048</v>
      </c>
      <c r="K87" s="32" t="s">
        <v>1048</v>
      </c>
      <c r="L87" s="54">
        <v>42.51</v>
      </c>
      <c r="M87" s="58" t="s">
        <v>1049</v>
      </c>
      <c r="N87" s="36" t="s">
        <v>336</v>
      </c>
      <c r="O87" s="30" t="s">
        <v>336</v>
      </c>
      <c r="P87" s="34"/>
      <c r="Q87" s="32" t="str">
        <f t="shared" si="27"/>
        <v>NO</v>
      </c>
      <c r="R87" s="63" t="s">
        <v>1048</v>
      </c>
      <c r="S87" s="73">
        <v>1093.82</v>
      </c>
      <c r="T87" s="74">
        <v>347.22</v>
      </c>
      <c r="U87" s="74">
        <v>479.28</v>
      </c>
      <c r="V87" s="75">
        <v>298.21</v>
      </c>
      <c r="W87" s="37">
        <f t="shared" si="22"/>
        <v>1</v>
      </c>
      <c r="X87" s="26">
        <f t="shared" si="28"/>
        <v>1</v>
      </c>
      <c r="Y87" s="26">
        <f t="shared" si="23"/>
        <v>0</v>
      </c>
      <c r="Z87" s="28">
        <f t="shared" si="24"/>
        <v>0</v>
      </c>
      <c r="AA87" s="71" t="str">
        <f t="shared" si="29"/>
        <v>SRSA</v>
      </c>
      <c r="AB87" s="37">
        <f t="shared" si="30"/>
        <v>1</v>
      </c>
      <c r="AC87" s="26">
        <f t="shared" si="31"/>
        <v>0</v>
      </c>
      <c r="AD87" s="28">
        <f t="shared" si="32"/>
        <v>0</v>
      </c>
      <c r="AE87" s="71" t="str">
        <f t="shared" si="25"/>
        <v>-</v>
      </c>
      <c r="AF87" s="37">
        <f t="shared" si="26"/>
        <v>0</v>
      </c>
    </row>
    <row r="88" spans="1:32" ht="12.75">
      <c r="A88" s="125">
        <v>2709690</v>
      </c>
      <c r="B88" s="37">
        <v>10095</v>
      </c>
      <c r="C88" s="26" t="s">
        <v>465</v>
      </c>
      <c r="D88" s="26" t="s">
        <v>949</v>
      </c>
      <c r="E88" s="26" t="s">
        <v>1002</v>
      </c>
      <c r="F88" s="26">
        <v>55726</v>
      </c>
      <c r="G88" s="27">
        <v>7</v>
      </c>
      <c r="H88" s="28">
        <v>2186443737</v>
      </c>
      <c r="I88" s="29" t="s">
        <v>1157</v>
      </c>
      <c r="J88" s="30" t="s">
        <v>1048</v>
      </c>
      <c r="K88" s="32" t="s">
        <v>1048</v>
      </c>
      <c r="L88" s="54">
        <v>285.5</v>
      </c>
      <c r="M88" s="58" t="s">
        <v>1049</v>
      </c>
      <c r="N88" s="36">
        <v>12.98245614</v>
      </c>
      <c r="O88" s="30" t="s">
        <v>1049</v>
      </c>
      <c r="P88" s="34"/>
      <c r="Q88" s="32" t="str">
        <f t="shared" si="27"/>
        <v>NO</v>
      </c>
      <c r="R88" s="63" t="s">
        <v>1048</v>
      </c>
      <c r="S88" s="73">
        <v>18857.49</v>
      </c>
      <c r="T88" s="74">
        <v>1366.26</v>
      </c>
      <c r="U88" s="74">
        <v>2087.59</v>
      </c>
      <c r="V88" s="75">
        <v>1553.7</v>
      </c>
      <c r="W88" s="37">
        <f t="shared" si="22"/>
        <v>1</v>
      </c>
      <c r="X88" s="26">
        <f t="shared" si="28"/>
        <v>1</v>
      </c>
      <c r="Y88" s="26">
        <f t="shared" si="23"/>
        <v>0</v>
      </c>
      <c r="Z88" s="28">
        <f t="shared" si="24"/>
        <v>0</v>
      </c>
      <c r="AA88" s="71" t="str">
        <f t="shared" si="29"/>
        <v>SRSA</v>
      </c>
      <c r="AB88" s="37">
        <f t="shared" si="30"/>
        <v>1</v>
      </c>
      <c r="AC88" s="26">
        <f t="shared" si="31"/>
        <v>0</v>
      </c>
      <c r="AD88" s="28">
        <f t="shared" si="32"/>
        <v>0</v>
      </c>
      <c r="AE88" s="71" t="str">
        <f t="shared" si="25"/>
        <v>-</v>
      </c>
      <c r="AF88" s="37">
        <f t="shared" si="26"/>
        <v>0</v>
      </c>
    </row>
    <row r="89" spans="1:32" s="1" customFormat="1" ht="12.75">
      <c r="A89" s="125">
        <v>2709720</v>
      </c>
      <c r="B89" s="37">
        <v>10593</v>
      </c>
      <c r="C89" s="26" t="s">
        <v>466</v>
      </c>
      <c r="D89" s="26" t="s">
        <v>467</v>
      </c>
      <c r="E89" s="26" t="s">
        <v>466</v>
      </c>
      <c r="F89" s="26">
        <v>56716</v>
      </c>
      <c r="G89" s="27">
        <v>2099</v>
      </c>
      <c r="H89" s="28">
        <v>2182815313</v>
      </c>
      <c r="I89" s="29" t="s">
        <v>1055</v>
      </c>
      <c r="J89" s="30" t="s">
        <v>1049</v>
      </c>
      <c r="K89" s="32" t="s">
        <v>1048</v>
      </c>
      <c r="L89" s="54">
        <v>1364.47</v>
      </c>
      <c r="M89" s="58" t="s">
        <v>1049</v>
      </c>
      <c r="N89" s="36">
        <v>11.71067738</v>
      </c>
      <c r="O89" s="30" t="s">
        <v>1049</v>
      </c>
      <c r="P89" s="34"/>
      <c r="Q89" s="32" t="str">
        <f t="shared" si="27"/>
        <v>NO</v>
      </c>
      <c r="R89" s="63" t="s">
        <v>1049</v>
      </c>
      <c r="S89" s="73">
        <v>77446.68</v>
      </c>
      <c r="T89" s="74">
        <v>5898.5</v>
      </c>
      <c r="U89" s="74">
        <v>9732.54</v>
      </c>
      <c r="V89" s="75">
        <v>8065.02</v>
      </c>
      <c r="W89" s="37">
        <f t="shared" si="22"/>
        <v>1</v>
      </c>
      <c r="X89" s="26">
        <f t="shared" si="28"/>
        <v>0</v>
      </c>
      <c r="Y89" s="26">
        <f t="shared" si="23"/>
        <v>0</v>
      </c>
      <c r="Z89" s="28">
        <f t="shared" si="24"/>
        <v>0</v>
      </c>
      <c r="AA89" s="71" t="str">
        <f t="shared" si="29"/>
        <v>-</v>
      </c>
      <c r="AB89" s="37">
        <f t="shared" si="30"/>
        <v>0</v>
      </c>
      <c r="AC89" s="26">
        <f t="shared" si="31"/>
        <v>0</v>
      </c>
      <c r="AD89" s="28">
        <f t="shared" si="32"/>
        <v>0</v>
      </c>
      <c r="AE89" s="71" t="str">
        <f t="shared" si="25"/>
        <v>-</v>
      </c>
      <c r="AF89" s="37">
        <f t="shared" si="26"/>
        <v>0</v>
      </c>
    </row>
    <row r="90" spans="1:32" ht="12.75">
      <c r="A90" s="125">
        <v>2709750</v>
      </c>
      <c r="B90" s="37">
        <v>10182</v>
      </c>
      <c r="C90" s="26" t="s">
        <v>468</v>
      </c>
      <c r="D90" s="26" t="s">
        <v>469</v>
      </c>
      <c r="E90" s="26" t="s">
        <v>470</v>
      </c>
      <c r="F90" s="26">
        <v>56441</v>
      </c>
      <c r="G90" s="27">
        <v>1198</v>
      </c>
      <c r="H90" s="28">
        <v>2185465165</v>
      </c>
      <c r="I90" s="29" t="s">
        <v>1159</v>
      </c>
      <c r="J90" s="30" t="s">
        <v>1048</v>
      </c>
      <c r="K90" s="32" t="s">
        <v>1048</v>
      </c>
      <c r="L90" s="54">
        <v>1287.16</v>
      </c>
      <c r="M90" s="58" t="s">
        <v>1049</v>
      </c>
      <c r="N90" s="36">
        <v>12.19091432</v>
      </c>
      <c r="O90" s="30" t="s">
        <v>1049</v>
      </c>
      <c r="P90" s="34"/>
      <c r="Q90" s="32" t="str">
        <f t="shared" si="27"/>
        <v>NO</v>
      </c>
      <c r="R90" s="63" t="s">
        <v>1048</v>
      </c>
      <c r="S90" s="73">
        <v>91001.54</v>
      </c>
      <c r="T90" s="74">
        <v>6436.38</v>
      </c>
      <c r="U90" s="74">
        <v>9829.02</v>
      </c>
      <c r="V90" s="75">
        <v>7309.07</v>
      </c>
      <c r="W90" s="37">
        <f t="shared" si="22"/>
        <v>1</v>
      </c>
      <c r="X90" s="26">
        <f t="shared" si="28"/>
        <v>0</v>
      </c>
      <c r="Y90" s="26">
        <f t="shared" si="23"/>
        <v>0</v>
      </c>
      <c r="Z90" s="28">
        <f t="shared" si="24"/>
        <v>0</v>
      </c>
      <c r="AA90" s="71" t="str">
        <f t="shared" si="29"/>
        <v>-</v>
      </c>
      <c r="AB90" s="37">
        <f t="shared" si="30"/>
        <v>1</v>
      </c>
      <c r="AC90" s="26">
        <f t="shared" si="31"/>
        <v>0</v>
      </c>
      <c r="AD90" s="28">
        <f t="shared" si="32"/>
        <v>0</v>
      </c>
      <c r="AE90" s="71" t="str">
        <f t="shared" si="25"/>
        <v>-</v>
      </c>
      <c r="AF90" s="37">
        <f t="shared" si="26"/>
        <v>0</v>
      </c>
    </row>
    <row r="91" spans="1:32" ht="12.75">
      <c r="A91" s="125">
        <v>2700218</v>
      </c>
      <c r="B91" s="37">
        <v>74059</v>
      </c>
      <c r="C91" s="26" t="s">
        <v>301</v>
      </c>
      <c r="D91" s="26" t="s">
        <v>302</v>
      </c>
      <c r="E91" s="26" t="s">
        <v>303</v>
      </c>
      <c r="F91" s="26">
        <v>56442</v>
      </c>
      <c r="G91" s="27" t="s">
        <v>1036</v>
      </c>
      <c r="H91" s="28">
        <v>2186925437</v>
      </c>
      <c r="I91" s="29" t="s">
        <v>1159</v>
      </c>
      <c r="J91" s="30" t="s">
        <v>1048</v>
      </c>
      <c r="K91" s="32" t="s">
        <v>1048</v>
      </c>
      <c r="L91" s="54">
        <v>82.51</v>
      </c>
      <c r="M91" s="58" t="s">
        <v>1049</v>
      </c>
      <c r="N91" s="36" t="s">
        <v>336</v>
      </c>
      <c r="O91" s="30" t="s">
        <v>336</v>
      </c>
      <c r="P91" s="34"/>
      <c r="Q91" s="32" t="str">
        <f t="shared" si="27"/>
        <v>NO</v>
      </c>
      <c r="R91" s="63" t="s">
        <v>1048</v>
      </c>
      <c r="S91" s="73">
        <v>1617.27</v>
      </c>
      <c r="T91" s="74">
        <v>290.79</v>
      </c>
      <c r="U91" s="74">
        <v>489.52</v>
      </c>
      <c r="V91" s="75">
        <v>415.9</v>
      </c>
      <c r="W91" s="37">
        <f t="shared" si="22"/>
        <v>1</v>
      </c>
      <c r="X91" s="26">
        <f t="shared" si="28"/>
        <v>1</v>
      </c>
      <c r="Y91" s="26">
        <f t="shared" si="23"/>
        <v>0</v>
      </c>
      <c r="Z91" s="28">
        <f t="shared" si="24"/>
        <v>0</v>
      </c>
      <c r="AA91" s="71" t="str">
        <f t="shared" si="29"/>
        <v>SRSA</v>
      </c>
      <c r="AB91" s="37">
        <f t="shared" si="30"/>
        <v>1</v>
      </c>
      <c r="AC91" s="26">
        <f t="shared" si="31"/>
        <v>0</v>
      </c>
      <c r="AD91" s="28">
        <f t="shared" si="32"/>
        <v>0</v>
      </c>
      <c r="AE91" s="71" t="str">
        <f t="shared" si="25"/>
        <v>-</v>
      </c>
      <c r="AF91" s="37">
        <f t="shared" si="26"/>
        <v>0</v>
      </c>
    </row>
    <row r="92" spans="1:32" ht="12.75">
      <c r="A92" s="125">
        <v>2700044</v>
      </c>
      <c r="B92" s="37">
        <v>520937</v>
      </c>
      <c r="C92" s="26" t="s">
        <v>59</v>
      </c>
      <c r="D92" s="26" t="s">
        <v>60</v>
      </c>
      <c r="E92" s="26" t="s">
        <v>977</v>
      </c>
      <c r="F92" s="26">
        <v>55336</v>
      </c>
      <c r="G92" s="27">
        <v>2336</v>
      </c>
      <c r="H92" s="28">
        <v>3208642600</v>
      </c>
      <c r="I92" s="29" t="s">
        <v>1151</v>
      </c>
      <c r="J92" s="30" t="s">
        <v>1049</v>
      </c>
      <c r="K92" s="32" t="s">
        <v>1049</v>
      </c>
      <c r="L92" s="54">
        <v>20.19</v>
      </c>
      <c r="M92" s="58" t="s">
        <v>1049</v>
      </c>
      <c r="N92" s="36" t="s">
        <v>336</v>
      </c>
      <c r="O92" s="30" t="s">
        <v>336</v>
      </c>
      <c r="P92" s="34"/>
      <c r="Q92" s="32" t="str">
        <f t="shared" si="27"/>
        <v>NO</v>
      </c>
      <c r="R92" s="63" t="s">
        <v>1048</v>
      </c>
      <c r="S92" s="73">
        <v>0</v>
      </c>
      <c r="T92" s="74">
        <v>0</v>
      </c>
      <c r="U92" s="74">
        <v>0</v>
      </c>
      <c r="V92" s="75">
        <v>0</v>
      </c>
      <c r="W92" s="37">
        <f t="shared" si="22"/>
        <v>0</v>
      </c>
      <c r="X92" s="26">
        <f t="shared" si="28"/>
        <v>1</v>
      </c>
      <c r="Y92" s="26">
        <f t="shared" si="23"/>
        <v>0</v>
      </c>
      <c r="Z92" s="28">
        <f t="shared" si="24"/>
        <v>0</v>
      </c>
      <c r="AA92" s="71" t="str">
        <f t="shared" si="29"/>
        <v>-</v>
      </c>
      <c r="AB92" s="37">
        <f t="shared" si="30"/>
        <v>1</v>
      </c>
      <c r="AC92" s="26">
        <f t="shared" si="31"/>
        <v>0</v>
      </c>
      <c r="AD92" s="28">
        <f t="shared" si="32"/>
        <v>0</v>
      </c>
      <c r="AE92" s="71" t="str">
        <f t="shared" si="25"/>
        <v>-</v>
      </c>
      <c r="AF92" s="37">
        <f t="shared" si="26"/>
        <v>0</v>
      </c>
    </row>
    <row r="93" spans="1:32" ht="12.75">
      <c r="A93" s="125">
        <v>2700138</v>
      </c>
      <c r="B93" s="37">
        <v>74025</v>
      </c>
      <c r="C93" s="26" t="s">
        <v>162</v>
      </c>
      <c r="D93" s="26" t="s">
        <v>163</v>
      </c>
      <c r="E93" s="26" t="s">
        <v>44</v>
      </c>
      <c r="F93" s="26">
        <v>55108</v>
      </c>
      <c r="G93" s="27">
        <v>5202</v>
      </c>
      <c r="H93" s="28">
        <v>6515237170</v>
      </c>
      <c r="I93" s="29" t="s">
        <v>1156</v>
      </c>
      <c r="J93" s="30" t="s">
        <v>1049</v>
      </c>
      <c r="K93" s="32" t="s">
        <v>1049</v>
      </c>
      <c r="L93" s="54">
        <v>147.3</v>
      </c>
      <c r="M93" s="58" t="s">
        <v>1049</v>
      </c>
      <c r="N93" s="36" t="s">
        <v>336</v>
      </c>
      <c r="O93" s="30" t="s">
        <v>336</v>
      </c>
      <c r="P93" s="34"/>
      <c r="Q93" s="32" t="str">
        <f t="shared" si="27"/>
        <v>NO</v>
      </c>
      <c r="R93" s="63" t="s">
        <v>1049</v>
      </c>
      <c r="S93" s="73">
        <v>10280.22</v>
      </c>
      <c r="T93" s="74">
        <v>381.94</v>
      </c>
      <c r="U93" s="74">
        <v>721.05</v>
      </c>
      <c r="V93" s="75">
        <v>693.51</v>
      </c>
      <c r="W93" s="37">
        <f t="shared" si="22"/>
        <v>0</v>
      </c>
      <c r="X93" s="26">
        <f t="shared" si="28"/>
        <v>1</v>
      </c>
      <c r="Y93" s="26">
        <f t="shared" si="23"/>
        <v>0</v>
      </c>
      <c r="Z93" s="28">
        <f t="shared" si="24"/>
        <v>0</v>
      </c>
      <c r="AA93" s="71" t="str">
        <f t="shared" si="29"/>
        <v>-</v>
      </c>
      <c r="AB93" s="37">
        <f t="shared" si="30"/>
        <v>0</v>
      </c>
      <c r="AC93" s="26">
        <f t="shared" si="31"/>
        <v>0</v>
      </c>
      <c r="AD93" s="28">
        <f t="shared" si="32"/>
        <v>0</v>
      </c>
      <c r="AE93" s="71" t="str">
        <f t="shared" si="25"/>
        <v>-</v>
      </c>
      <c r="AF93" s="37">
        <f t="shared" si="26"/>
        <v>0</v>
      </c>
    </row>
    <row r="94" spans="1:32" ht="12.75">
      <c r="A94" s="125">
        <v>2709960</v>
      </c>
      <c r="B94" s="37">
        <v>10611</v>
      </c>
      <c r="C94" s="26" t="s">
        <v>471</v>
      </c>
      <c r="D94" s="26" t="s">
        <v>928</v>
      </c>
      <c r="E94" s="26" t="s">
        <v>471</v>
      </c>
      <c r="F94" s="26">
        <v>56323</v>
      </c>
      <c r="G94" s="27">
        <v>40</v>
      </c>
      <c r="H94" s="28">
        <v>3207952216</v>
      </c>
      <c r="I94" s="29" t="s">
        <v>1159</v>
      </c>
      <c r="J94" s="30" t="s">
        <v>1048</v>
      </c>
      <c r="K94" s="32" t="s">
        <v>1048</v>
      </c>
      <c r="L94" s="54">
        <v>66.72</v>
      </c>
      <c r="M94" s="58" t="s">
        <v>1049</v>
      </c>
      <c r="N94" s="36">
        <v>12.59259259</v>
      </c>
      <c r="O94" s="30" t="s">
        <v>1049</v>
      </c>
      <c r="P94" s="34"/>
      <c r="Q94" s="32" t="str">
        <f t="shared" si="27"/>
        <v>NO</v>
      </c>
      <c r="R94" s="63" t="s">
        <v>1048</v>
      </c>
      <c r="S94" s="73">
        <v>7210.95</v>
      </c>
      <c r="T94" s="74">
        <v>604.44</v>
      </c>
      <c r="U94" s="74">
        <v>801.16</v>
      </c>
      <c r="V94" s="75">
        <v>456.6</v>
      </c>
      <c r="W94" s="37">
        <f t="shared" si="22"/>
        <v>1</v>
      </c>
      <c r="X94" s="26">
        <f t="shared" si="28"/>
        <v>1</v>
      </c>
      <c r="Y94" s="26">
        <f t="shared" si="23"/>
        <v>0</v>
      </c>
      <c r="Z94" s="28">
        <f t="shared" si="24"/>
        <v>0</v>
      </c>
      <c r="AA94" s="71" t="str">
        <f t="shared" si="29"/>
        <v>SRSA</v>
      </c>
      <c r="AB94" s="37">
        <f t="shared" si="30"/>
        <v>1</v>
      </c>
      <c r="AC94" s="26">
        <f t="shared" si="31"/>
        <v>0</v>
      </c>
      <c r="AD94" s="28">
        <f t="shared" si="32"/>
        <v>0</v>
      </c>
      <c r="AE94" s="71" t="str">
        <f t="shared" si="25"/>
        <v>-</v>
      </c>
      <c r="AF94" s="37">
        <f t="shared" si="26"/>
        <v>0</v>
      </c>
    </row>
    <row r="95" spans="1:32" s="25" customFormat="1" ht="12.75">
      <c r="A95" s="126"/>
      <c r="B95" s="121">
        <v>74123</v>
      </c>
      <c r="C95" s="38" t="s">
        <v>1129</v>
      </c>
      <c r="D95" s="38" t="s">
        <v>1130</v>
      </c>
      <c r="E95" s="38" t="s">
        <v>1131</v>
      </c>
      <c r="F95" s="38" t="s">
        <v>1079</v>
      </c>
      <c r="G95" s="38" t="s">
        <v>1132</v>
      </c>
      <c r="H95" s="50" t="s">
        <v>1133</v>
      </c>
      <c r="I95" s="51"/>
      <c r="J95" s="30"/>
      <c r="K95" s="32" t="s">
        <v>1049</v>
      </c>
      <c r="L95" s="55">
        <v>61</v>
      </c>
      <c r="M95" s="58" t="s">
        <v>1049</v>
      </c>
      <c r="N95" s="36"/>
      <c r="O95" s="30"/>
      <c r="P95" s="34"/>
      <c r="Q95" s="32" t="str">
        <f t="shared" si="27"/>
        <v>NO</v>
      </c>
      <c r="R95" s="63"/>
      <c r="S95" s="76">
        <v>1657.44</v>
      </c>
      <c r="T95" s="77">
        <v>0</v>
      </c>
      <c r="U95" s="77">
        <v>116.96</v>
      </c>
      <c r="V95" s="78">
        <v>220.51</v>
      </c>
      <c r="W95" s="37">
        <f t="shared" si="22"/>
        <v>0</v>
      </c>
      <c r="X95" s="26">
        <f t="shared" si="28"/>
        <v>1</v>
      </c>
      <c r="Y95" s="26">
        <f t="shared" si="23"/>
        <v>0</v>
      </c>
      <c r="Z95" s="28">
        <f t="shared" si="24"/>
        <v>0</v>
      </c>
      <c r="AA95" s="71" t="str">
        <f t="shared" si="29"/>
        <v>-</v>
      </c>
      <c r="AB95" s="37">
        <f t="shared" si="30"/>
        <v>0</v>
      </c>
      <c r="AC95" s="26">
        <f t="shared" si="31"/>
        <v>0</v>
      </c>
      <c r="AD95" s="28">
        <f t="shared" si="32"/>
        <v>0</v>
      </c>
      <c r="AE95" s="71" t="str">
        <f t="shared" si="25"/>
        <v>-</v>
      </c>
      <c r="AF95" s="37">
        <f t="shared" si="26"/>
        <v>0</v>
      </c>
    </row>
    <row r="96" spans="1:32" ht="12.75">
      <c r="A96" s="125">
        <v>2710060</v>
      </c>
      <c r="B96" s="37">
        <v>10466</v>
      </c>
      <c r="C96" s="26" t="s">
        <v>472</v>
      </c>
      <c r="D96" s="26" t="s">
        <v>473</v>
      </c>
      <c r="E96" s="26" t="s">
        <v>62</v>
      </c>
      <c r="F96" s="26">
        <v>55321</v>
      </c>
      <c r="G96" s="27" t="s">
        <v>1036</v>
      </c>
      <c r="H96" s="28">
        <v>3202864100</v>
      </c>
      <c r="I96" s="29" t="s">
        <v>1057</v>
      </c>
      <c r="J96" s="30" t="s">
        <v>1049</v>
      </c>
      <c r="K96" s="32" t="s">
        <v>1049</v>
      </c>
      <c r="L96" s="54">
        <v>2124.03</v>
      </c>
      <c r="M96" s="58" t="s">
        <v>1049</v>
      </c>
      <c r="N96" s="36">
        <v>6.339285714</v>
      </c>
      <c r="O96" s="30" t="s">
        <v>1049</v>
      </c>
      <c r="P96" s="34"/>
      <c r="Q96" s="32" t="str">
        <f t="shared" si="27"/>
        <v>NO</v>
      </c>
      <c r="R96" s="63" t="s">
        <v>1049</v>
      </c>
      <c r="S96" s="73">
        <v>77168.65</v>
      </c>
      <c r="T96" s="74">
        <v>4337.2</v>
      </c>
      <c r="U96" s="74">
        <v>9127.31</v>
      </c>
      <c r="V96" s="75">
        <v>9646.17</v>
      </c>
      <c r="W96" s="37">
        <f t="shared" si="22"/>
        <v>0</v>
      </c>
      <c r="X96" s="26">
        <f t="shared" si="28"/>
        <v>0</v>
      </c>
      <c r="Y96" s="26">
        <f t="shared" si="23"/>
        <v>0</v>
      </c>
      <c r="Z96" s="28">
        <f t="shared" si="24"/>
        <v>0</v>
      </c>
      <c r="AA96" s="71" t="str">
        <f t="shared" si="29"/>
        <v>-</v>
      </c>
      <c r="AB96" s="37">
        <f t="shared" si="30"/>
        <v>0</v>
      </c>
      <c r="AC96" s="26">
        <f t="shared" si="31"/>
        <v>0</v>
      </c>
      <c r="AD96" s="28">
        <f t="shared" si="32"/>
        <v>0</v>
      </c>
      <c r="AE96" s="71" t="str">
        <f t="shared" si="25"/>
        <v>-</v>
      </c>
      <c r="AF96" s="37">
        <f t="shared" si="26"/>
        <v>0</v>
      </c>
    </row>
    <row r="97" spans="1:32" ht="12.75">
      <c r="A97" s="125">
        <v>2710090</v>
      </c>
      <c r="B97" s="37">
        <v>10378</v>
      </c>
      <c r="C97" s="26" t="s">
        <v>474</v>
      </c>
      <c r="D97" s="26" t="s">
        <v>475</v>
      </c>
      <c r="E97" s="26" t="s">
        <v>983</v>
      </c>
      <c r="F97" s="26">
        <v>56232</v>
      </c>
      <c r="G97" s="27">
        <v>2224</v>
      </c>
      <c r="H97" s="28">
        <v>3207692955</v>
      </c>
      <c r="I97" s="29" t="s">
        <v>1159</v>
      </c>
      <c r="J97" s="30" t="s">
        <v>1048</v>
      </c>
      <c r="K97" s="32" t="s">
        <v>1048</v>
      </c>
      <c r="L97" s="54">
        <v>559.65</v>
      </c>
      <c r="M97" s="58" t="s">
        <v>1049</v>
      </c>
      <c r="N97" s="36">
        <v>6.283662478</v>
      </c>
      <c r="O97" s="30" t="s">
        <v>1049</v>
      </c>
      <c r="P97" s="34"/>
      <c r="Q97" s="32" t="str">
        <f t="shared" si="27"/>
        <v>NO</v>
      </c>
      <c r="R97" s="63" t="s">
        <v>1048</v>
      </c>
      <c r="S97" s="73">
        <v>21510.71</v>
      </c>
      <c r="T97" s="74">
        <v>1135.35</v>
      </c>
      <c r="U97" s="74">
        <v>2370.12</v>
      </c>
      <c r="V97" s="75">
        <v>2488.99</v>
      </c>
      <c r="W97" s="37">
        <f t="shared" si="22"/>
        <v>1</v>
      </c>
      <c r="X97" s="26">
        <f t="shared" si="28"/>
        <v>1</v>
      </c>
      <c r="Y97" s="26">
        <f t="shared" si="23"/>
        <v>0</v>
      </c>
      <c r="Z97" s="28">
        <f t="shared" si="24"/>
        <v>0</v>
      </c>
      <c r="AA97" s="71" t="str">
        <f t="shared" si="29"/>
        <v>SRSA</v>
      </c>
      <c r="AB97" s="37">
        <f t="shared" si="30"/>
        <v>1</v>
      </c>
      <c r="AC97" s="26">
        <f t="shared" si="31"/>
        <v>0</v>
      </c>
      <c r="AD97" s="28">
        <f t="shared" si="32"/>
        <v>0</v>
      </c>
      <c r="AE97" s="71" t="str">
        <f t="shared" si="25"/>
        <v>-</v>
      </c>
      <c r="AF97" s="37">
        <f t="shared" si="26"/>
        <v>0</v>
      </c>
    </row>
    <row r="98" spans="1:32" ht="12.75">
      <c r="A98" s="125">
        <v>2710140</v>
      </c>
      <c r="B98" s="37">
        <v>10317</v>
      </c>
      <c r="C98" s="26" t="s">
        <v>476</v>
      </c>
      <c r="D98" s="26" t="s">
        <v>477</v>
      </c>
      <c r="E98" s="26" t="s">
        <v>476</v>
      </c>
      <c r="F98" s="26">
        <v>56636</v>
      </c>
      <c r="G98" s="27">
        <v>307</v>
      </c>
      <c r="H98" s="28">
        <v>2182462420</v>
      </c>
      <c r="I98" s="29" t="s">
        <v>1159</v>
      </c>
      <c r="J98" s="30" t="s">
        <v>1048</v>
      </c>
      <c r="K98" s="32" t="s">
        <v>1048</v>
      </c>
      <c r="L98" s="54">
        <v>943.34</v>
      </c>
      <c r="M98" s="58" t="s">
        <v>1049</v>
      </c>
      <c r="N98" s="36">
        <v>20.69614299</v>
      </c>
      <c r="O98" s="30" t="s">
        <v>1048</v>
      </c>
      <c r="P98" s="34"/>
      <c r="Q98" s="32" t="str">
        <f t="shared" si="27"/>
        <v>NO</v>
      </c>
      <c r="R98" s="63" t="s">
        <v>1048</v>
      </c>
      <c r="S98" s="73">
        <v>88329.98</v>
      </c>
      <c r="T98" s="74">
        <v>8579.02</v>
      </c>
      <c r="U98" s="74">
        <v>11464.8</v>
      </c>
      <c r="V98" s="75">
        <v>6657.25</v>
      </c>
      <c r="W98" s="37">
        <f t="shared" si="22"/>
        <v>1</v>
      </c>
      <c r="X98" s="26">
        <f t="shared" si="28"/>
        <v>0</v>
      </c>
      <c r="Y98" s="26">
        <f t="shared" si="23"/>
        <v>0</v>
      </c>
      <c r="Z98" s="28">
        <f t="shared" si="24"/>
        <v>0</v>
      </c>
      <c r="AA98" s="71" t="str">
        <f t="shared" si="29"/>
        <v>-</v>
      </c>
      <c r="AB98" s="37">
        <f t="shared" si="30"/>
        <v>1</v>
      </c>
      <c r="AC98" s="26">
        <f t="shared" si="31"/>
        <v>1</v>
      </c>
      <c r="AD98" s="28" t="str">
        <f t="shared" si="32"/>
        <v>Initial</v>
      </c>
      <c r="AE98" s="71" t="str">
        <f t="shared" si="25"/>
        <v>RLIS</v>
      </c>
      <c r="AF98" s="37">
        <f t="shared" si="26"/>
        <v>0</v>
      </c>
    </row>
    <row r="99" spans="1:32" ht="12.75">
      <c r="A99" s="125">
        <v>2710170</v>
      </c>
      <c r="B99" s="37">
        <v>10879</v>
      </c>
      <c r="C99" s="26" t="s">
        <v>478</v>
      </c>
      <c r="D99" s="26" t="s">
        <v>479</v>
      </c>
      <c r="E99" s="26" t="s">
        <v>478</v>
      </c>
      <c r="F99" s="26">
        <v>55328</v>
      </c>
      <c r="G99" s="27">
        <v>9183</v>
      </c>
      <c r="H99" s="28">
        <v>7639723365</v>
      </c>
      <c r="I99" s="29" t="s">
        <v>1152</v>
      </c>
      <c r="J99" s="30" t="s">
        <v>1049</v>
      </c>
      <c r="K99" s="32" t="s">
        <v>1049</v>
      </c>
      <c r="L99" s="54">
        <v>1817.93</v>
      </c>
      <c r="M99" s="58" t="s">
        <v>1049</v>
      </c>
      <c r="N99" s="36">
        <v>2.478952292</v>
      </c>
      <c r="O99" s="30" t="s">
        <v>1049</v>
      </c>
      <c r="P99" s="34"/>
      <c r="Q99" s="32" t="str">
        <f t="shared" si="27"/>
        <v>NO</v>
      </c>
      <c r="R99" s="63" t="s">
        <v>1049</v>
      </c>
      <c r="S99" s="73">
        <v>54329.78</v>
      </c>
      <c r="T99" s="74">
        <v>1980.09</v>
      </c>
      <c r="U99" s="74">
        <v>6471.22</v>
      </c>
      <c r="V99" s="75">
        <v>8748.28</v>
      </c>
      <c r="W99" s="37">
        <f t="shared" si="22"/>
        <v>0</v>
      </c>
      <c r="X99" s="26">
        <f t="shared" si="28"/>
        <v>0</v>
      </c>
      <c r="Y99" s="26">
        <f t="shared" si="23"/>
        <v>0</v>
      </c>
      <c r="Z99" s="28">
        <f t="shared" si="24"/>
        <v>0</v>
      </c>
      <c r="AA99" s="71" t="str">
        <f t="shared" si="29"/>
        <v>-</v>
      </c>
      <c r="AB99" s="37">
        <f t="shared" si="30"/>
        <v>0</v>
      </c>
      <c r="AC99" s="26">
        <f t="shared" si="31"/>
        <v>0</v>
      </c>
      <c r="AD99" s="28">
        <f t="shared" si="32"/>
        <v>0</v>
      </c>
      <c r="AE99" s="71" t="str">
        <f t="shared" si="25"/>
        <v>-</v>
      </c>
      <c r="AF99" s="37">
        <f t="shared" si="26"/>
        <v>0</v>
      </c>
    </row>
    <row r="100" spans="1:32" ht="12.75">
      <c r="A100" s="125">
        <v>2710230</v>
      </c>
      <c r="B100" s="37">
        <v>10022</v>
      </c>
      <c r="C100" s="26" t="s">
        <v>480</v>
      </c>
      <c r="D100" s="26" t="s">
        <v>481</v>
      </c>
      <c r="E100" s="26" t="s">
        <v>480</v>
      </c>
      <c r="F100" s="26">
        <v>56501</v>
      </c>
      <c r="G100" s="27">
        <v>3026</v>
      </c>
      <c r="H100" s="28">
        <v>2188479271</v>
      </c>
      <c r="I100" s="29" t="s">
        <v>1050</v>
      </c>
      <c r="J100" s="30" t="s">
        <v>1049</v>
      </c>
      <c r="K100" s="32" t="s">
        <v>1049</v>
      </c>
      <c r="L100" s="54">
        <v>2566.92</v>
      </c>
      <c r="M100" s="58" t="s">
        <v>1049</v>
      </c>
      <c r="N100" s="36">
        <v>15.79898771</v>
      </c>
      <c r="O100" s="30" t="s">
        <v>1049</v>
      </c>
      <c r="P100" s="34"/>
      <c r="Q100" s="32" t="str">
        <f t="shared" si="27"/>
        <v>NO</v>
      </c>
      <c r="R100" s="63" t="s">
        <v>1048</v>
      </c>
      <c r="S100" s="73">
        <v>157455.03</v>
      </c>
      <c r="T100" s="74">
        <v>13811.15</v>
      </c>
      <c r="U100" s="74">
        <v>20925.68</v>
      </c>
      <c r="V100" s="75">
        <v>15371.95</v>
      </c>
      <c r="W100" s="37">
        <f t="shared" si="22"/>
        <v>0</v>
      </c>
      <c r="X100" s="26">
        <f t="shared" si="28"/>
        <v>0</v>
      </c>
      <c r="Y100" s="26">
        <f t="shared" si="23"/>
        <v>0</v>
      </c>
      <c r="Z100" s="28">
        <f t="shared" si="24"/>
        <v>0</v>
      </c>
      <c r="AA100" s="71" t="str">
        <f t="shared" si="29"/>
        <v>-</v>
      </c>
      <c r="AB100" s="37">
        <f t="shared" si="30"/>
        <v>1</v>
      </c>
      <c r="AC100" s="26">
        <f t="shared" si="31"/>
        <v>0</v>
      </c>
      <c r="AD100" s="28">
        <f t="shared" si="32"/>
        <v>0</v>
      </c>
      <c r="AE100" s="71" t="str">
        <f t="shared" si="25"/>
        <v>-</v>
      </c>
      <c r="AF100" s="37">
        <f t="shared" si="26"/>
        <v>0</v>
      </c>
    </row>
    <row r="101" spans="1:32" s="1" customFormat="1" ht="12.75">
      <c r="A101" s="125">
        <v>2710260</v>
      </c>
      <c r="B101" s="37">
        <v>12164</v>
      </c>
      <c r="C101" s="26" t="s">
        <v>482</v>
      </c>
      <c r="D101" s="26" t="s">
        <v>902</v>
      </c>
      <c r="E101" s="26" t="s">
        <v>483</v>
      </c>
      <c r="F101" s="26">
        <v>56529</v>
      </c>
      <c r="G101" s="27">
        <v>188</v>
      </c>
      <c r="H101" s="28">
        <v>2182872371</v>
      </c>
      <c r="I101" s="29" t="s">
        <v>1055</v>
      </c>
      <c r="J101" s="30" t="s">
        <v>1049</v>
      </c>
      <c r="K101" s="32" t="s">
        <v>1048</v>
      </c>
      <c r="L101" s="54">
        <v>1265.89</v>
      </c>
      <c r="M101" s="58" t="s">
        <v>1049</v>
      </c>
      <c r="N101" s="36">
        <v>12.578125</v>
      </c>
      <c r="O101" s="30" t="s">
        <v>1049</v>
      </c>
      <c r="P101" s="34"/>
      <c r="Q101" s="32" t="str">
        <f t="shared" si="27"/>
        <v>NO</v>
      </c>
      <c r="R101" s="63" t="s">
        <v>1049</v>
      </c>
      <c r="S101" s="73">
        <v>64382.94</v>
      </c>
      <c r="T101" s="74">
        <v>5063.44</v>
      </c>
      <c r="U101" s="74">
        <v>8207.61</v>
      </c>
      <c r="V101" s="75">
        <v>6645.94</v>
      </c>
      <c r="W101" s="37">
        <f t="shared" si="22"/>
        <v>1</v>
      </c>
      <c r="X101" s="26">
        <f t="shared" si="28"/>
        <v>0</v>
      </c>
      <c r="Y101" s="26">
        <f t="shared" si="23"/>
        <v>0</v>
      </c>
      <c r="Z101" s="28">
        <f t="shared" si="24"/>
        <v>0</v>
      </c>
      <c r="AA101" s="71" t="str">
        <f t="shared" si="29"/>
        <v>-</v>
      </c>
      <c r="AB101" s="37">
        <f t="shared" si="30"/>
        <v>0</v>
      </c>
      <c r="AC101" s="26">
        <f t="shared" si="31"/>
        <v>0</v>
      </c>
      <c r="AD101" s="28">
        <f t="shared" si="32"/>
        <v>0</v>
      </c>
      <c r="AE101" s="71" t="str">
        <f t="shared" si="25"/>
        <v>-</v>
      </c>
      <c r="AF101" s="37">
        <f t="shared" si="26"/>
        <v>0</v>
      </c>
    </row>
    <row r="102" spans="1:32" ht="12.75">
      <c r="A102" s="125">
        <v>2711010</v>
      </c>
      <c r="B102" s="37">
        <v>10533</v>
      </c>
      <c r="C102" s="26" t="s">
        <v>484</v>
      </c>
      <c r="D102" s="26" t="s">
        <v>485</v>
      </c>
      <c r="E102" s="26" t="s">
        <v>486</v>
      </c>
      <c r="F102" s="26">
        <v>55934</v>
      </c>
      <c r="G102" s="27">
        <v>2916</v>
      </c>
      <c r="H102" s="28">
        <v>5075452125</v>
      </c>
      <c r="I102" s="29" t="s">
        <v>1157</v>
      </c>
      <c r="J102" s="30" t="s">
        <v>1048</v>
      </c>
      <c r="K102" s="32" t="s">
        <v>1048</v>
      </c>
      <c r="L102" s="54">
        <v>1068.41</v>
      </c>
      <c r="M102" s="58" t="s">
        <v>1049</v>
      </c>
      <c r="N102" s="36">
        <v>2.538071066</v>
      </c>
      <c r="O102" s="30" t="s">
        <v>1049</v>
      </c>
      <c r="P102" s="34"/>
      <c r="Q102" s="32" t="str">
        <f t="shared" si="27"/>
        <v>NO</v>
      </c>
      <c r="R102" s="63" t="s">
        <v>1048</v>
      </c>
      <c r="S102" s="73">
        <v>34874.72</v>
      </c>
      <c r="T102" s="74">
        <v>1616.87</v>
      </c>
      <c r="U102" s="74">
        <v>3913.03</v>
      </c>
      <c r="V102" s="75">
        <v>4558.39</v>
      </c>
      <c r="W102" s="37">
        <f t="shared" si="22"/>
        <v>1</v>
      </c>
      <c r="X102" s="26">
        <f t="shared" si="28"/>
        <v>0</v>
      </c>
      <c r="Y102" s="26">
        <f t="shared" si="23"/>
        <v>0</v>
      </c>
      <c r="Z102" s="28">
        <f t="shared" si="24"/>
        <v>0</v>
      </c>
      <c r="AA102" s="71" t="str">
        <f t="shared" si="29"/>
        <v>-</v>
      </c>
      <c r="AB102" s="37">
        <f t="shared" si="30"/>
        <v>1</v>
      </c>
      <c r="AC102" s="26">
        <f t="shared" si="31"/>
        <v>0</v>
      </c>
      <c r="AD102" s="28">
        <f t="shared" si="32"/>
        <v>0</v>
      </c>
      <c r="AE102" s="71" t="str">
        <f t="shared" si="25"/>
        <v>-</v>
      </c>
      <c r="AF102" s="37">
        <f t="shared" si="26"/>
        <v>0</v>
      </c>
    </row>
    <row r="103" spans="1:32" ht="12.75">
      <c r="A103" s="125">
        <v>2711040</v>
      </c>
      <c r="B103" s="37">
        <v>10709</v>
      </c>
      <c r="C103" s="26" t="s">
        <v>159</v>
      </c>
      <c r="D103" s="26" t="s">
        <v>487</v>
      </c>
      <c r="E103" s="26" t="s">
        <v>159</v>
      </c>
      <c r="F103" s="26">
        <v>55802</v>
      </c>
      <c r="G103" s="27">
        <v>2069</v>
      </c>
      <c r="H103" s="28">
        <v>2187234100</v>
      </c>
      <c r="I103" s="29" t="s">
        <v>1058</v>
      </c>
      <c r="J103" s="30" t="s">
        <v>1049</v>
      </c>
      <c r="K103" s="32" t="s">
        <v>1049</v>
      </c>
      <c r="L103" s="54">
        <v>10318.06</v>
      </c>
      <c r="M103" s="58" t="s">
        <v>1049</v>
      </c>
      <c r="N103" s="36">
        <v>11.28190463</v>
      </c>
      <c r="O103" s="30" t="s">
        <v>1049</v>
      </c>
      <c r="P103" s="34"/>
      <c r="Q103" s="32" t="str">
        <f t="shared" si="27"/>
        <v>NO</v>
      </c>
      <c r="R103" s="63" t="s">
        <v>1049</v>
      </c>
      <c r="S103" s="73">
        <v>705661.84</v>
      </c>
      <c r="T103" s="74">
        <v>55868.43</v>
      </c>
      <c r="U103" s="74">
        <v>86333.47</v>
      </c>
      <c r="V103" s="75">
        <v>65360.08</v>
      </c>
      <c r="W103" s="37">
        <f t="shared" si="22"/>
        <v>0</v>
      </c>
      <c r="X103" s="26">
        <f t="shared" si="28"/>
        <v>0</v>
      </c>
      <c r="Y103" s="26">
        <f t="shared" si="23"/>
        <v>0</v>
      </c>
      <c r="Z103" s="28">
        <f t="shared" si="24"/>
        <v>0</v>
      </c>
      <c r="AA103" s="71" t="str">
        <f t="shared" si="29"/>
        <v>-</v>
      </c>
      <c r="AB103" s="37">
        <f t="shared" si="30"/>
        <v>0</v>
      </c>
      <c r="AC103" s="26">
        <f t="shared" si="31"/>
        <v>0</v>
      </c>
      <c r="AD103" s="28">
        <f t="shared" si="32"/>
        <v>0</v>
      </c>
      <c r="AE103" s="71" t="str">
        <f t="shared" si="25"/>
        <v>-</v>
      </c>
      <c r="AF103" s="37">
        <f t="shared" si="26"/>
        <v>0</v>
      </c>
    </row>
    <row r="104" spans="1:32" ht="12.75">
      <c r="A104" s="125">
        <v>2700139</v>
      </c>
      <c r="B104" s="37">
        <v>74026</v>
      </c>
      <c r="C104" s="26" t="s">
        <v>164</v>
      </c>
      <c r="D104" s="26" t="s">
        <v>165</v>
      </c>
      <c r="E104" s="26" t="s">
        <v>166</v>
      </c>
      <c r="F104" s="26">
        <v>56237</v>
      </c>
      <c r="G104" s="27">
        <v>158</v>
      </c>
      <c r="H104" s="28">
        <v>5079254143</v>
      </c>
      <c r="I104" s="29" t="s">
        <v>1159</v>
      </c>
      <c r="J104" s="30" t="s">
        <v>1048</v>
      </c>
      <c r="K104" s="32" t="s">
        <v>1048</v>
      </c>
      <c r="L104" s="54">
        <v>142.97</v>
      </c>
      <c r="M104" s="58" t="s">
        <v>1049</v>
      </c>
      <c r="N104" s="36" t="s">
        <v>336</v>
      </c>
      <c r="O104" s="30" t="s">
        <v>336</v>
      </c>
      <c r="P104" s="34"/>
      <c r="Q104" s="32" t="str">
        <f t="shared" si="27"/>
        <v>NO</v>
      </c>
      <c r="R104" s="63" t="s">
        <v>1048</v>
      </c>
      <c r="S104" s="73">
        <v>7496.5</v>
      </c>
      <c r="T104" s="74">
        <v>801.28</v>
      </c>
      <c r="U104" s="74">
        <v>1192.16</v>
      </c>
      <c r="V104" s="75">
        <v>850.59</v>
      </c>
      <c r="W104" s="37">
        <f t="shared" si="22"/>
        <v>1</v>
      </c>
      <c r="X104" s="26">
        <f t="shared" si="28"/>
        <v>1</v>
      </c>
      <c r="Y104" s="26">
        <f t="shared" si="23"/>
        <v>0</v>
      </c>
      <c r="Z104" s="28">
        <f t="shared" si="24"/>
        <v>0</v>
      </c>
      <c r="AA104" s="71" t="str">
        <f t="shared" si="29"/>
        <v>SRSA</v>
      </c>
      <c r="AB104" s="37">
        <f t="shared" si="30"/>
        <v>1</v>
      </c>
      <c r="AC104" s="26">
        <f t="shared" si="31"/>
        <v>0</v>
      </c>
      <c r="AD104" s="28">
        <f t="shared" si="32"/>
        <v>0</v>
      </c>
      <c r="AE104" s="71" t="str">
        <f t="shared" si="25"/>
        <v>-</v>
      </c>
      <c r="AF104" s="37">
        <f t="shared" si="26"/>
        <v>0</v>
      </c>
    </row>
    <row r="105" spans="1:32" s="25" customFormat="1" ht="12.75">
      <c r="A105" s="126"/>
      <c r="B105" s="121">
        <v>74122</v>
      </c>
      <c r="C105" s="38" t="s">
        <v>1124</v>
      </c>
      <c r="D105" s="38" t="s">
        <v>1125</v>
      </c>
      <c r="E105" s="38" t="s">
        <v>1126</v>
      </c>
      <c r="F105" s="38" t="s">
        <v>1079</v>
      </c>
      <c r="G105" s="38" t="s">
        <v>1127</v>
      </c>
      <c r="H105" s="50" t="s">
        <v>1128</v>
      </c>
      <c r="I105" s="51"/>
      <c r="J105" s="30"/>
      <c r="K105" s="32" t="s">
        <v>1049</v>
      </c>
      <c r="L105" s="55">
        <v>120</v>
      </c>
      <c r="M105" s="58" t="s">
        <v>1049</v>
      </c>
      <c r="N105" s="36"/>
      <c r="O105" s="30"/>
      <c r="P105" s="34"/>
      <c r="Q105" s="32" t="str">
        <f t="shared" si="27"/>
        <v>NO</v>
      </c>
      <c r="R105" s="63"/>
      <c r="S105" s="76">
        <v>1092.82</v>
      </c>
      <c r="T105" s="77">
        <v>0</v>
      </c>
      <c r="U105" s="77">
        <v>230.08</v>
      </c>
      <c r="V105" s="78">
        <v>433.8</v>
      </c>
      <c r="W105" s="37">
        <f t="shared" si="22"/>
        <v>0</v>
      </c>
      <c r="X105" s="26">
        <f t="shared" si="28"/>
        <v>1</v>
      </c>
      <c r="Y105" s="26">
        <f t="shared" si="23"/>
        <v>0</v>
      </c>
      <c r="Z105" s="28">
        <f t="shared" si="24"/>
        <v>0</v>
      </c>
      <c r="AA105" s="71" t="str">
        <f t="shared" si="29"/>
        <v>-</v>
      </c>
      <c r="AB105" s="37">
        <f t="shared" si="30"/>
        <v>0</v>
      </c>
      <c r="AC105" s="26">
        <f t="shared" si="31"/>
        <v>0</v>
      </c>
      <c r="AD105" s="28">
        <f t="shared" si="32"/>
        <v>0</v>
      </c>
      <c r="AE105" s="71" t="str">
        <f t="shared" si="25"/>
        <v>-</v>
      </c>
      <c r="AF105" s="37">
        <f t="shared" si="26"/>
        <v>0</v>
      </c>
    </row>
    <row r="106" spans="1:32" ht="12.75">
      <c r="A106" s="125">
        <v>2700112</v>
      </c>
      <c r="B106" s="37">
        <v>12759</v>
      </c>
      <c r="C106" s="26" t="s">
        <v>118</v>
      </c>
      <c r="D106" s="26" t="s">
        <v>952</v>
      </c>
      <c r="E106" s="26" t="s">
        <v>119</v>
      </c>
      <c r="F106" s="26">
        <v>56446</v>
      </c>
      <c r="G106" s="27">
        <v>299</v>
      </c>
      <c r="H106" s="28">
        <v>2187386442</v>
      </c>
      <c r="I106" s="29" t="s">
        <v>1159</v>
      </c>
      <c r="J106" s="30" t="s">
        <v>1048</v>
      </c>
      <c r="K106" s="32" t="s">
        <v>1048</v>
      </c>
      <c r="L106" s="54">
        <v>332.76</v>
      </c>
      <c r="M106" s="58" t="s">
        <v>1049</v>
      </c>
      <c r="N106" s="36">
        <v>10.11235955</v>
      </c>
      <c r="O106" s="30" t="s">
        <v>1049</v>
      </c>
      <c r="P106" s="34"/>
      <c r="Q106" s="32" t="str">
        <f t="shared" si="27"/>
        <v>NO</v>
      </c>
      <c r="R106" s="63" t="s">
        <v>1048</v>
      </c>
      <c r="S106" s="73">
        <v>40058.25</v>
      </c>
      <c r="T106" s="74">
        <v>2866.77</v>
      </c>
      <c r="U106" s="74">
        <v>3871.65</v>
      </c>
      <c r="V106" s="75">
        <v>2301.08</v>
      </c>
      <c r="W106" s="37">
        <f t="shared" si="22"/>
        <v>1</v>
      </c>
      <c r="X106" s="26">
        <f t="shared" si="28"/>
        <v>1</v>
      </c>
      <c r="Y106" s="26">
        <f t="shared" si="23"/>
        <v>0</v>
      </c>
      <c r="Z106" s="28">
        <f t="shared" si="24"/>
        <v>0</v>
      </c>
      <c r="AA106" s="71" t="str">
        <f t="shared" si="29"/>
        <v>SRSA</v>
      </c>
      <c r="AB106" s="37">
        <f t="shared" si="30"/>
        <v>1</v>
      </c>
      <c r="AC106" s="26">
        <f t="shared" si="31"/>
        <v>0</v>
      </c>
      <c r="AD106" s="28">
        <f t="shared" si="32"/>
        <v>0</v>
      </c>
      <c r="AE106" s="71" t="str">
        <f t="shared" si="25"/>
        <v>-</v>
      </c>
      <c r="AF106" s="37">
        <f t="shared" si="26"/>
        <v>0</v>
      </c>
    </row>
    <row r="107" spans="1:32" ht="12.75">
      <c r="A107" s="125">
        <v>2711085</v>
      </c>
      <c r="B107" s="37">
        <v>12580</v>
      </c>
      <c r="C107" s="26" t="s">
        <v>488</v>
      </c>
      <c r="D107" s="26" t="s">
        <v>489</v>
      </c>
      <c r="E107" s="26" t="s">
        <v>490</v>
      </c>
      <c r="F107" s="26">
        <v>55072</v>
      </c>
      <c r="G107" s="27">
        <v>260</v>
      </c>
      <c r="H107" s="28">
        <v>3202452289</v>
      </c>
      <c r="I107" s="29" t="s">
        <v>1159</v>
      </c>
      <c r="J107" s="30" t="s">
        <v>1048</v>
      </c>
      <c r="K107" s="32" t="s">
        <v>1048</v>
      </c>
      <c r="L107" s="54">
        <v>879.44</v>
      </c>
      <c r="M107" s="58" t="s">
        <v>1049</v>
      </c>
      <c r="N107" s="36">
        <v>17.71539206</v>
      </c>
      <c r="O107" s="30" t="s">
        <v>1049</v>
      </c>
      <c r="P107" s="34"/>
      <c r="Q107" s="32" t="str">
        <f t="shared" si="27"/>
        <v>NO</v>
      </c>
      <c r="R107" s="63" t="s">
        <v>1048</v>
      </c>
      <c r="S107" s="73">
        <v>64789.6</v>
      </c>
      <c r="T107" s="74">
        <v>5517.92</v>
      </c>
      <c r="U107" s="74">
        <v>8027.47</v>
      </c>
      <c r="V107" s="75">
        <v>5513.88</v>
      </c>
      <c r="W107" s="37">
        <f t="shared" si="22"/>
        <v>1</v>
      </c>
      <c r="X107" s="26">
        <f t="shared" si="28"/>
        <v>0</v>
      </c>
      <c r="Y107" s="26">
        <f t="shared" si="23"/>
        <v>0</v>
      </c>
      <c r="Z107" s="28">
        <f t="shared" si="24"/>
        <v>0</v>
      </c>
      <c r="AA107" s="71" t="str">
        <f t="shared" si="29"/>
        <v>-</v>
      </c>
      <c r="AB107" s="37">
        <f t="shared" si="30"/>
        <v>1</v>
      </c>
      <c r="AC107" s="26">
        <f t="shared" si="31"/>
        <v>0</v>
      </c>
      <c r="AD107" s="28">
        <f t="shared" si="32"/>
        <v>0</v>
      </c>
      <c r="AE107" s="71" t="str">
        <f t="shared" si="25"/>
        <v>-</v>
      </c>
      <c r="AF107" s="37">
        <f t="shared" si="26"/>
        <v>0</v>
      </c>
    </row>
    <row r="108" spans="1:32" s="1" customFormat="1" ht="12.75">
      <c r="A108" s="125">
        <v>2711130</v>
      </c>
      <c r="B108" s="37">
        <v>10595</v>
      </c>
      <c r="C108" s="26" t="s">
        <v>71</v>
      </c>
      <c r="D108" s="26" t="s">
        <v>491</v>
      </c>
      <c r="E108" s="26" t="s">
        <v>71</v>
      </c>
      <c r="F108" s="26">
        <v>56721</v>
      </c>
      <c r="G108" s="27">
        <v>151</v>
      </c>
      <c r="H108" s="28">
        <v>2187733494</v>
      </c>
      <c r="I108" s="29" t="s">
        <v>1055</v>
      </c>
      <c r="J108" s="30" t="s">
        <v>1049</v>
      </c>
      <c r="K108" s="32" t="s">
        <v>1048</v>
      </c>
      <c r="L108" s="54">
        <v>1660.09</v>
      </c>
      <c r="M108" s="58" t="s">
        <v>1049</v>
      </c>
      <c r="N108" s="36">
        <v>9.67032967</v>
      </c>
      <c r="O108" s="30" t="s">
        <v>1049</v>
      </c>
      <c r="P108" s="34"/>
      <c r="Q108" s="32" t="str">
        <f t="shared" si="27"/>
        <v>NO</v>
      </c>
      <c r="R108" s="63" t="s">
        <v>1049</v>
      </c>
      <c r="S108" s="73">
        <v>106838.43</v>
      </c>
      <c r="T108" s="74">
        <v>6928.78</v>
      </c>
      <c r="U108" s="74">
        <v>11828.83</v>
      </c>
      <c r="V108" s="75">
        <v>10220.94</v>
      </c>
      <c r="W108" s="37">
        <f t="shared" si="22"/>
        <v>1</v>
      </c>
      <c r="X108" s="26">
        <f t="shared" si="28"/>
        <v>0</v>
      </c>
      <c r="Y108" s="26">
        <f t="shared" si="23"/>
        <v>0</v>
      </c>
      <c r="Z108" s="28">
        <f t="shared" si="24"/>
        <v>0</v>
      </c>
      <c r="AA108" s="71" t="str">
        <f t="shared" si="29"/>
        <v>-</v>
      </c>
      <c r="AB108" s="37">
        <f t="shared" si="30"/>
        <v>0</v>
      </c>
      <c r="AC108" s="26">
        <f t="shared" si="31"/>
        <v>0</v>
      </c>
      <c r="AD108" s="28">
        <f t="shared" si="32"/>
        <v>0</v>
      </c>
      <c r="AE108" s="71" t="str">
        <f t="shared" si="25"/>
        <v>-</v>
      </c>
      <c r="AF108" s="37">
        <f t="shared" si="26"/>
        <v>0</v>
      </c>
    </row>
    <row r="109" spans="1:32" ht="12.75">
      <c r="A109" s="125">
        <v>2700145</v>
      </c>
      <c r="B109" s="37">
        <v>626067</v>
      </c>
      <c r="C109" s="26" t="s">
        <v>176</v>
      </c>
      <c r="D109" s="26" t="s">
        <v>177</v>
      </c>
      <c r="E109" s="26" t="s">
        <v>178</v>
      </c>
      <c r="F109" s="26">
        <v>55117</v>
      </c>
      <c r="G109" s="27">
        <v>1927</v>
      </c>
      <c r="H109" s="28">
        <v>6514875056</v>
      </c>
      <c r="I109" s="29" t="s">
        <v>1059</v>
      </c>
      <c r="J109" s="30" t="s">
        <v>1049</v>
      </c>
      <c r="K109" s="32" t="s">
        <v>1049</v>
      </c>
      <c r="L109" s="54">
        <v>738.73</v>
      </c>
      <c r="M109" s="58" t="s">
        <v>1049</v>
      </c>
      <c r="N109" s="36" t="s">
        <v>336</v>
      </c>
      <c r="O109" s="30" t="s">
        <v>336</v>
      </c>
      <c r="P109" s="34"/>
      <c r="Q109" s="32" t="str">
        <f t="shared" si="27"/>
        <v>NO</v>
      </c>
      <c r="R109" s="63" t="s">
        <v>1049</v>
      </c>
      <c r="S109" s="73">
        <v>35296.29</v>
      </c>
      <c r="T109" s="74">
        <v>3055.56</v>
      </c>
      <c r="U109" s="74">
        <v>4926.72</v>
      </c>
      <c r="V109" s="75">
        <v>3961.13</v>
      </c>
      <c r="W109" s="37">
        <f aca="true" t="shared" si="33" ref="W109:W169">IF(OR(J109="YES",K109="YES"),1,0)</f>
        <v>0</v>
      </c>
      <c r="X109" s="26">
        <f t="shared" si="28"/>
        <v>0</v>
      </c>
      <c r="Y109" s="26">
        <f aca="true" t="shared" si="34" ref="Y109:Y169">IF(AND(OR(J109="YES",K109="YES"),(W109=0)),"Trouble",0)</f>
        <v>0</v>
      </c>
      <c r="Z109" s="28">
        <f aca="true" t="shared" si="35" ref="Z109:Z169">IF(AND(OR(AND(ISNUMBER(L109),AND(L109&gt;0,L109&lt;600)),AND(ISNUMBER(L109),AND(L109&gt;0,M109="YES"))),(X109=0)),"Trouble",0)</f>
        <v>0</v>
      </c>
      <c r="AA109" s="71" t="str">
        <f t="shared" si="29"/>
        <v>-</v>
      </c>
      <c r="AB109" s="37">
        <f t="shared" si="30"/>
        <v>0</v>
      </c>
      <c r="AC109" s="26">
        <f t="shared" si="31"/>
        <v>0</v>
      </c>
      <c r="AD109" s="28">
        <f t="shared" si="32"/>
        <v>0</v>
      </c>
      <c r="AE109" s="71" t="str">
        <f aca="true" t="shared" si="36" ref="AE109:AE169">IF(AND(AND(AD109="Initial",AF109=0),AND(ISNUMBER(L109),L109&gt;0)),"RLIS","-")</f>
        <v>-</v>
      </c>
      <c r="AF109" s="37">
        <f aca="true" t="shared" si="37" ref="AF109:AF169">IF(AND(AA109="SRSA",AD109="Initial"),"SRSA",0)</f>
        <v>0</v>
      </c>
    </row>
    <row r="110" spans="1:32" ht="12.75">
      <c r="A110" s="125">
        <v>2700141</v>
      </c>
      <c r="B110" s="37">
        <v>74028</v>
      </c>
      <c r="C110" s="26" t="s">
        <v>170</v>
      </c>
      <c r="D110" s="26" t="s">
        <v>171</v>
      </c>
      <c r="E110" s="26" t="s">
        <v>981</v>
      </c>
      <c r="F110" s="26">
        <v>56270</v>
      </c>
      <c r="G110" s="27" t="s">
        <v>1036</v>
      </c>
      <c r="H110" s="28">
        <v>5076979055</v>
      </c>
      <c r="I110" s="29" t="s">
        <v>1159</v>
      </c>
      <c r="J110" s="30" t="s">
        <v>1048</v>
      </c>
      <c r="K110" s="32" t="s">
        <v>1048</v>
      </c>
      <c r="L110" s="54">
        <v>20.82</v>
      </c>
      <c r="M110" s="58" t="s">
        <v>1049</v>
      </c>
      <c r="N110" s="36" t="s">
        <v>336</v>
      </c>
      <c r="O110" s="30" t="s">
        <v>336</v>
      </c>
      <c r="P110" s="34"/>
      <c r="Q110" s="32" t="str">
        <f aca="true" t="shared" si="38" ref="Q110:Q169">IF(AND(ISNUMBER(P110),P110&gt;=20),"YES","NO")</f>
        <v>NO</v>
      </c>
      <c r="R110" s="63" t="s">
        <v>1048</v>
      </c>
      <c r="S110" s="73">
        <v>1977.68</v>
      </c>
      <c r="T110" s="74">
        <v>0</v>
      </c>
      <c r="U110" s="74">
        <v>57.52</v>
      </c>
      <c r="V110" s="75">
        <v>108.45</v>
      </c>
      <c r="W110" s="37">
        <f t="shared" si="33"/>
        <v>1</v>
      </c>
      <c r="X110" s="26">
        <f aca="true" t="shared" si="39" ref="X110:X169">IF(OR(AND(ISNUMBER(L110),AND(L110&gt;0,L110&lt;600)),AND(ISNUMBER(L110),AND(L110&gt;0,M110="YES"))),1,0)</f>
        <v>1</v>
      </c>
      <c r="Y110" s="26">
        <f t="shared" si="34"/>
        <v>0</v>
      </c>
      <c r="Z110" s="28">
        <f t="shared" si="35"/>
        <v>0</v>
      </c>
      <c r="AA110" s="71" t="str">
        <f aca="true" t="shared" si="40" ref="AA110:AA169">IF(AND(W110=1,X110=1),"SRSA","-")</f>
        <v>SRSA</v>
      </c>
      <c r="AB110" s="37">
        <f aca="true" t="shared" si="41" ref="AB110:AB169">IF(R110="YES",1,0)</f>
        <v>1</v>
      </c>
      <c r="AC110" s="26">
        <f aca="true" t="shared" si="42" ref="AC110:AC169">IF(OR(AND(ISNUMBER(P110),P110&gt;=20),(AND(ISNUMBER(P110)=FALSE,AND(ISNUMBER(N110),N110&gt;=20)))),1,0)</f>
        <v>0</v>
      </c>
      <c r="AD110" s="28">
        <f aca="true" t="shared" si="43" ref="AD110:AD169">IF(AND(AB110=1,AC110=1),"Initial",0)</f>
        <v>0</v>
      </c>
      <c r="AE110" s="71" t="str">
        <f t="shared" si="36"/>
        <v>-</v>
      </c>
      <c r="AF110" s="37">
        <f t="shared" si="37"/>
        <v>0</v>
      </c>
    </row>
    <row r="111" spans="1:32" ht="12.75">
      <c r="A111" s="125">
        <v>2714220</v>
      </c>
      <c r="B111" s="37">
        <v>10272</v>
      </c>
      <c r="C111" s="26" t="s">
        <v>564</v>
      </c>
      <c r="D111" s="26" t="s">
        <v>565</v>
      </c>
      <c r="E111" s="26" t="s">
        <v>564</v>
      </c>
      <c r="F111" s="26">
        <v>55344</v>
      </c>
      <c r="G111" s="27">
        <v>2292</v>
      </c>
      <c r="H111" s="28">
        <v>9529757000</v>
      </c>
      <c r="I111" s="29" t="s">
        <v>1155</v>
      </c>
      <c r="J111" s="30" t="s">
        <v>1049</v>
      </c>
      <c r="K111" s="32" t="s">
        <v>1049</v>
      </c>
      <c r="L111" s="54">
        <v>9809.05</v>
      </c>
      <c r="M111" s="58" t="s">
        <v>1049</v>
      </c>
      <c r="N111" s="36">
        <v>3.410604849</v>
      </c>
      <c r="O111" s="30" t="s">
        <v>1049</v>
      </c>
      <c r="P111" s="34"/>
      <c r="Q111" s="32" t="str">
        <f t="shared" si="38"/>
        <v>NO</v>
      </c>
      <c r="R111" s="63" t="s">
        <v>1049</v>
      </c>
      <c r="S111" s="73">
        <v>176500.08</v>
      </c>
      <c r="T111" s="74">
        <v>6287.06</v>
      </c>
      <c r="U111" s="74">
        <v>26480.59</v>
      </c>
      <c r="V111" s="75">
        <v>38964.01</v>
      </c>
      <c r="W111" s="37">
        <f t="shared" si="33"/>
        <v>0</v>
      </c>
      <c r="X111" s="26">
        <f t="shared" si="39"/>
        <v>0</v>
      </c>
      <c r="Y111" s="26">
        <f t="shared" si="34"/>
        <v>0</v>
      </c>
      <c r="Z111" s="28">
        <f t="shared" si="35"/>
        <v>0</v>
      </c>
      <c r="AA111" s="71" t="str">
        <f t="shared" si="40"/>
        <v>-</v>
      </c>
      <c r="AB111" s="37">
        <f t="shared" si="41"/>
        <v>0</v>
      </c>
      <c r="AC111" s="26">
        <f t="shared" si="42"/>
        <v>0</v>
      </c>
      <c r="AD111" s="28">
        <f t="shared" si="43"/>
        <v>0</v>
      </c>
      <c r="AE111" s="71" t="str">
        <f t="shared" si="36"/>
        <v>-</v>
      </c>
      <c r="AF111" s="37">
        <f t="shared" si="37"/>
        <v>0</v>
      </c>
    </row>
    <row r="112" spans="1:32" ht="12.75">
      <c r="A112" s="125">
        <v>2711190</v>
      </c>
      <c r="B112" s="37">
        <v>10463</v>
      </c>
      <c r="C112" s="26" t="s">
        <v>492</v>
      </c>
      <c r="D112" s="26" t="s">
        <v>951</v>
      </c>
      <c r="E112" s="26" t="s">
        <v>493</v>
      </c>
      <c r="F112" s="26">
        <v>55329</v>
      </c>
      <c r="G112" s="27">
        <v>100</v>
      </c>
      <c r="H112" s="28">
        <v>3204536310</v>
      </c>
      <c r="I112" s="29" t="s">
        <v>1159</v>
      </c>
      <c r="J112" s="30" t="s">
        <v>1048</v>
      </c>
      <c r="K112" s="32" t="s">
        <v>1048</v>
      </c>
      <c r="L112" s="54">
        <v>798</v>
      </c>
      <c r="M112" s="58" t="s">
        <v>1049</v>
      </c>
      <c r="N112" s="36">
        <v>9.049255441</v>
      </c>
      <c r="O112" s="30" t="s">
        <v>1049</v>
      </c>
      <c r="P112" s="34"/>
      <c r="Q112" s="32" t="str">
        <f t="shared" si="38"/>
        <v>NO</v>
      </c>
      <c r="R112" s="63" t="s">
        <v>1048</v>
      </c>
      <c r="S112" s="73">
        <v>36060.48</v>
      </c>
      <c r="T112" s="74">
        <v>1953.36</v>
      </c>
      <c r="U112" s="74">
        <v>3741.91</v>
      </c>
      <c r="V112" s="75">
        <v>3649.07</v>
      </c>
      <c r="W112" s="37">
        <f t="shared" si="33"/>
        <v>1</v>
      </c>
      <c r="X112" s="26">
        <f t="shared" si="39"/>
        <v>0</v>
      </c>
      <c r="Y112" s="26">
        <f t="shared" si="34"/>
        <v>0</v>
      </c>
      <c r="Z112" s="28">
        <f t="shared" si="35"/>
        <v>0</v>
      </c>
      <c r="AA112" s="71" t="str">
        <f t="shared" si="40"/>
        <v>-</v>
      </c>
      <c r="AB112" s="37">
        <f t="shared" si="41"/>
        <v>1</v>
      </c>
      <c r="AC112" s="26">
        <f t="shared" si="42"/>
        <v>0</v>
      </c>
      <c r="AD112" s="28">
        <f t="shared" si="43"/>
        <v>0</v>
      </c>
      <c r="AE112" s="71" t="str">
        <f t="shared" si="36"/>
        <v>-</v>
      </c>
      <c r="AF112" s="37">
        <f t="shared" si="37"/>
        <v>0</v>
      </c>
    </row>
    <row r="113" spans="1:32" ht="12.75">
      <c r="A113" s="125">
        <v>2711220</v>
      </c>
      <c r="B113" s="37">
        <v>10581</v>
      </c>
      <c r="C113" s="26" t="s">
        <v>494</v>
      </c>
      <c r="D113" s="26" t="s">
        <v>909</v>
      </c>
      <c r="E113" s="26" t="s">
        <v>494</v>
      </c>
      <c r="F113" s="26">
        <v>56128</v>
      </c>
      <c r="G113" s="27">
        <v>28</v>
      </c>
      <c r="H113" s="28">
        <v>5074427881</v>
      </c>
      <c r="I113" s="29" t="s">
        <v>1159</v>
      </c>
      <c r="J113" s="30" t="s">
        <v>1048</v>
      </c>
      <c r="K113" s="32" t="s">
        <v>1048</v>
      </c>
      <c r="L113" s="54">
        <v>271.75</v>
      </c>
      <c r="M113" s="58" t="s">
        <v>1049</v>
      </c>
      <c r="N113" s="36">
        <v>7.424593968</v>
      </c>
      <c r="O113" s="30" t="s">
        <v>1049</v>
      </c>
      <c r="P113" s="34"/>
      <c r="Q113" s="32" t="str">
        <f t="shared" si="38"/>
        <v>NO</v>
      </c>
      <c r="R113" s="63" t="s">
        <v>1048</v>
      </c>
      <c r="S113" s="73">
        <v>21618.43</v>
      </c>
      <c r="T113" s="74">
        <v>1038.84</v>
      </c>
      <c r="U113" s="74">
        <v>2402.99</v>
      </c>
      <c r="V113" s="75">
        <v>2719.23</v>
      </c>
      <c r="W113" s="37">
        <f t="shared" si="33"/>
        <v>1</v>
      </c>
      <c r="X113" s="26">
        <f t="shared" si="39"/>
        <v>1</v>
      </c>
      <c r="Y113" s="26">
        <f t="shared" si="34"/>
        <v>0</v>
      </c>
      <c r="Z113" s="28">
        <f t="shared" si="35"/>
        <v>0</v>
      </c>
      <c r="AA113" s="71" t="str">
        <f t="shared" si="40"/>
        <v>SRSA</v>
      </c>
      <c r="AB113" s="37">
        <f t="shared" si="41"/>
        <v>1</v>
      </c>
      <c r="AC113" s="26">
        <f t="shared" si="42"/>
        <v>0</v>
      </c>
      <c r="AD113" s="28">
        <f t="shared" si="43"/>
        <v>0</v>
      </c>
      <c r="AE113" s="71" t="str">
        <f t="shared" si="36"/>
        <v>-</v>
      </c>
      <c r="AF113" s="37">
        <f t="shared" si="37"/>
        <v>0</v>
      </c>
    </row>
    <row r="114" spans="1:32" ht="12.75">
      <c r="A114" s="125">
        <v>2711250</v>
      </c>
      <c r="B114" s="37">
        <v>10273</v>
      </c>
      <c r="C114" s="26" t="s">
        <v>205</v>
      </c>
      <c r="D114" s="26" t="s">
        <v>495</v>
      </c>
      <c r="E114" s="26" t="s">
        <v>205</v>
      </c>
      <c r="F114" s="26">
        <v>55424</v>
      </c>
      <c r="G114" s="27">
        <v>1599</v>
      </c>
      <c r="H114" s="28">
        <v>9528483900</v>
      </c>
      <c r="I114" s="29" t="s">
        <v>1051</v>
      </c>
      <c r="J114" s="30" t="s">
        <v>1049</v>
      </c>
      <c r="K114" s="32" t="s">
        <v>1049</v>
      </c>
      <c r="L114" s="54">
        <v>6874.62</v>
      </c>
      <c r="M114" s="58" t="s">
        <v>1049</v>
      </c>
      <c r="N114" s="36">
        <v>2.822525127</v>
      </c>
      <c r="O114" s="30" t="s">
        <v>1049</v>
      </c>
      <c r="P114" s="34"/>
      <c r="Q114" s="32" t="str">
        <f t="shared" si="38"/>
        <v>NO</v>
      </c>
      <c r="R114" s="63" t="s">
        <v>1049</v>
      </c>
      <c r="S114" s="73">
        <v>118927.58</v>
      </c>
      <c r="T114" s="74">
        <v>3388.77</v>
      </c>
      <c r="U114" s="74">
        <v>19818.69</v>
      </c>
      <c r="V114" s="75">
        <v>31457.2</v>
      </c>
      <c r="W114" s="37">
        <f t="shared" si="33"/>
        <v>0</v>
      </c>
      <c r="X114" s="26">
        <f t="shared" si="39"/>
        <v>0</v>
      </c>
      <c r="Y114" s="26">
        <f t="shared" si="34"/>
        <v>0</v>
      </c>
      <c r="Z114" s="28">
        <f t="shared" si="35"/>
        <v>0</v>
      </c>
      <c r="AA114" s="71" t="str">
        <f t="shared" si="40"/>
        <v>-</v>
      </c>
      <c r="AB114" s="37">
        <f t="shared" si="41"/>
        <v>0</v>
      </c>
      <c r="AC114" s="26">
        <f t="shared" si="42"/>
        <v>0</v>
      </c>
      <c r="AD114" s="28">
        <f t="shared" si="43"/>
        <v>0</v>
      </c>
      <c r="AE114" s="71" t="str">
        <f t="shared" si="36"/>
        <v>-</v>
      </c>
      <c r="AF114" s="37">
        <f t="shared" si="37"/>
        <v>0</v>
      </c>
    </row>
    <row r="115" spans="1:32" ht="12.75">
      <c r="A115" s="125">
        <v>2700133</v>
      </c>
      <c r="B115" s="37">
        <v>74020</v>
      </c>
      <c r="C115" s="26" t="s">
        <v>157</v>
      </c>
      <c r="D115" s="26" t="s">
        <v>158</v>
      </c>
      <c r="E115" s="26" t="s">
        <v>159</v>
      </c>
      <c r="F115" s="26">
        <v>55811</v>
      </c>
      <c r="G115" s="27" t="s">
        <v>1036</v>
      </c>
      <c r="H115" s="28">
        <v>2187289556</v>
      </c>
      <c r="I115" s="29" t="s">
        <v>1155</v>
      </c>
      <c r="J115" s="30" t="s">
        <v>1049</v>
      </c>
      <c r="K115" s="32" t="s">
        <v>1049</v>
      </c>
      <c r="L115" s="54">
        <v>732.69</v>
      </c>
      <c r="M115" s="58" t="s">
        <v>1049</v>
      </c>
      <c r="N115" s="36" t="s">
        <v>336</v>
      </c>
      <c r="O115" s="30" t="s">
        <v>336</v>
      </c>
      <c r="P115" s="34"/>
      <c r="Q115" s="32" t="str">
        <f t="shared" si="38"/>
        <v>NO</v>
      </c>
      <c r="R115" s="63" t="s">
        <v>1049</v>
      </c>
      <c r="S115" s="73">
        <v>48653.78</v>
      </c>
      <c r="T115" s="74">
        <v>3680.56</v>
      </c>
      <c r="U115" s="74">
        <v>5566.64</v>
      </c>
      <c r="V115" s="75">
        <v>4077.86</v>
      </c>
      <c r="W115" s="37">
        <f t="shared" si="33"/>
        <v>0</v>
      </c>
      <c r="X115" s="26">
        <f t="shared" si="39"/>
        <v>0</v>
      </c>
      <c r="Y115" s="26">
        <f t="shared" si="34"/>
        <v>0</v>
      </c>
      <c r="Z115" s="28">
        <f t="shared" si="35"/>
        <v>0</v>
      </c>
      <c r="AA115" s="71" t="str">
        <f t="shared" si="40"/>
        <v>-</v>
      </c>
      <c r="AB115" s="37">
        <f t="shared" si="41"/>
        <v>0</v>
      </c>
      <c r="AC115" s="26">
        <f t="shared" si="42"/>
        <v>0</v>
      </c>
      <c r="AD115" s="28">
        <f t="shared" si="43"/>
        <v>0</v>
      </c>
      <c r="AE115" s="71" t="str">
        <f t="shared" si="36"/>
        <v>-</v>
      </c>
      <c r="AF115" s="37">
        <f t="shared" si="37"/>
        <v>0</v>
      </c>
    </row>
    <row r="116" spans="1:32" ht="12.75">
      <c r="A116" s="125">
        <v>2700181</v>
      </c>
      <c r="B116" s="37">
        <v>74057</v>
      </c>
      <c r="C116" s="26" t="s">
        <v>242</v>
      </c>
      <c r="D116" s="26" t="s">
        <v>243</v>
      </c>
      <c r="E116" s="26" t="s">
        <v>929</v>
      </c>
      <c r="F116" s="26">
        <v>55407</v>
      </c>
      <c r="G116" s="27" t="s">
        <v>1036</v>
      </c>
      <c r="H116" s="28">
        <v>6127285727</v>
      </c>
      <c r="I116" s="29" t="s">
        <v>1156</v>
      </c>
      <c r="J116" s="30" t="s">
        <v>1049</v>
      </c>
      <c r="K116" s="32" t="s">
        <v>1049</v>
      </c>
      <c r="L116" s="54">
        <v>60.68</v>
      </c>
      <c r="M116" s="58" t="s">
        <v>1049</v>
      </c>
      <c r="N116" s="36" t="s">
        <v>336</v>
      </c>
      <c r="O116" s="30" t="s">
        <v>336</v>
      </c>
      <c r="P116" s="34"/>
      <c r="Q116" s="32" t="str">
        <f t="shared" si="38"/>
        <v>NO</v>
      </c>
      <c r="R116" s="63" t="s">
        <v>1049</v>
      </c>
      <c r="S116" s="73">
        <v>6800.63</v>
      </c>
      <c r="T116" s="74">
        <v>686.23</v>
      </c>
      <c r="U116" s="74">
        <v>922.6</v>
      </c>
      <c r="V116" s="75">
        <v>542.96</v>
      </c>
      <c r="W116" s="37">
        <f t="shared" si="33"/>
        <v>0</v>
      </c>
      <c r="X116" s="26">
        <f t="shared" si="39"/>
        <v>1</v>
      </c>
      <c r="Y116" s="26">
        <f t="shared" si="34"/>
        <v>0</v>
      </c>
      <c r="Z116" s="28">
        <f t="shared" si="35"/>
        <v>0</v>
      </c>
      <c r="AA116" s="71" t="str">
        <f t="shared" si="40"/>
        <v>-</v>
      </c>
      <c r="AB116" s="37">
        <f t="shared" si="41"/>
        <v>0</v>
      </c>
      <c r="AC116" s="26">
        <f t="shared" si="42"/>
        <v>0</v>
      </c>
      <c r="AD116" s="28">
        <f t="shared" si="43"/>
        <v>0</v>
      </c>
      <c r="AE116" s="71" t="str">
        <f t="shared" si="36"/>
        <v>-</v>
      </c>
      <c r="AF116" s="37">
        <f t="shared" si="37"/>
        <v>0</v>
      </c>
    </row>
    <row r="117" spans="1:32" ht="12.75">
      <c r="A117" s="125">
        <v>2711340</v>
      </c>
      <c r="B117" s="37">
        <v>10806</v>
      </c>
      <c r="C117" s="26" t="s">
        <v>496</v>
      </c>
      <c r="D117" s="26" t="s">
        <v>497</v>
      </c>
      <c r="E117" s="26" t="s">
        <v>974</v>
      </c>
      <c r="F117" s="26">
        <v>55932</v>
      </c>
      <c r="G117" s="27">
        <v>364</v>
      </c>
      <c r="H117" s="28">
        <v>5078762493</v>
      </c>
      <c r="I117" s="29" t="s">
        <v>1157</v>
      </c>
      <c r="J117" s="30" t="s">
        <v>1048</v>
      </c>
      <c r="K117" s="32" t="s">
        <v>1048</v>
      </c>
      <c r="L117" s="54">
        <v>504.05</v>
      </c>
      <c r="M117" s="58" t="s">
        <v>1049</v>
      </c>
      <c r="N117" s="36">
        <v>3.185840708</v>
      </c>
      <c r="O117" s="30" t="s">
        <v>1049</v>
      </c>
      <c r="P117" s="34"/>
      <c r="Q117" s="32" t="str">
        <f t="shared" si="38"/>
        <v>NO</v>
      </c>
      <c r="R117" s="63" t="s">
        <v>1048</v>
      </c>
      <c r="S117" s="73">
        <v>20484.45</v>
      </c>
      <c r="T117" s="74">
        <v>902.18</v>
      </c>
      <c r="U117" s="74">
        <v>2021.23</v>
      </c>
      <c r="V117" s="75">
        <v>2237.78</v>
      </c>
      <c r="W117" s="37">
        <f t="shared" si="33"/>
        <v>1</v>
      </c>
      <c r="X117" s="26">
        <f t="shared" si="39"/>
        <v>1</v>
      </c>
      <c r="Y117" s="26">
        <f t="shared" si="34"/>
        <v>0</v>
      </c>
      <c r="Z117" s="28">
        <f t="shared" si="35"/>
        <v>0</v>
      </c>
      <c r="AA117" s="71" t="str">
        <f t="shared" si="40"/>
        <v>SRSA</v>
      </c>
      <c r="AB117" s="37">
        <f t="shared" si="41"/>
        <v>1</v>
      </c>
      <c r="AC117" s="26">
        <f t="shared" si="42"/>
        <v>0</v>
      </c>
      <c r="AD117" s="28">
        <f t="shared" si="43"/>
        <v>0</v>
      </c>
      <c r="AE117" s="71" t="str">
        <f t="shared" si="36"/>
        <v>-</v>
      </c>
      <c r="AF117" s="37">
        <f t="shared" si="37"/>
        <v>0</v>
      </c>
    </row>
    <row r="118" spans="1:32" ht="12.75">
      <c r="A118" s="125">
        <v>2711370</v>
      </c>
      <c r="B118" s="37">
        <v>10728</v>
      </c>
      <c r="C118" s="26" t="s">
        <v>498</v>
      </c>
      <c r="D118" s="26" t="s">
        <v>499</v>
      </c>
      <c r="E118" s="26" t="s">
        <v>498</v>
      </c>
      <c r="F118" s="26">
        <v>55330</v>
      </c>
      <c r="G118" s="27">
        <v>1391</v>
      </c>
      <c r="H118" s="28">
        <v>7632413400</v>
      </c>
      <c r="I118" s="29" t="s">
        <v>1060</v>
      </c>
      <c r="J118" s="30" t="s">
        <v>1049</v>
      </c>
      <c r="K118" s="32" t="s">
        <v>1049</v>
      </c>
      <c r="L118" s="54">
        <v>9787.11</v>
      </c>
      <c r="M118" s="58" t="s">
        <v>1049</v>
      </c>
      <c r="N118" s="36">
        <v>2.980472765</v>
      </c>
      <c r="O118" s="30" t="s">
        <v>1049</v>
      </c>
      <c r="P118" s="34"/>
      <c r="Q118" s="32" t="str">
        <f t="shared" si="38"/>
        <v>NO</v>
      </c>
      <c r="R118" s="63" t="s">
        <v>1049</v>
      </c>
      <c r="S118" s="73">
        <v>226330.94</v>
      </c>
      <c r="T118" s="74">
        <v>7111.92</v>
      </c>
      <c r="U118" s="74">
        <v>29859.79</v>
      </c>
      <c r="V118" s="75">
        <v>43896.91</v>
      </c>
      <c r="W118" s="37">
        <f t="shared" si="33"/>
        <v>0</v>
      </c>
      <c r="X118" s="26">
        <f t="shared" si="39"/>
        <v>0</v>
      </c>
      <c r="Y118" s="26">
        <f t="shared" si="34"/>
        <v>0</v>
      </c>
      <c r="Z118" s="28">
        <f t="shared" si="35"/>
        <v>0</v>
      </c>
      <c r="AA118" s="71" t="str">
        <f t="shared" si="40"/>
        <v>-</v>
      </c>
      <c r="AB118" s="37">
        <f t="shared" si="41"/>
        <v>0</v>
      </c>
      <c r="AC118" s="26">
        <f t="shared" si="42"/>
        <v>0</v>
      </c>
      <c r="AD118" s="28">
        <f t="shared" si="43"/>
        <v>0</v>
      </c>
      <c r="AE118" s="71" t="str">
        <f t="shared" si="36"/>
        <v>-</v>
      </c>
      <c r="AF118" s="37">
        <f t="shared" si="37"/>
        <v>0</v>
      </c>
    </row>
    <row r="119" spans="1:32" ht="12.75">
      <c r="A119" s="125">
        <v>2711460</v>
      </c>
      <c r="B119" s="37">
        <v>10514</v>
      </c>
      <c r="C119" s="26" t="s">
        <v>914</v>
      </c>
      <c r="D119" s="26" t="s">
        <v>973</v>
      </c>
      <c r="E119" s="26" t="s">
        <v>914</v>
      </c>
      <c r="F119" s="26">
        <v>56129</v>
      </c>
      <c r="G119" s="27">
        <v>8</v>
      </c>
      <c r="H119" s="28">
        <v>5079672242</v>
      </c>
      <c r="I119" s="29" t="s">
        <v>1159</v>
      </c>
      <c r="J119" s="30" t="s">
        <v>1048</v>
      </c>
      <c r="K119" s="32" t="s">
        <v>1048</v>
      </c>
      <c r="L119" s="54">
        <v>195.25</v>
      </c>
      <c r="M119" s="58" t="s">
        <v>1049</v>
      </c>
      <c r="N119" s="36">
        <v>8.823529412</v>
      </c>
      <c r="O119" s="30" t="s">
        <v>1049</v>
      </c>
      <c r="P119" s="34"/>
      <c r="Q119" s="32" t="str">
        <f t="shared" si="38"/>
        <v>NO</v>
      </c>
      <c r="R119" s="63" t="s">
        <v>1048</v>
      </c>
      <c r="S119" s="73">
        <v>10573.95</v>
      </c>
      <c r="T119" s="74">
        <v>670.86</v>
      </c>
      <c r="U119" s="74">
        <v>1124.13</v>
      </c>
      <c r="V119" s="75">
        <v>949.71</v>
      </c>
      <c r="W119" s="37">
        <f t="shared" si="33"/>
        <v>1</v>
      </c>
      <c r="X119" s="26">
        <f t="shared" si="39"/>
        <v>1</v>
      </c>
      <c r="Y119" s="26">
        <f t="shared" si="34"/>
        <v>0</v>
      </c>
      <c r="Z119" s="28">
        <f t="shared" si="35"/>
        <v>0</v>
      </c>
      <c r="AA119" s="71" t="str">
        <f t="shared" si="40"/>
        <v>SRSA</v>
      </c>
      <c r="AB119" s="37">
        <f t="shared" si="41"/>
        <v>1</v>
      </c>
      <c r="AC119" s="26">
        <f t="shared" si="42"/>
        <v>0</v>
      </c>
      <c r="AD119" s="28">
        <f t="shared" si="43"/>
        <v>0</v>
      </c>
      <c r="AE119" s="71" t="str">
        <f t="shared" si="36"/>
        <v>-</v>
      </c>
      <c r="AF119" s="37">
        <f t="shared" si="37"/>
        <v>0</v>
      </c>
    </row>
    <row r="120" spans="1:32" ht="12.75">
      <c r="A120" s="125">
        <v>2711520</v>
      </c>
      <c r="B120" s="37">
        <v>10696</v>
      </c>
      <c r="C120" s="26" t="s">
        <v>500</v>
      </c>
      <c r="D120" s="26" t="s">
        <v>501</v>
      </c>
      <c r="E120" s="26" t="s">
        <v>500</v>
      </c>
      <c r="F120" s="26">
        <v>55731</v>
      </c>
      <c r="G120" s="27">
        <v>1699</v>
      </c>
      <c r="H120" s="28">
        <v>2183656166</v>
      </c>
      <c r="I120" s="29" t="s">
        <v>1154</v>
      </c>
      <c r="J120" s="30" t="s">
        <v>1049</v>
      </c>
      <c r="K120" s="32" t="s">
        <v>1049</v>
      </c>
      <c r="L120" s="54">
        <v>634.66</v>
      </c>
      <c r="M120" s="58" t="s">
        <v>1049</v>
      </c>
      <c r="N120" s="36">
        <v>6.451612903</v>
      </c>
      <c r="O120" s="30" t="s">
        <v>1049</v>
      </c>
      <c r="P120" s="34"/>
      <c r="Q120" s="32" t="str">
        <f t="shared" si="38"/>
        <v>NO</v>
      </c>
      <c r="R120" s="63" t="s">
        <v>1049</v>
      </c>
      <c r="S120" s="73">
        <v>35841.97</v>
      </c>
      <c r="T120" s="74">
        <v>2381.39</v>
      </c>
      <c r="U120" s="74">
        <v>3952.33</v>
      </c>
      <c r="V120" s="75">
        <v>3299.47</v>
      </c>
      <c r="W120" s="37">
        <f t="shared" si="33"/>
        <v>0</v>
      </c>
      <c r="X120" s="26">
        <f t="shared" si="39"/>
        <v>0</v>
      </c>
      <c r="Y120" s="26">
        <f t="shared" si="34"/>
        <v>0</v>
      </c>
      <c r="Z120" s="28">
        <f t="shared" si="35"/>
        <v>0</v>
      </c>
      <c r="AA120" s="71" t="str">
        <f t="shared" si="40"/>
        <v>-</v>
      </c>
      <c r="AB120" s="37">
        <f t="shared" si="41"/>
        <v>0</v>
      </c>
      <c r="AC120" s="26">
        <f t="shared" si="42"/>
        <v>0</v>
      </c>
      <c r="AD120" s="28">
        <f t="shared" si="43"/>
        <v>0</v>
      </c>
      <c r="AE120" s="71" t="str">
        <f t="shared" si="36"/>
        <v>-</v>
      </c>
      <c r="AF120" s="37">
        <f t="shared" si="37"/>
        <v>0</v>
      </c>
    </row>
    <row r="121" spans="1:32" ht="12.75">
      <c r="A121" s="125">
        <v>2700097</v>
      </c>
      <c r="B121" s="37">
        <v>74012</v>
      </c>
      <c r="C121" s="26" t="s">
        <v>90</v>
      </c>
      <c r="D121" s="26" t="s">
        <v>928</v>
      </c>
      <c r="E121" s="26" t="s">
        <v>91</v>
      </c>
      <c r="F121" s="26">
        <v>56447</v>
      </c>
      <c r="G121" s="27" t="s">
        <v>1036</v>
      </c>
      <c r="H121" s="28">
        <v>2187633401</v>
      </c>
      <c r="I121" s="29" t="s">
        <v>1159</v>
      </c>
      <c r="J121" s="30" t="s">
        <v>1048</v>
      </c>
      <c r="K121" s="32" t="s">
        <v>1048</v>
      </c>
      <c r="L121" s="54">
        <v>74.29</v>
      </c>
      <c r="M121" s="58" t="s">
        <v>1049</v>
      </c>
      <c r="N121" s="36" t="s">
        <v>336</v>
      </c>
      <c r="O121" s="30" t="s">
        <v>336</v>
      </c>
      <c r="P121" s="34"/>
      <c r="Q121" s="32" t="str">
        <f t="shared" si="38"/>
        <v>NO</v>
      </c>
      <c r="R121" s="63" t="s">
        <v>1048</v>
      </c>
      <c r="S121" s="73">
        <v>7226.4</v>
      </c>
      <c r="T121" s="74">
        <v>486.11</v>
      </c>
      <c r="U121" s="74">
        <v>690.93</v>
      </c>
      <c r="V121" s="75">
        <v>455.1</v>
      </c>
      <c r="W121" s="37">
        <f t="shared" si="33"/>
        <v>1</v>
      </c>
      <c r="X121" s="26">
        <f t="shared" si="39"/>
        <v>1</v>
      </c>
      <c r="Y121" s="26">
        <f t="shared" si="34"/>
        <v>0</v>
      </c>
      <c r="Z121" s="28">
        <f t="shared" si="35"/>
        <v>0</v>
      </c>
      <c r="AA121" s="71" t="str">
        <f t="shared" si="40"/>
        <v>SRSA</v>
      </c>
      <c r="AB121" s="37">
        <f t="shared" si="41"/>
        <v>1</v>
      </c>
      <c r="AC121" s="26">
        <f t="shared" si="42"/>
        <v>0</v>
      </c>
      <c r="AD121" s="28">
        <f t="shared" si="43"/>
        <v>0</v>
      </c>
      <c r="AE121" s="71" t="str">
        <f t="shared" si="36"/>
        <v>-</v>
      </c>
      <c r="AF121" s="37">
        <f t="shared" si="37"/>
        <v>0</v>
      </c>
    </row>
    <row r="122" spans="1:32" ht="12.75">
      <c r="A122" s="125">
        <v>2738880</v>
      </c>
      <c r="B122" s="37">
        <v>10099</v>
      </c>
      <c r="C122" s="26" t="s">
        <v>804</v>
      </c>
      <c r="D122" s="26" t="s">
        <v>805</v>
      </c>
      <c r="E122" s="26" t="s">
        <v>804</v>
      </c>
      <c r="F122" s="26">
        <v>55733</v>
      </c>
      <c r="G122" s="27" t="s">
        <v>1036</v>
      </c>
      <c r="H122" s="28">
        <v>2188792969</v>
      </c>
      <c r="I122" s="29" t="s">
        <v>1154</v>
      </c>
      <c r="J122" s="30" t="s">
        <v>1049</v>
      </c>
      <c r="K122" s="32" t="s">
        <v>1049</v>
      </c>
      <c r="L122" s="54">
        <v>1073.29</v>
      </c>
      <c r="M122" s="58" t="s">
        <v>1049</v>
      </c>
      <c r="N122" s="36">
        <v>7.345225603</v>
      </c>
      <c r="O122" s="30" t="s">
        <v>1049</v>
      </c>
      <c r="P122" s="34"/>
      <c r="Q122" s="32" t="str">
        <f t="shared" si="38"/>
        <v>NO</v>
      </c>
      <c r="R122" s="63" t="s">
        <v>1049</v>
      </c>
      <c r="S122" s="73">
        <v>27365.67</v>
      </c>
      <c r="T122" s="74">
        <v>1874.69</v>
      </c>
      <c r="U122" s="74">
        <v>4231.73</v>
      </c>
      <c r="V122" s="75">
        <v>4709.75</v>
      </c>
      <c r="W122" s="37">
        <f t="shared" si="33"/>
        <v>0</v>
      </c>
      <c r="X122" s="26">
        <f t="shared" si="39"/>
        <v>0</v>
      </c>
      <c r="Y122" s="26">
        <f t="shared" si="34"/>
        <v>0</v>
      </c>
      <c r="Z122" s="28">
        <f t="shared" si="35"/>
        <v>0</v>
      </c>
      <c r="AA122" s="71" t="str">
        <f t="shared" si="40"/>
        <v>-</v>
      </c>
      <c r="AB122" s="37">
        <f t="shared" si="41"/>
        <v>0</v>
      </c>
      <c r="AC122" s="26">
        <f t="shared" si="42"/>
        <v>0</v>
      </c>
      <c r="AD122" s="28">
        <f t="shared" si="43"/>
        <v>0</v>
      </c>
      <c r="AE122" s="71" t="str">
        <f t="shared" si="36"/>
        <v>-</v>
      </c>
      <c r="AF122" s="37">
        <f t="shared" si="37"/>
        <v>0</v>
      </c>
    </row>
    <row r="123" spans="1:32" ht="12.75">
      <c r="A123" s="125">
        <v>2711610</v>
      </c>
      <c r="B123" s="37">
        <v>10208</v>
      </c>
      <c r="C123" s="26" t="s">
        <v>969</v>
      </c>
      <c r="D123" s="26" t="s">
        <v>502</v>
      </c>
      <c r="E123" s="26" t="s">
        <v>969</v>
      </c>
      <c r="F123" s="26">
        <v>56326</v>
      </c>
      <c r="G123" s="27" t="s">
        <v>1036</v>
      </c>
      <c r="H123" s="28">
        <v>2189482241</v>
      </c>
      <c r="I123" s="29" t="s">
        <v>1159</v>
      </c>
      <c r="J123" s="30" t="s">
        <v>1048</v>
      </c>
      <c r="K123" s="32" t="s">
        <v>1048</v>
      </c>
      <c r="L123" s="54">
        <v>212.49</v>
      </c>
      <c r="M123" s="58" t="s">
        <v>1049</v>
      </c>
      <c r="N123" s="36">
        <v>8.273381295</v>
      </c>
      <c r="O123" s="30" t="s">
        <v>1049</v>
      </c>
      <c r="P123" s="34"/>
      <c r="Q123" s="32" t="str">
        <f t="shared" si="38"/>
        <v>NO</v>
      </c>
      <c r="R123" s="63" t="s">
        <v>1048</v>
      </c>
      <c r="S123" s="73">
        <v>12879.79</v>
      </c>
      <c r="T123" s="74">
        <v>705.77</v>
      </c>
      <c r="U123" s="74">
        <v>1203.12</v>
      </c>
      <c r="V123" s="75">
        <v>1037.79</v>
      </c>
      <c r="W123" s="37">
        <f t="shared" si="33"/>
        <v>1</v>
      </c>
      <c r="X123" s="26">
        <f t="shared" si="39"/>
        <v>1</v>
      </c>
      <c r="Y123" s="26">
        <f t="shared" si="34"/>
        <v>0</v>
      </c>
      <c r="Z123" s="28">
        <f t="shared" si="35"/>
        <v>0</v>
      </c>
      <c r="AA123" s="71" t="str">
        <f t="shared" si="40"/>
        <v>SRSA</v>
      </c>
      <c r="AB123" s="37">
        <f t="shared" si="41"/>
        <v>1</v>
      </c>
      <c r="AC123" s="26">
        <f t="shared" si="42"/>
        <v>0</v>
      </c>
      <c r="AD123" s="28">
        <f t="shared" si="43"/>
        <v>0</v>
      </c>
      <c r="AE123" s="71" t="str">
        <f t="shared" si="36"/>
        <v>-</v>
      </c>
      <c r="AF123" s="37">
        <f t="shared" si="37"/>
        <v>0</v>
      </c>
    </row>
    <row r="124" spans="1:32" ht="12.75">
      <c r="A124" s="125">
        <v>2700021</v>
      </c>
      <c r="B124" s="37">
        <v>12154</v>
      </c>
      <c r="C124" s="26" t="s">
        <v>24</v>
      </c>
      <c r="D124" s="26" t="s">
        <v>25</v>
      </c>
      <c r="E124" s="26" t="s">
        <v>26</v>
      </c>
      <c r="F124" s="26">
        <v>55734</v>
      </c>
      <c r="G124" s="27">
        <v>1696</v>
      </c>
      <c r="H124" s="28">
        <v>2187447701</v>
      </c>
      <c r="I124" s="29" t="s">
        <v>1055</v>
      </c>
      <c r="J124" s="30" t="s">
        <v>1049</v>
      </c>
      <c r="K124" s="32" t="s">
        <v>1049</v>
      </c>
      <c r="L124" s="54">
        <v>1291.37</v>
      </c>
      <c r="M124" s="58" t="s">
        <v>1049</v>
      </c>
      <c r="N124" s="36">
        <v>9.742120344</v>
      </c>
      <c r="O124" s="30" t="s">
        <v>1049</v>
      </c>
      <c r="P124" s="34"/>
      <c r="Q124" s="32" t="str">
        <f t="shared" si="38"/>
        <v>NO</v>
      </c>
      <c r="R124" s="63" t="s">
        <v>1049</v>
      </c>
      <c r="S124" s="73">
        <v>74706.54</v>
      </c>
      <c r="T124" s="74">
        <v>4914.77</v>
      </c>
      <c r="U124" s="74">
        <v>8079.05</v>
      </c>
      <c r="V124" s="75">
        <v>6662.78</v>
      </c>
      <c r="W124" s="37">
        <f t="shared" si="33"/>
        <v>0</v>
      </c>
      <c r="X124" s="26">
        <f t="shared" si="39"/>
        <v>0</v>
      </c>
      <c r="Y124" s="26">
        <f t="shared" si="34"/>
        <v>0</v>
      </c>
      <c r="Z124" s="28">
        <f t="shared" si="35"/>
        <v>0</v>
      </c>
      <c r="AA124" s="71" t="str">
        <f t="shared" si="40"/>
        <v>-</v>
      </c>
      <c r="AB124" s="37">
        <f t="shared" si="41"/>
        <v>0</v>
      </c>
      <c r="AC124" s="26">
        <f t="shared" si="42"/>
        <v>0</v>
      </c>
      <c r="AD124" s="28">
        <f t="shared" si="43"/>
        <v>0</v>
      </c>
      <c r="AE124" s="71" t="str">
        <f t="shared" si="36"/>
        <v>-</v>
      </c>
      <c r="AF124" s="37">
        <f t="shared" si="37"/>
        <v>0</v>
      </c>
    </row>
    <row r="125" spans="1:32" ht="12.75">
      <c r="A125" s="125">
        <v>2700184</v>
      </c>
      <c r="B125" s="37">
        <v>74068</v>
      </c>
      <c r="C125" s="26" t="s">
        <v>249</v>
      </c>
      <c r="D125" s="26" t="s">
        <v>250</v>
      </c>
      <c r="E125" s="26" t="s">
        <v>251</v>
      </c>
      <c r="F125" s="26">
        <v>55429</v>
      </c>
      <c r="G125" s="27" t="s">
        <v>1036</v>
      </c>
      <c r="H125" s="28">
        <v>7635330500</v>
      </c>
      <c r="I125" s="29" t="s">
        <v>1152</v>
      </c>
      <c r="J125" s="30" t="s">
        <v>1049</v>
      </c>
      <c r="K125" s="32" t="s">
        <v>1049</v>
      </c>
      <c r="L125" s="54">
        <v>167.37</v>
      </c>
      <c r="M125" s="58" t="s">
        <v>1049</v>
      </c>
      <c r="N125" s="36" t="s">
        <v>336</v>
      </c>
      <c r="O125" s="30" t="s">
        <v>336</v>
      </c>
      <c r="P125" s="34"/>
      <c r="Q125" s="32" t="str">
        <f t="shared" si="38"/>
        <v>NO</v>
      </c>
      <c r="R125" s="63" t="s">
        <v>1049</v>
      </c>
      <c r="S125" s="73">
        <v>9892.62</v>
      </c>
      <c r="T125" s="74">
        <v>871.19</v>
      </c>
      <c r="U125" s="74">
        <v>1319.61</v>
      </c>
      <c r="V125" s="75">
        <v>968.96</v>
      </c>
      <c r="W125" s="37">
        <f t="shared" si="33"/>
        <v>0</v>
      </c>
      <c r="X125" s="26">
        <f t="shared" si="39"/>
        <v>1</v>
      </c>
      <c r="Y125" s="26">
        <f t="shared" si="34"/>
        <v>0</v>
      </c>
      <c r="Z125" s="28">
        <f t="shared" si="35"/>
        <v>0</v>
      </c>
      <c r="AA125" s="71" t="str">
        <f t="shared" si="40"/>
        <v>-</v>
      </c>
      <c r="AB125" s="37">
        <f t="shared" si="41"/>
        <v>0</v>
      </c>
      <c r="AC125" s="26">
        <f t="shared" si="42"/>
        <v>0</v>
      </c>
      <c r="AD125" s="28">
        <f t="shared" si="43"/>
        <v>0</v>
      </c>
      <c r="AE125" s="71" t="str">
        <f t="shared" si="36"/>
        <v>-</v>
      </c>
      <c r="AF125" s="37">
        <f t="shared" si="37"/>
        <v>0</v>
      </c>
    </row>
    <row r="126" spans="1:32" ht="12.75">
      <c r="A126" s="125">
        <v>2700157</v>
      </c>
      <c r="B126" s="37">
        <v>74036</v>
      </c>
      <c r="C126" s="26" t="s">
        <v>197</v>
      </c>
      <c r="D126" s="26" t="s">
        <v>198</v>
      </c>
      <c r="E126" s="26" t="s">
        <v>44</v>
      </c>
      <c r="F126" s="26">
        <v>55106</v>
      </c>
      <c r="G126" s="27" t="s">
        <v>1036</v>
      </c>
      <c r="H126" s="28">
        <v>6517725555</v>
      </c>
      <c r="I126" s="29" t="s">
        <v>1156</v>
      </c>
      <c r="J126" s="30" t="s">
        <v>1049</v>
      </c>
      <c r="K126" s="32" t="s">
        <v>1049</v>
      </c>
      <c r="L126" s="54">
        <v>37.84</v>
      </c>
      <c r="M126" s="58" t="s">
        <v>1049</v>
      </c>
      <c r="N126" s="36" t="s">
        <v>336</v>
      </c>
      <c r="O126" s="30" t="s">
        <v>336</v>
      </c>
      <c r="P126" s="34"/>
      <c r="Q126" s="32" t="str">
        <f t="shared" si="38"/>
        <v>NO</v>
      </c>
      <c r="R126" s="63" t="s">
        <v>1049</v>
      </c>
      <c r="S126" s="73">
        <v>4614.2</v>
      </c>
      <c r="T126" s="74">
        <v>408.56</v>
      </c>
      <c r="U126" s="74">
        <v>570.36</v>
      </c>
      <c r="V126" s="75">
        <v>362.98</v>
      </c>
      <c r="W126" s="37">
        <f t="shared" si="33"/>
        <v>0</v>
      </c>
      <c r="X126" s="26">
        <f t="shared" si="39"/>
        <v>1</v>
      </c>
      <c r="Y126" s="26">
        <f t="shared" si="34"/>
        <v>0</v>
      </c>
      <c r="Z126" s="28">
        <f t="shared" si="35"/>
        <v>0</v>
      </c>
      <c r="AA126" s="71" t="str">
        <f t="shared" si="40"/>
        <v>-</v>
      </c>
      <c r="AB126" s="37">
        <f t="shared" si="41"/>
        <v>0</v>
      </c>
      <c r="AC126" s="26">
        <f t="shared" si="42"/>
        <v>0</v>
      </c>
      <c r="AD126" s="28">
        <f t="shared" si="43"/>
        <v>0</v>
      </c>
      <c r="AE126" s="71" t="str">
        <f t="shared" si="36"/>
        <v>-</v>
      </c>
      <c r="AF126" s="37">
        <f t="shared" si="37"/>
        <v>0</v>
      </c>
    </row>
    <row r="127" spans="1:32" ht="12.75">
      <c r="A127" s="125">
        <v>2700124</v>
      </c>
      <c r="B127" s="37">
        <v>12752</v>
      </c>
      <c r="C127" s="26" t="s">
        <v>138</v>
      </c>
      <c r="D127" s="26" t="s">
        <v>139</v>
      </c>
      <c r="E127" s="26" t="s">
        <v>63</v>
      </c>
      <c r="F127" s="26">
        <v>56031</v>
      </c>
      <c r="G127" s="27">
        <v>2287</v>
      </c>
      <c r="H127" s="28">
        <v>5072384234</v>
      </c>
      <c r="I127" s="29" t="s">
        <v>1061</v>
      </c>
      <c r="J127" s="30" t="s">
        <v>1049</v>
      </c>
      <c r="K127" s="32" t="s">
        <v>1049</v>
      </c>
      <c r="L127" s="54">
        <v>1650.05</v>
      </c>
      <c r="M127" s="58" t="s">
        <v>1049</v>
      </c>
      <c r="N127" s="36">
        <v>14.12248629</v>
      </c>
      <c r="O127" s="30" t="s">
        <v>1049</v>
      </c>
      <c r="P127" s="34"/>
      <c r="Q127" s="32" t="str">
        <f t="shared" si="38"/>
        <v>NO</v>
      </c>
      <c r="R127" s="63" t="s">
        <v>1048</v>
      </c>
      <c r="S127" s="73">
        <v>101732.36</v>
      </c>
      <c r="T127" s="74">
        <v>10638.1</v>
      </c>
      <c r="U127" s="74">
        <v>15941.42</v>
      </c>
      <c r="V127" s="75">
        <v>11507.22</v>
      </c>
      <c r="W127" s="37">
        <f t="shared" si="33"/>
        <v>0</v>
      </c>
      <c r="X127" s="26">
        <f t="shared" si="39"/>
        <v>0</v>
      </c>
      <c r="Y127" s="26">
        <f t="shared" si="34"/>
        <v>0</v>
      </c>
      <c r="Z127" s="28">
        <f t="shared" si="35"/>
        <v>0</v>
      </c>
      <c r="AA127" s="71" t="str">
        <f t="shared" si="40"/>
        <v>-</v>
      </c>
      <c r="AB127" s="37">
        <f t="shared" si="41"/>
        <v>1</v>
      </c>
      <c r="AC127" s="26">
        <f t="shared" si="42"/>
        <v>0</v>
      </c>
      <c r="AD127" s="28">
        <f t="shared" si="43"/>
        <v>0</v>
      </c>
      <c r="AE127" s="71" t="str">
        <f t="shared" si="36"/>
        <v>-</v>
      </c>
      <c r="AF127" s="37">
        <f t="shared" si="37"/>
        <v>0</v>
      </c>
    </row>
    <row r="128" spans="1:32" ht="12.75">
      <c r="A128" s="125">
        <v>2700223</v>
      </c>
      <c r="B128" s="37">
        <v>74062</v>
      </c>
      <c r="C128" s="26" t="s">
        <v>311</v>
      </c>
      <c r="D128" s="26" t="s">
        <v>312</v>
      </c>
      <c r="E128" s="26" t="s">
        <v>964</v>
      </c>
      <c r="F128" s="26">
        <v>55113</v>
      </c>
      <c r="G128" s="27" t="s">
        <v>1036</v>
      </c>
      <c r="H128" s="28">
        <v>6516971740</v>
      </c>
      <c r="I128" s="29" t="s">
        <v>1152</v>
      </c>
      <c r="J128" s="30" t="s">
        <v>1049</v>
      </c>
      <c r="K128" s="32" t="s">
        <v>1049</v>
      </c>
      <c r="L128" s="54">
        <v>229.74</v>
      </c>
      <c r="M128" s="58" t="s">
        <v>1049</v>
      </c>
      <c r="N128" s="36" t="s">
        <v>336</v>
      </c>
      <c r="O128" s="30" t="s">
        <v>336</v>
      </c>
      <c r="P128" s="34"/>
      <c r="Q128" s="32" t="str">
        <f t="shared" si="38"/>
        <v>NO</v>
      </c>
      <c r="R128" s="63" t="s">
        <v>1049</v>
      </c>
      <c r="S128" s="73">
        <v>5087.92</v>
      </c>
      <c r="T128" s="74">
        <v>413.62</v>
      </c>
      <c r="U128" s="74">
        <v>924.93</v>
      </c>
      <c r="V128" s="75">
        <v>1022.68</v>
      </c>
      <c r="W128" s="37">
        <f t="shared" si="33"/>
        <v>0</v>
      </c>
      <c r="X128" s="26">
        <f t="shared" si="39"/>
        <v>1</v>
      </c>
      <c r="Y128" s="26">
        <f t="shared" si="34"/>
        <v>0</v>
      </c>
      <c r="Z128" s="28">
        <f t="shared" si="35"/>
        <v>0</v>
      </c>
      <c r="AA128" s="71" t="str">
        <f t="shared" si="40"/>
        <v>-</v>
      </c>
      <c r="AB128" s="37">
        <f t="shared" si="41"/>
        <v>0</v>
      </c>
      <c r="AC128" s="26">
        <f t="shared" si="42"/>
        <v>0</v>
      </c>
      <c r="AD128" s="28">
        <f t="shared" si="43"/>
        <v>0</v>
      </c>
      <c r="AE128" s="71" t="str">
        <f t="shared" si="36"/>
        <v>-</v>
      </c>
      <c r="AF128" s="37">
        <f t="shared" si="37"/>
        <v>0</v>
      </c>
    </row>
    <row r="129" spans="1:32" ht="12.75">
      <c r="A129" s="125">
        <v>2711760</v>
      </c>
      <c r="B129" s="37">
        <v>10656</v>
      </c>
      <c r="C129" s="26" t="s">
        <v>151</v>
      </c>
      <c r="D129" s="26" t="s">
        <v>506</v>
      </c>
      <c r="E129" s="26" t="s">
        <v>151</v>
      </c>
      <c r="F129" s="26">
        <v>55021</v>
      </c>
      <c r="G129" s="27">
        <v>1908</v>
      </c>
      <c r="H129" s="28">
        <v>5073336000</v>
      </c>
      <c r="I129" s="29" t="s">
        <v>1151</v>
      </c>
      <c r="J129" s="30" t="s">
        <v>1049</v>
      </c>
      <c r="K129" s="32" t="s">
        <v>1049</v>
      </c>
      <c r="L129" s="54">
        <v>3658.49</v>
      </c>
      <c r="M129" s="58" t="s">
        <v>1049</v>
      </c>
      <c r="N129" s="36">
        <v>6.596060944</v>
      </c>
      <c r="O129" s="30" t="s">
        <v>1049</v>
      </c>
      <c r="P129" s="34"/>
      <c r="Q129" s="32" t="str">
        <f t="shared" si="38"/>
        <v>NO</v>
      </c>
      <c r="R129" s="63" t="s">
        <v>1048</v>
      </c>
      <c r="S129" s="73">
        <v>148843.98</v>
      </c>
      <c r="T129" s="74">
        <v>8278.75</v>
      </c>
      <c r="U129" s="74">
        <v>18946.78</v>
      </c>
      <c r="V129" s="75">
        <v>21287.21</v>
      </c>
      <c r="W129" s="37">
        <f t="shared" si="33"/>
        <v>0</v>
      </c>
      <c r="X129" s="26">
        <f t="shared" si="39"/>
        <v>0</v>
      </c>
      <c r="Y129" s="26">
        <f t="shared" si="34"/>
        <v>0</v>
      </c>
      <c r="Z129" s="28">
        <f t="shared" si="35"/>
        <v>0</v>
      </c>
      <c r="AA129" s="71" t="str">
        <f t="shared" si="40"/>
        <v>-</v>
      </c>
      <c r="AB129" s="37">
        <f t="shared" si="41"/>
        <v>1</v>
      </c>
      <c r="AC129" s="26">
        <f t="shared" si="42"/>
        <v>0</v>
      </c>
      <c r="AD129" s="28">
        <f t="shared" si="43"/>
        <v>0</v>
      </c>
      <c r="AE129" s="71" t="str">
        <f t="shared" si="36"/>
        <v>-</v>
      </c>
      <c r="AF129" s="37">
        <f t="shared" si="37"/>
        <v>0</v>
      </c>
    </row>
    <row r="130" spans="1:32" ht="12.75">
      <c r="A130" s="125">
        <v>2711820</v>
      </c>
      <c r="B130" s="37">
        <v>10192</v>
      </c>
      <c r="C130" s="26" t="s">
        <v>1005</v>
      </c>
      <c r="D130" s="26" t="s">
        <v>507</v>
      </c>
      <c r="E130" s="26" t="s">
        <v>1005</v>
      </c>
      <c r="F130" s="26">
        <v>55024</v>
      </c>
      <c r="G130" s="27">
        <v>1284</v>
      </c>
      <c r="H130" s="28">
        <v>6514635011</v>
      </c>
      <c r="I130" s="29" t="s">
        <v>1052</v>
      </c>
      <c r="J130" s="30" t="s">
        <v>1049</v>
      </c>
      <c r="K130" s="32" t="s">
        <v>1049</v>
      </c>
      <c r="L130" s="54">
        <v>5141.06</v>
      </c>
      <c r="M130" s="58" t="s">
        <v>1049</v>
      </c>
      <c r="N130" s="36">
        <v>5.655787553</v>
      </c>
      <c r="O130" s="30" t="s">
        <v>1049</v>
      </c>
      <c r="P130" s="34"/>
      <c r="Q130" s="32" t="str">
        <f t="shared" si="38"/>
        <v>NO</v>
      </c>
      <c r="R130" s="63" t="s">
        <v>1049</v>
      </c>
      <c r="S130" s="73">
        <v>97224.39</v>
      </c>
      <c r="T130" s="74">
        <v>4622.39</v>
      </c>
      <c r="U130" s="74">
        <v>15748.12</v>
      </c>
      <c r="V130" s="75">
        <v>21631.68</v>
      </c>
      <c r="W130" s="37">
        <f t="shared" si="33"/>
        <v>0</v>
      </c>
      <c r="X130" s="26">
        <f t="shared" si="39"/>
        <v>0</v>
      </c>
      <c r="Y130" s="26">
        <f t="shared" si="34"/>
        <v>0</v>
      </c>
      <c r="Z130" s="28">
        <f t="shared" si="35"/>
        <v>0</v>
      </c>
      <c r="AA130" s="71" t="str">
        <f t="shared" si="40"/>
        <v>-</v>
      </c>
      <c r="AB130" s="37">
        <f t="shared" si="41"/>
        <v>0</v>
      </c>
      <c r="AC130" s="26">
        <f t="shared" si="42"/>
        <v>0</v>
      </c>
      <c r="AD130" s="28">
        <f t="shared" si="43"/>
        <v>0</v>
      </c>
      <c r="AE130" s="71" t="str">
        <f t="shared" si="36"/>
        <v>-</v>
      </c>
      <c r="AF130" s="37">
        <f t="shared" si="37"/>
        <v>0</v>
      </c>
    </row>
    <row r="131" spans="1:32" ht="12.75">
      <c r="A131" s="125">
        <v>2711880</v>
      </c>
      <c r="B131" s="37">
        <v>10544</v>
      </c>
      <c r="C131" s="26" t="s">
        <v>58</v>
      </c>
      <c r="D131" s="26" t="s">
        <v>508</v>
      </c>
      <c r="E131" s="26" t="s">
        <v>58</v>
      </c>
      <c r="F131" s="26">
        <v>56537</v>
      </c>
      <c r="G131" s="27">
        <v>4104</v>
      </c>
      <c r="H131" s="28">
        <v>2189980544</v>
      </c>
      <c r="I131" s="29" t="s">
        <v>1061</v>
      </c>
      <c r="J131" s="30" t="s">
        <v>1049</v>
      </c>
      <c r="K131" s="32" t="s">
        <v>1049</v>
      </c>
      <c r="L131" s="54">
        <v>2596.94</v>
      </c>
      <c r="M131" s="58" t="s">
        <v>1049</v>
      </c>
      <c r="N131" s="36">
        <v>8.435451696</v>
      </c>
      <c r="O131" s="30" t="s">
        <v>1049</v>
      </c>
      <c r="P131" s="34"/>
      <c r="Q131" s="32" t="str">
        <f t="shared" si="38"/>
        <v>NO</v>
      </c>
      <c r="R131" s="63" t="s">
        <v>1048</v>
      </c>
      <c r="S131" s="73">
        <v>152810.45</v>
      </c>
      <c r="T131" s="74">
        <v>8509.81</v>
      </c>
      <c r="U131" s="74">
        <v>15916.83</v>
      </c>
      <c r="V131" s="75">
        <v>15171.71</v>
      </c>
      <c r="W131" s="37">
        <f t="shared" si="33"/>
        <v>0</v>
      </c>
      <c r="X131" s="26">
        <f t="shared" si="39"/>
        <v>0</v>
      </c>
      <c r="Y131" s="26">
        <f t="shared" si="34"/>
        <v>0</v>
      </c>
      <c r="Z131" s="28">
        <f t="shared" si="35"/>
        <v>0</v>
      </c>
      <c r="AA131" s="71" t="str">
        <f t="shared" si="40"/>
        <v>-</v>
      </c>
      <c r="AB131" s="37">
        <f t="shared" si="41"/>
        <v>1</v>
      </c>
      <c r="AC131" s="26">
        <f t="shared" si="42"/>
        <v>0</v>
      </c>
      <c r="AD131" s="28">
        <f t="shared" si="43"/>
        <v>0</v>
      </c>
      <c r="AE131" s="71" t="str">
        <f t="shared" si="36"/>
        <v>-</v>
      </c>
      <c r="AF131" s="37">
        <f t="shared" si="37"/>
        <v>0</v>
      </c>
    </row>
    <row r="132" spans="1:32" ht="12.75">
      <c r="A132" s="125">
        <v>2700043</v>
      </c>
      <c r="B132" s="37">
        <v>520935</v>
      </c>
      <c r="C132" s="26" t="s">
        <v>56</v>
      </c>
      <c r="D132" s="26" t="s">
        <v>57</v>
      </c>
      <c r="E132" s="26" t="s">
        <v>58</v>
      </c>
      <c r="F132" s="26">
        <v>56537</v>
      </c>
      <c r="G132" s="27">
        <v>4100</v>
      </c>
      <c r="H132" s="28">
        <v>2189980544</v>
      </c>
      <c r="I132" s="29" t="s">
        <v>1151</v>
      </c>
      <c r="J132" s="30" t="s">
        <v>1049</v>
      </c>
      <c r="K132" s="32" t="s">
        <v>1049</v>
      </c>
      <c r="L132" s="54">
        <v>27.55</v>
      </c>
      <c r="M132" s="58" t="s">
        <v>1049</v>
      </c>
      <c r="N132" s="36" t="s">
        <v>336</v>
      </c>
      <c r="O132" s="30" t="s">
        <v>336</v>
      </c>
      <c r="P132" s="34"/>
      <c r="Q132" s="32" t="str">
        <f t="shared" si="38"/>
        <v>NO</v>
      </c>
      <c r="R132" s="63" t="s">
        <v>1048</v>
      </c>
      <c r="S132" s="73">
        <v>0</v>
      </c>
      <c r="T132" s="74">
        <v>0</v>
      </c>
      <c r="U132" s="74">
        <v>0</v>
      </c>
      <c r="V132" s="75">
        <v>0</v>
      </c>
      <c r="W132" s="37">
        <f t="shared" si="33"/>
        <v>0</v>
      </c>
      <c r="X132" s="26">
        <f t="shared" si="39"/>
        <v>1</v>
      </c>
      <c r="Y132" s="26">
        <f t="shared" si="34"/>
        <v>0</v>
      </c>
      <c r="Z132" s="28">
        <f t="shared" si="35"/>
        <v>0</v>
      </c>
      <c r="AA132" s="71" t="str">
        <f t="shared" si="40"/>
        <v>-</v>
      </c>
      <c r="AB132" s="37">
        <f t="shared" si="41"/>
        <v>1</v>
      </c>
      <c r="AC132" s="26">
        <f t="shared" si="42"/>
        <v>0</v>
      </c>
      <c r="AD132" s="28">
        <f t="shared" si="43"/>
        <v>0</v>
      </c>
      <c r="AE132" s="71" t="str">
        <f t="shared" si="36"/>
        <v>-</v>
      </c>
      <c r="AF132" s="37">
        <f t="shared" si="37"/>
        <v>0</v>
      </c>
    </row>
    <row r="133" spans="1:32" ht="12.75">
      <c r="A133" s="125">
        <v>2711910</v>
      </c>
      <c r="B133" s="37">
        <v>10599</v>
      </c>
      <c r="C133" s="26" t="s">
        <v>509</v>
      </c>
      <c r="D133" s="26" t="s">
        <v>933</v>
      </c>
      <c r="E133" s="26" t="s">
        <v>510</v>
      </c>
      <c r="F133" s="26">
        <v>56540</v>
      </c>
      <c r="G133" s="27">
        <v>648</v>
      </c>
      <c r="H133" s="28">
        <v>2189456933</v>
      </c>
      <c r="I133" s="29" t="s">
        <v>1062</v>
      </c>
      <c r="J133" s="30" t="s">
        <v>1048</v>
      </c>
      <c r="K133" s="32" t="s">
        <v>1048</v>
      </c>
      <c r="L133" s="54">
        <v>510.21</v>
      </c>
      <c r="M133" s="58" t="s">
        <v>1049</v>
      </c>
      <c r="N133" s="36">
        <v>14.31492843</v>
      </c>
      <c r="O133" s="30" t="s">
        <v>1049</v>
      </c>
      <c r="P133" s="34"/>
      <c r="Q133" s="32" t="str">
        <f t="shared" si="38"/>
        <v>NO</v>
      </c>
      <c r="R133" s="63" t="s">
        <v>1048</v>
      </c>
      <c r="S133" s="73">
        <v>32686.45</v>
      </c>
      <c r="T133" s="74">
        <v>2572.37</v>
      </c>
      <c r="U133" s="74">
        <v>3899.66</v>
      </c>
      <c r="V133" s="75">
        <v>2867.2</v>
      </c>
      <c r="W133" s="37">
        <f t="shared" si="33"/>
        <v>1</v>
      </c>
      <c r="X133" s="26">
        <f t="shared" si="39"/>
        <v>1</v>
      </c>
      <c r="Y133" s="26">
        <f t="shared" si="34"/>
        <v>0</v>
      </c>
      <c r="Z133" s="28">
        <f t="shared" si="35"/>
        <v>0</v>
      </c>
      <c r="AA133" s="71" t="str">
        <f t="shared" si="40"/>
        <v>SRSA</v>
      </c>
      <c r="AB133" s="37">
        <f t="shared" si="41"/>
        <v>1</v>
      </c>
      <c r="AC133" s="26">
        <f t="shared" si="42"/>
        <v>0</v>
      </c>
      <c r="AD133" s="28">
        <f t="shared" si="43"/>
        <v>0</v>
      </c>
      <c r="AE133" s="71" t="str">
        <f t="shared" si="36"/>
        <v>-</v>
      </c>
      <c r="AF133" s="37">
        <f t="shared" si="37"/>
        <v>0</v>
      </c>
    </row>
    <row r="134" spans="1:32" ht="12.75">
      <c r="A134" s="125">
        <v>2700100</v>
      </c>
      <c r="B134" s="37">
        <v>12198</v>
      </c>
      <c r="C134" s="26" t="s">
        <v>93</v>
      </c>
      <c r="D134" s="26" t="s">
        <v>94</v>
      </c>
      <c r="E134" s="26" t="s">
        <v>884</v>
      </c>
      <c r="F134" s="26">
        <v>55939</v>
      </c>
      <c r="G134" s="27">
        <v>599</v>
      </c>
      <c r="H134" s="28">
        <v>5078866464</v>
      </c>
      <c r="I134" s="29" t="s">
        <v>1159</v>
      </c>
      <c r="J134" s="30" t="s">
        <v>1048</v>
      </c>
      <c r="K134" s="32" t="s">
        <v>1048</v>
      </c>
      <c r="L134" s="54">
        <v>640.05</v>
      </c>
      <c r="M134" s="58" t="s">
        <v>1049</v>
      </c>
      <c r="N134" s="36">
        <v>13.86639676</v>
      </c>
      <c r="O134" s="30" t="s">
        <v>1049</v>
      </c>
      <c r="P134" s="34"/>
      <c r="Q134" s="32" t="str">
        <f t="shared" si="38"/>
        <v>NO</v>
      </c>
      <c r="R134" s="63" t="s">
        <v>1048</v>
      </c>
      <c r="S134" s="73">
        <v>54654.9</v>
      </c>
      <c r="T134" s="74">
        <v>4388.55</v>
      </c>
      <c r="U134" s="74">
        <v>6172.1</v>
      </c>
      <c r="V134" s="75">
        <v>3984.94</v>
      </c>
      <c r="W134" s="37">
        <f t="shared" si="33"/>
        <v>1</v>
      </c>
      <c r="X134" s="26">
        <f t="shared" si="39"/>
        <v>0</v>
      </c>
      <c r="Y134" s="26">
        <f t="shared" si="34"/>
        <v>0</v>
      </c>
      <c r="Z134" s="28">
        <f t="shared" si="35"/>
        <v>0</v>
      </c>
      <c r="AA134" s="71" t="str">
        <f t="shared" si="40"/>
        <v>-</v>
      </c>
      <c r="AB134" s="37">
        <f t="shared" si="41"/>
        <v>1</v>
      </c>
      <c r="AC134" s="26">
        <f t="shared" si="42"/>
        <v>0</v>
      </c>
      <c r="AD134" s="28">
        <f t="shared" si="43"/>
        <v>0</v>
      </c>
      <c r="AE134" s="71" t="str">
        <f t="shared" si="36"/>
        <v>-</v>
      </c>
      <c r="AF134" s="37">
        <f t="shared" si="37"/>
        <v>0</v>
      </c>
    </row>
    <row r="135" spans="1:32" ht="12.75">
      <c r="A135" s="125">
        <v>2712180</v>
      </c>
      <c r="B135" s="37">
        <v>10600</v>
      </c>
      <c r="C135" s="26" t="s">
        <v>975</v>
      </c>
      <c r="D135" s="26" t="s">
        <v>511</v>
      </c>
      <c r="E135" s="26" t="s">
        <v>975</v>
      </c>
      <c r="F135" s="26">
        <v>56723</v>
      </c>
      <c r="G135" s="27" t="s">
        <v>1036</v>
      </c>
      <c r="H135" s="28">
        <v>2188914105</v>
      </c>
      <c r="I135" s="29" t="s">
        <v>1157</v>
      </c>
      <c r="J135" s="30" t="s">
        <v>1048</v>
      </c>
      <c r="K135" s="32" t="s">
        <v>1048</v>
      </c>
      <c r="L135" s="54">
        <v>285.43</v>
      </c>
      <c r="M135" s="58" t="s">
        <v>1049</v>
      </c>
      <c r="N135" s="36">
        <v>8.571428571</v>
      </c>
      <c r="O135" s="30" t="s">
        <v>1049</v>
      </c>
      <c r="P135" s="34"/>
      <c r="Q135" s="32" t="str">
        <f t="shared" si="38"/>
        <v>NO</v>
      </c>
      <c r="R135" s="63" t="s">
        <v>1048</v>
      </c>
      <c r="S135" s="73">
        <v>7966.24</v>
      </c>
      <c r="T135" s="74">
        <v>487.26</v>
      </c>
      <c r="U135" s="74">
        <v>1125.54</v>
      </c>
      <c r="V135" s="75">
        <v>1272.49</v>
      </c>
      <c r="W135" s="37">
        <f t="shared" si="33"/>
        <v>1</v>
      </c>
      <c r="X135" s="26">
        <f t="shared" si="39"/>
        <v>1</v>
      </c>
      <c r="Y135" s="26">
        <f t="shared" si="34"/>
        <v>0</v>
      </c>
      <c r="Z135" s="28">
        <f t="shared" si="35"/>
        <v>0</v>
      </c>
      <c r="AA135" s="71" t="str">
        <f t="shared" si="40"/>
        <v>SRSA</v>
      </c>
      <c r="AB135" s="37">
        <f t="shared" si="41"/>
        <v>1</v>
      </c>
      <c r="AC135" s="26">
        <f t="shared" si="42"/>
        <v>0</v>
      </c>
      <c r="AD135" s="28">
        <f t="shared" si="43"/>
        <v>0</v>
      </c>
      <c r="AE135" s="71" t="str">
        <f t="shared" si="36"/>
        <v>-</v>
      </c>
      <c r="AF135" s="37">
        <f t="shared" si="37"/>
        <v>0</v>
      </c>
    </row>
    <row r="136" spans="1:32" ht="12.75">
      <c r="A136" s="125">
        <v>2712210</v>
      </c>
      <c r="B136" s="37">
        <v>10698</v>
      </c>
      <c r="C136" s="26" t="s">
        <v>512</v>
      </c>
      <c r="D136" s="26" t="s">
        <v>513</v>
      </c>
      <c r="E136" s="26" t="s">
        <v>512</v>
      </c>
      <c r="F136" s="26">
        <v>55736</v>
      </c>
      <c r="G136" s="27">
        <v>287</v>
      </c>
      <c r="H136" s="28">
        <v>2184762285</v>
      </c>
      <c r="I136" s="29" t="s">
        <v>1157</v>
      </c>
      <c r="J136" s="30" t="s">
        <v>1048</v>
      </c>
      <c r="K136" s="32" t="s">
        <v>1048</v>
      </c>
      <c r="L136" s="54">
        <v>400.5</v>
      </c>
      <c r="M136" s="58" t="s">
        <v>1049</v>
      </c>
      <c r="N136" s="36">
        <v>14.52702703</v>
      </c>
      <c r="O136" s="30" t="s">
        <v>1049</v>
      </c>
      <c r="P136" s="34"/>
      <c r="Q136" s="32" t="str">
        <f t="shared" si="38"/>
        <v>NO</v>
      </c>
      <c r="R136" s="63" t="s">
        <v>1048</v>
      </c>
      <c r="S136" s="73">
        <v>15028.18</v>
      </c>
      <c r="T136" s="74">
        <v>1410.39</v>
      </c>
      <c r="U136" s="74">
        <v>2385.82</v>
      </c>
      <c r="V136" s="75">
        <v>2039.04</v>
      </c>
      <c r="W136" s="37">
        <f t="shared" si="33"/>
        <v>1</v>
      </c>
      <c r="X136" s="26">
        <f t="shared" si="39"/>
        <v>1</v>
      </c>
      <c r="Y136" s="26">
        <f t="shared" si="34"/>
        <v>0</v>
      </c>
      <c r="Z136" s="28">
        <f t="shared" si="35"/>
        <v>0</v>
      </c>
      <c r="AA136" s="71" t="str">
        <f t="shared" si="40"/>
        <v>SRSA</v>
      </c>
      <c r="AB136" s="37">
        <f t="shared" si="41"/>
        <v>1</v>
      </c>
      <c r="AC136" s="26">
        <f t="shared" si="42"/>
        <v>0</v>
      </c>
      <c r="AD136" s="28">
        <f t="shared" si="43"/>
        <v>0</v>
      </c>
      <c r="AE136" s="71" t="str">
        <f t="shared" si="36"/>
        <v>-</v>
      </c>
      <c r="AF136" s="37">
        <f t="shared" si="37"/>
        <v>0</v>
      </c>
    </row>
    <row r="137" spans="1:32" ht="12.75">
      <c r="A137" s="125">
        <v>2712240</v>
      </c>
      <c r="B137" s="37">
        <v>10051</v>
      </c>
      <c r="C137" s="26" t="s">
        <v>514</v>
      </c>
      <c r="D137" s="26" t="s">
        <v>515</v>
      </c>
      <c r="E137" s="26" t="s">
        <v>514</v>
      </c>
      <c r="F137" s="26">
        <v>56329</v>
      </c>
      <c r="G137" s="27" t="s">
        <v>1036</v>
      </c>
      <c r="H137" s="28">
        <v>3209687175</v>
      </c>
      <c r="I137" s="29" t="s">
        <v>1157</v>
      </c>
      <c r="J137" s="30" t="s">
        <v>1048</v>
      </c>
      <c r="K137" s="32" t="s">
        <v>1048</v>
      </c>
      <c r="L137" s="54">
        <v>1581.13</v>
      </c>
      <c r="M137" s="58" t="s">
        <v>1049</v>
      </c>
      <c r="N137" s="36">
        <v>8.955223881</v>
      </c>
      <c r="O137" s="30" t="s">
        <v>1049</v>
      </c>
      <c r="P137" s="34"/>
      <c r="Q137" s="32" t="str">
        <f t="shared" si="38"/>
        <v>NO</v>
      </c>
      <c r="R137" s="63" t="s">
        <v>1048</v>
      </c>
      <c r="S137" s="73">
        <v>87060</v>
      </c>
      <c r="T137" s="74">
        <v>4928.62</v>
      </c>
      <c r="U137" s="74">
        <v>8903.55</v>
      </c>
      <c r="V137" s="75">
        <v>8193.13</v>
      </c>
      <c r="W137" s="37">
        <f t="shared" si="33"/>
        <v>1</v>
      </c>
      <c r="X137" s="26">
        <f t="shared" si="39"/>
        <v>0</v>
      </c>
      <c r="Y137" s="26">
        <f t="shared" si="34"/>
        <v>0</v>
      </c>
      <c r="Z137" s="28">
        <f t="shared" si="35"/>
        <v>0</v>
      </c>
      <c r="AA137" s="71" t="str">
        <f t="shared" si="40"/>
        <v>-</v>
      </c>
      <c r="AB137" s="37">
        <f t="shared" si="41"/>
        <v>1</v>
      </c>
      <c r="AC137" s="26">
        <f t="shared" si="42"/>
        <v>0</v>
      </c>
      <c r="AD137" s="28">
        <f t="shared" si="43"/>
        <v>0</v>
      </c>
      <c r="AE137" s="71" t="str">
        <f t="shared" si="36"/>
        <v>-</v>
      </c>
      <c r="AF137" s="37">
        <f t="shared" si="37"/>
        <v>0</v>
      </c>
    </row>
    <row r="138" spans="1:32" ht="12.75">
      <c r="A138" s="125">
        <v>2712270</v>
      </c>
      <c r="B138" s="37">
        <v>10831</v>
      </c>
      <c r="C138" s="26" t="s">
        <v>233</v>
      </c>
      <c r="D138" s="26" t="s">
        <v>516</v>
      </c>
      <c r="E138" s="26" t="s">
        <v>233</v>
      </c>
      <c r="F138" s="26">
        <v>55025</v>
      </c>
      <c r="G138" s="27">
        <v>9796</v>
      </c>
      <c r="H138" s="28">
        <v>6519828100</v>
      </c>
      <c r="I138" s="29" t="s">
        <v>1052</v>
      </c>
      <c r="J138" s="30" t="s">
        <v>1049</v>
      </c>
      <c r="K138" s="32" t="s">
        <v>1049</v>
      </c>
      <c r="L138" s="54">
        <v>7234.31</v>
      </c>
      <c r="M138" s="58" t="s">
        <v>1049</v>
      </c>
      <c r="N138" s="36">
        <v>3.573964497</v>
      </c>
      <c r="O138" s="30" t="s">
        <v>1049</v>
      </c>
      <c r="P138" s="34"/>
      <c r="Q138" s="32" t="str">
        <f t="shared" si="38"/>
        <v>NO</v>
      </c>
      <c r="R138" s="63" t="s">
        <v>1049</v>
      </c>
      <c r="S138" s="73">
        <v>192120.04</v>
      </c>
      <c r="T138" s="74">
        <v>6455.79</v>
      </c>
      <c r="U138" s="74">
        <v>22424.69</v>
      </c>
      <c r="V138" s="75">
        <v>31022.89</v>
      </c>
      <c r="W138" s="37">
        <f t="shared" si="33"/>
        <v>0</v>
      </c>
      <c r="X138" s="26">
        <f t="shared" si="39"/>
        <v>0</v>
      </c>
      <c r="Y138" s="26">
        <f t="shared" si="34"/>
        <v>0</v>
      </c>
      <c r="Z138" s="28">
        <f t="shared" si="35"/>
        <v>0</v>
      </c>
      <c r="AA138" s="71" t="str">
        <f t="shared" si="40"/>
        <v>-</v>
      </c>
      <c r="AB138" s="37">
        <f t="shared" si="41"/>
        <v>0</v>
      </c>
      <c r="AC138" s="26">
        <f t="shared" si="42"/>
        <v>0</v>
      </c>
      <c r="AD138" s="28">
        <f t="shared" si="43"/>
        <v>0</v>
      </c>
      <c r="AE138" s="71" t="str">
        <f t="shared" si="36"/>
        <v>-</v>
      </c>
      <c r="AF138" s="37">
        <f t="shared" si="37"/>
        <v>0</v>
      </c>
    </row>
    <row r="139" spans="1:32" ht="12.75">
      <c r="A139" s="125">
        <v>2712300</v>
      </c>
      <c r="B139" s="37">
        <v>10601</v>
      </c>
      <c r="C139" s="26" t="s">
        <v>517</v>
      </c>
      <c r="D139" s="26" t="s">
        <v>518</v>
      </c>
      <c r="E139" s="26" t="s">
        <v>517</v>
      </c>
      <c r="F139" s="26">
        <v>56542</v>
      </c>
      <c r="G139" s="27">
        <v>1399</v>
      </c>
      <c r="H139" s="28">
        <v>2184356335</v>
      </c>
      <c r="I139" s="29" t="s">
        <v>1157</v>
      </c>
      <c r="J139" s="30" t="s">
        <v>1048</v>
      </c>
      <c r="K139" s="32" t="s">
        <v>1048</v>
      </c>
      <c r="L139" s="54">
        <v>628.95</v>
      </c>
      <c r="M139" s="58" t="s">
        <v>1049</v>
      </c>
      <c r="N139" s="36">
        <v>14.49275362</v>
      </c>
      <c r="O139" s="30" t="s">
        <v>1049</v>
      </c>
      <c r="P139" s="34"/>
      <c r="Q139" s="32" t="str">
        <f t="shared" si="38"/>
        <v>NO</v>
      </c>
      <c r="R139" s="63" t="s">
        <v>1048</v>
      </c>
      <c r="S139" s="73">
        <v>45494.36</v>
      </c>
      <c r="T139" s="74">
        <v>3594.63</v>
      </c>
      <c r="U139" s="74">
        <v>5266.12</v>
      </c>
      <c r="V139" s="75">
        <v>3661.09</v>
      </c>
      <c r="W139" s="37">
        <f t="shared" si="33"/>
        <v>1</v>
      </c>
      <c r="X139" s="26">
        <f t="shared" si="39"/>
        <v>0</v>
      </c>
      <c r="Y139" s="26">
        <f t="shared" si="34"/>
        <v>0</v>
      </c>
      <c r="Z139" s="28">
        <f t="shared" si="35"/>
        <v>0</v>
      </c>
      <c r="AA139" s="71" t="str">
        <f t="shared" si="40"/>
        <v>-</v>
      </c>
      <c r="AB139" s="37">
        <f t="shared" si="41"/>
        <v>1</v>
      </c>
      <c r="AC139" s="26">
        <f t="shared" si="42"/>
        <v>0</v>
      </c>
      <c r="AD139" s="28">
        <f t="shared" si="43"/>
        <v>0</v>
      </c>
      <c r="AE139" s="71" t="str">
        <f t="shared" si="36"/>
        <v>-</v>
      </c>
      <c r="AF139" s="37">
        <f t="shared" si="37"/>
        <v>0</v>
      </c>
    </row>
    <row r="140" spans="1:32" ht="12.75">
      <c r="A140" s="125">
        <v>2700176</v>
      </c>
      <c r="B140" s="37">
        <v>74052</v>
      </c>
      <c r="C140" s="26" t="s">
        <v>229</v>
      </c>
      <c r="D140" s="26" t="s">
        <v>230</v>
      </c>
      <c r="E140" s="26" t="s">
        <v>929</v>
      </c>
      <c r="F140" s="26">
        <v>55411</v>
      </c>
      <c r="G140" s="27" t="s">
        <v>1036</v>
      </c>
      <c r="H140" s="28">
        <v>6125880183</v>
      </c>
      <c r="I140" s="29" t="s">
        <v>1156</v>
      </c>
      <c r="J140" s="30" t="s">
        <v>1049</v>
      </c>
      <c r="K140" s="32" t="s">
        <v>1049</v>
      </c>
      <c r="L140" s="54">
        <v>69.91</v>
      </c>
      <c r="M140" s="58" t="s">
        <v>1049</v>
      </c>
      <c r="N140" s="36" t="s">
        <v>336</v>
      </c>
      <c r="O140" s="30" t="s">
        <v>336</v>
      </c>
      <c r="P140" s="34"/>
      <c r="Q140" s="32" t="str">
        <f t="shared" si="38"/>
        <v>NO</v>
      </c>
      <c r="R140" s="63" t="s">
        <v>1049</v>
      </c>
      <c r="S140" s="73">
        <v>9084.14</v>
      </c>
      <c r="T140" s="74">
        <v>792.7</v>
      </c>
      <c r="U140" s="74">
        <v>1040.76</v>
      </c>
      <c r="V140" s="75">
        <v>580.09</v>
      </c>
      <c r="W140" s="37">
        <f t="shared" si="33"/>
        <v>0</v>
      </c>
      <c r="X140" s="26">
        <f t="shared" si="39"/>
        <v>1</v>
      </c>
      <c r="Y140" s="26">
        <f t="shared" si="34"/>
        <v>0</v>
      </c>
      <c r="Z140" s="28">
        <f t="shared" si="35"/>
        <v>0</v>
      </c>
      <c r="AA140" s="71" t="str">
        <f t="shared" si="40"/>
        <v>-</v>
      </c>
      <c r="AB140" s="37">
        <f t="shared" si="41"/>
        <v>0</v>
      </c>
      <c r="AC140" s="26">
        <f t="shared" si="42"/>
        <v>0</v>
      </c>
      <c r="AD140" s="28">
        <f t="shared" si="43"/>
        <v>0</v>
      </c>
      <c r="AE140" s="71" t="str">
        <f t="shared" si="36"/>
        <v>-</v>
      </c>
      <c r="AF140" s="37">
        <f t="shared" si="37"/>
        <v>0</v>
      </c>
    </row>
    <row r="141" spans="1:32" ht="12.75">
      <c r="A141" s="125">
        <v>2708880</v>
      </c>
      <c r="B141" s="37">
        <v>20323</v>
      </c>
      <c r="C141" s="26" t="s">
        <v>447</v>
      </c>
      <c r="D141" s="26" t="s">
        <v>997</v>
      </c>
      <c r="E141" s="26" t="s">
        <v>911</v>
      </c>
      <c r="F141" s="26">
        <v>55073</v>
      </c>
      <c r="G141" s="27" t="s">
        <v>1036</v>
      </c>
      <c r="H141" s="28">
        <v>6512572898</v>
      </c>
      <c r="I141" s="29" t="s">
        <v>1157</v>
      </c>
      <c r="J141" s="30" t="s">
        <v>1048</v>
      </c>
      <c r="K141" s="32" t="s">
        <v>1049</v>
      </c>
      <c r="L141" s="54">
        <v>7.27</v>
      </c>
      <c r="M141" s="58" t="s">
        <v>1049</v>
      </c>
      <c r="N141" s="36">
        <v>2.5</v>
      </c>
      <c r="O141" s="30" t="s">
        <v>1049</v>
      </c>
      <c r="P141" s="34"/>
      <c r="Q141" s="32" t="str">
        <f t="shared" si="38"/>
        <v>NO</v>
      </c>
      <c r="R141" s="63" t="s">
        <v>1048</v>
      </c>
      <c r="S141" s="73">
        <v>1432.24</v>
      </c>
      <c r="T141" s="74">
        <v>0</v>
      </c>
      <c r="U141" s="74">
        <v>0</v>
      </c>
      <c r="V141" s="75">
        <v>0</v>
      </c>
      <c r="W141" s="37">
        <f t="shared" si="33"/>
        <v>1</v>
      </c>
      <c r="X141" s="26">
        <f t="shared" si="39"/>
        <v>1</v>
      </c>
      <c r="Y141" s="26">
        <f t="shared" si="34"/>
        <v>0</v>
      </c>
      <c r="Z141" s="28">
        <f t="shared" si="35"/>
        <v>0</v>
      </c>
      <c r="AA141" s="71" t="str">
        <f t="shared" si="40"/>
        <v>SRSA</v>
      </c>
      <c r="AB141" s="37">
        <f t="shared" si="41"/>
        <v>1</v>
      </c>
      <c r="AC141" s="26">
        <f t="shared" si="42"/>
        <v>0</v>
      </c>
      <c r="AD141" s="28">
        <f t="shared" si="43"/>
        <v>0</v>
      </c>
      <c r="AE141" s="71" t="str">
        <f t="shared" si="36"/>
        <v>-</v>
      </c>
      <c r="AF141" s="37">
        <f t="shared" si="37"/>
        <v>0</v>
      </c>
    </row>
    <row r="142" spans="1:32" s="25" customFormat="1" ht="12.75">
      <c r="A142" s="126"/>
      <c r="B142" s="121">
        <v>74113</v>
      </c>
      <c r="C142" s="38" t="s">
        <v>1087</v>
      </c>
      <c r="D142" s="38" t="s">
        <v>1088</v>
      </c>
      <c r="E142" s="38" t="s">
        <v>1089</v>
      </c>
      <c r="F142" s="38" t="s">
        <v>1079</v>
      </c>
      <c r="G142" s="38" t="s">
        <v>1090</v>
      </c>
      <c r="H142" s="50" t="s">
        <v>1091</v>
      </c>
      <c r="I142" s="51"/>
      <c r="J142" s="30"/>
      <c r="K142" s="32" t="s">
        <v>1049</v>
      </c>
      <c r="L142" s="55">
        <v>63</v>
      </c>
      <c r="M142" s="58" t="s">
        <v>1049</v>
      </c>
      <c r="N142" s="36"/>
      <c r="O142" s="30"/>
      <c r="P142" s="34"/>
      <c r="Q142" s="32" t="str">
        <f t="shared" si="38"/>
        <v>NO</v>
      </c>
      <c r="R142" s="63"/>
      <c r="S142" s="76">
        <v>2259</v>
      </c>
      <c r="T142" s="77">
        <v>0</v>
      </c>
      <c r="U142" s="77">
        <v>120.79</v>
      </c>
      <c r="V142" s="78">
        <v>227.74</v>
      </c>
      <c r="W142" s="37">
        <f t="shared" si="33"/>
        <v>0</v>
      </c>
      <c r="X142" s="26">
        <f t="shared" si="39"/>
        <v>1</v>
      </c>
      <c r="Y142" s="26">
        <f t="shared" si="34"/>
        <v>0</v>
      </c>
      <c r="Z142" s="28">
        <f t="shared" si="35"/>
        <v>0</v>
      </c>
      <c r="AA142" s="71" t="str">
        <f t="shared" si="40"/>
        <v>-</v>
      </c>
      <c r="AB142" s="37">
        <f t="shared" si="41"/>
        <v>0</v>
      </c>
      <c r="AC142" s="26">
        <f t="shared" si="42"/>
        <v>0</v>
      </c>
      <c r="AD142" s="28">
        <f t="shared" si="43"/>
        <v>0</v>
      </c>
      <c r="AE142" s="71" t="str">
        <f t="shared" si="36"/>
        <v>-</v>
      </c>
      <c r="AF142" s="37">
        <f t="shared" si="37"/>
        <v>0</v>
      </c>
    </row>
    <row r="143" spans="1:32" ht="12.75">
      <c r="A143" s="125">
        <v>2712360</v>
      </c>
      <c r="B143" s="37">
        <v>10023</v>
      </c>
      <c r="C143" s="26" t="s">
        <v>519</v>
      </c>
      <c r="D143" s="26" t="s">
        <v>520</v>
      </c>
      <c r="E143" s="26" t="s">
        <v>521</v>
      </c>
      <c r="F143" s="26">
        <v>56544</v>
      </c>
      <c r="G143" s="27">
        <v>186</v>
      </c>
      <c r="H143" s="28">
        <v>2183343181</v>
      </c>
      <c r="I143" s="29" t="s">
        <v>1159</v>
      </c>
      <c r="J143" s="30" t="s">
        <v>1048</v>
      </c>
      <c r="K143" s="32" t="s">
        <v>1048</v>
      </c>
      <c r="L143" s="54">
        <v>1091.2</v>
      </c>
      <c r="M143" s="58" t="s">
        <v>1049</v>
      </c>
      <c r="N143" s="36">
        <v>7.674236492</v>
      </c>
      <c r="O143" s="30" t="s">
        <v>1049</v>
      </c>
      <c r="P143" s="34"/>
      <c r="Q143" s="32" t="str">
        <f t="shared" si="38"/>
        <v>NO</v>
      </c>
      <c r="R143" s="63" t="s">
        <v>1048</v>
      </c>
      <c r="S143" s="73">
        <v>70964.94</v>
      </c>
      <c r="T143" s="74">
        <v>4672.57</v>
      </c>
      <c r="U143" s="74">
        <v>7426.8</v>
      </c>
      <c r="V143" s="75">
        <v>5855.32</v>
      </c>
      <c r="W143" s="37">
        <f t="shared" si="33"/>
        <v>1</v>
      </c>
      <c r="X143" s="26">
        <f t="shared" si="39"/>
        <v>0</v>
      </c>
      <c r="Y143" s="26">
        <f t="shared" si="34"/>
        <v>0</v>
      </c>
      <c r="Z143" s="28">
        <f t="shared" si="35"/>
        <v>0</v>
      </c>
      <c r="AA143" s="71" t="str">
        <f t="shared" si="40"/>
        <v>-</v>
      </c>
      <c r="AB143" s="37">
        <f t="shared" si="41"/>
        <v>1</v>
      </c>
      <c r="AC143" s="26">
        <f t="shared" si="42"/>
        <v>0</v>
      </c>
      <c r="AD143" s="28">
        <f t="shared" si="43"/>
        <v>0</v>
      </c>
      <c r="AE143" s="71" t="str">
        <f t="shared" si="36"/>
        <v>-</v>
      </c>
      <c r="AF143" s="37">
        <f t="shared" si="37"/>
        <v>0</v>
      </c>
    </row>
    <row r="144" spans="1:32" ht="12.75">
      <c r="A144" s="125">
        <v>2700014</v>
      </c>
      <c r="B144" s="37">
        <v>616004</v>
      </c>
      <c r="C144" s="26" t="s">
        <v>16</v>
      </c>
      <c r="D144" s="26" t="s">
        <v>17</v>
      </c>
      <c r="E144" s="26" t="s">
        <v>18</v>
      </c>
      <c r="F144" s="26">
        <v>56479</v>
      </c>
      <c r="G144" s="27">
        <v>3117</v>
      </c>
      <c r="H144" s="28">
        <v>2188942439</v>
      </c>
      <c r="I144" s="29" t="s">
        <v>1151</v>
      </c>
      <c r="J144" s="30" t="s">
        <v>1049</v>
      </c>
      <c r="K144" s="32" t="s">
        <v>1049</v>
      </c>
      <c r="L144" s="54">
        <v>76.47</v>
      </c>
      <c r="M144" s="58" t="s">
        <v>1049</v>
      </c>
      <c r="N144" s="36" t="s">
        <v>336</v>
      </c>
      <c r="O144" s="30" t="s">
        <v>336</v>
      </c>
      <c r="P144" s="34"/>
      <c r="Q144" s="32" t="str">
        <f t="shared" si="38"/>
        <v>NO</v>
      </c>
      <c r="R144" s="63" t="s">
        <v>1048</v>
      </c>
      <c r="S144" s="73">
        <v>0</v>
      </c>
      <c r="T144" s="74">
        <v>0</v>
      </c>
      <c r="U144" s="74">
        <v>0</v>
      </c>
      <c r="V144" s="75">
        <v>0</v>
      </c>
      <c r="W144" s="37">
        <f t="shared" si="33"/>
        <v>0</v>
      </c>
      <c r="X144" s="26">
        <f t="shared" si="39"/>
        <v>1</v>
      </c>
      <c r="Y144" s="26">
        <f t="shared" si="34"/>
        <v>0</v>
      </c>
      <c r="Z144" s="28">
        <f t="shared" si="35"/>
        <v>0</v>
      </c>
      <c r="AA144" s="71" t="str">
        <f t="shared" si="40"/>
        <v>-</v>
      </c>
      <c r="AB144" s="37">
        <f t="shared" si="41"/>
        <v>1</v>
      </c>
      <c r="AC144" s="26">
        <f t="shared" si="42"/>
        <v>0</v>
      </c>
      <c r="AD144" s="28">
        <f t="shared" si="43"/>
        <v>0</v>
      </c>
      <c r="AE144" s="71" t="str">
        <f t="shared" si="36"/>
        <v>-</v>
      </c>
      <c r="AF144" s="37">
        <f t="shared" si="37"/>
        <v>0</v>
      </c>
    </row>
    <row r="145" spans="1:32" ht="12.75">
      <c r="A145" s="125">
        <v>2712420</v>
      </c>
      <c r="B145" s="37">
        <v>10014</v>
      </c>
      <c r="C145" s="26" t="s">
        <v>522</v>
      </c>
      <c r="D145" s="26" t="s">
        <v>523</v>
      </c>
      <c r="E145" s="26" t="s">
        <v>522</v>
      </c>
      <c r="F145" s="26">
        <v>55432</v>
      </c>
      <c r="G145" s="27">
        <v>5698</v>
      </c>
      <c r="H145" s="28">
        <v>7635025000</v>
      </c>
      <c r="I145" s="29" t="s">
        <v>1152</v>
      </c>
      <c r="J145" s="30" t="s">
        <v>1049</v>
      </c>
      <c r="K145" s="32" t="s">
        <v>1049</v>
      </c>
      <c r="L145" s="54">
        <v>2387.77</v>
      </c>
      <c r="M145" s="58" t="s">
        <v>1049</v>
      </c>
      <c r="N145" s="36">
        <v>10.27048216</v>
      </c>
      <c r="O145" s="30" t="s">
        <v>1049</v>
      </c>
      <c r="P145" s="34"/>
      <c r="Q145" s="32" t="str">
        <f t="shared" si="38"/>
        <v>NO</v>
      </c>
      <c r="R145" s="63" t="s">
        <v>1049</v>
      </c>
      <c r="S145" s="73">
        <v>106872.89</v>
      </c>
      <c r="T145" s="74">
        <v>6326.66</v>
      </c>
      <c r="U145" s="74">
        <v>15079.73</v>
      </c>
      <c r="V145" s="75">
        <v>17399.99</v>
      </c>
      <c r="W145" s="37">
        <f t="shared" si="33"/>
        <v>0</v>
      </c>
      <c r="X145" s="26">
        <f t="shared" si="39"/>
        <v>0</v>
      </c>
      <c r="Y145" s="26">
        <f t="shared" si="34"/>
        <v>0</v>
      </c>
      <c r="Z145" s="28">
        <f t="shared" si="35"/>
        <v>0</v>
      </c>
      <c r="AA145" s="71" t="str">
        <f t="shared" si="40"/>
        <v>-</v>
      </c>
      <c r="AB145" s="37">
        <f t="shared" si="41"/>
        <v>0</v>
      </c>
      <c r="AC145" s="26">
        <f t="shared" si="42"/>
        <v>0</v>
      </c>
      <c r="AD145" s="28">
        <f t="shared" si="43"/>
        <v>0</v>
      </c>
      <c r="AE145" s="71" t="str">
        <f t="shared" si="36"/>
        <v>-</v>
      </c>
      <c r="AF145" s="37">
        <f t="shared" si="37"/>
        <v>0</v>
      </c>
    </row>
    <row r="146" spans="1:32" ht="12.75">
      <c r="A146" s="125">
        <v>2700190</v>
      </c>
      <c r="B146" s="37">
        <v>74079</v>
      </c>
      <c r="C146" s="26" t="s">
        <v>262</v>
      </c>
      <c r="D146" s="26" t="s">
        <v>263</v>
      </c>
      <c r="E146" s="26" t="s">
        <v>929</v>
      </c>
      <c r="F146" s="26">
        <v>55404</v>
      </c>
      <c r="G146" s="27">
        <v>1496</v>
      </c>
      <c r="H146" s="28">
        <v>6128796703</v>
      </c>
      <c r="I146" s="29" t="s">
        <v>1156</v>
      </c>
      <c r="J146" s="30" t="s">
        <v>1049</v>
      </c>
      <c r="K146" s="32" t="s">
        <v>1049</v>
      </c>
      <c r="L146" s="54">
        <v>54.7</v>
      </c>
      <c r="M146" s="58" t="s">
        <v>1049</v>
      </c>
      <c r="N146" s="36" t="s">
        <v>336</v>
      </c>
      <c r="O146" s="30" t="s">
        <v>336</v>
      </c>
      <c r="P146" s="34"/>
      <c r="Q146" s="32" t="str">
        <f t="shared" si="38"/>
        <v>NO</v>
      </c>
      <c r="R146" s="63" t="s">
        <v>1049</v>
      </c>
      <c r="S146" s="73">
        <v>5983.23</v>
      </c>
      <c r="T146" s="74">
        <v>585.24</v>
      </c>
      <c r="U146" s="74">
        <v>776.02</v>
      </c>
      <c r="V146" s="75">
        <v>442.67</v>
      </c>
      <c r="W146" s="37">
        <f t="shared" si="33"/>
        <v>0</v>
      </c>
      <c r="X146" s="26">
        <f t="shared" si="39"/>
        <v>1</v>
      </c>
      <c r="Y146" s="26">
        <f t="shared" si="34"/>
        <v>0</v>
      </c>
      <c r="Z146" s="28">
        <f t="shared" si="35"/>
        <v>0</v>
      </c>
      <c r="AA146" s="71" t="str">
        <f t="shared" si="40"/>
        <v>-</v>
      </c>
      <c r="AB146" s="37">
        <f t="shared" si="41"/>
        <v>0</v>
      </c>
      <c r="AC146" s="26">
        <f t="shared" si="42"/>
        <v>0</v>
      </c>
      <c r="AD146" s="28">
        <f t="shared" si="43"/>
        <v>0</v>
      </c>
      <c r="AE146" s="71" t="str">
        <f t="shared" si="36"/>
        <v>-</v>
      </c>
      <c r="AF146" s="37">
        <f t="shared" si="37"/>
        <v>0</v>
      </c>
    </row>
    <row r="147" spans="1:32" ht="12.75">
      <c r="A147" s="125">
        <v>2712480</v>
      </c>
      <c r="B147" s="37">
        <v>10505</v>
      </c>
      <c r="C147" s="26" t="s">
        <v>524</v>
      </c>
      <c r="D147" s="26" t="s">
        <v>525</v>
      </c>
      <c r="E147" s="26" t="s">
        <v>524</v>
      </c>
      <c r="F147" s="26">
        <v>56131</v>
      </c>
      <c r="G147" s="27">
        <v>247</v>
      </c>
      <c r="H147" s="28">
        <v>5074252514</v>
      </c>
      <c r="I147" s="29" t="s">
        <v>1159</v>
      </c>
      <c r="J147" s="30" t="s">
        <v>1048</v>
      </c>
      <c r="K147" s="32" t="s">
        <v>1048</v>
      </c>
      <c r="L147" s="54">
        <v>500.24</v>
      </c>
      <c r="M147" s="58" t="s">
        <v>1049</v>
      </c>
      <c r="N147" s="36">
        <v>8.287292818</v>
      </c>
      <c r="O147" s="30" t="s">
        <v>1049</v>
      </c>
      <c r="P147" s="34"/>
      <c r="Q147" s="32" t="str">
        <f t="shared" si="38"/>
        <v>NO</v>
      </c>
      <c r="R147" s="63" t="s">
        <v>1048</v>
      </c>
      <c r="S147" s="73">
        <v>24585.05</v>
      </c>
      <c r="T147" s="74">
        <v>1308.85</v>
      </c>
      <c r="U147" s="74">
        <v>2599.09</v>
      </c>
      <c r="V147" s="75">
        <v>2618.18</v>
      </c>
      <c r="W147" s="37">
        <f t="shared" si="33"/>
        <v>1</v>
      </c>
      <c r="X147" s="26">
        <f t="shared" si="39"/>
        <v>1</v>
      </c>
      <c r="Y147" s="26">
        <f t="shared" si="34"/>
        <v>0</v>
      </c>
      <c r="Z147" s="28">
        <f t="shared" si="35"/>
        <v>0</v>
      </c>
      <c r="AA147" s="71" t="str">
        <f t="shared" si="40"/>
        <v>SRSA</v>
      </c>
      <c r="AB147" s="37">
        <f t="shared" si="41"/>
        <v>1</v>
      </c>
      <c r="AC147" s="26">
        <f t="shared" si="42"/>
        <v>0</v>
      </c>
      <c r="AD147" s="28">
        <f t="shared" si="43"/>
        <v>0</v>
      </c>
      <c r="AE147" s="71" t="str">
        <f t="shared" si="36"/>
        <v>-</v>
      </c>
      <c r="AF147" s="37">
        <f t="shared" si="37"/>
        <v>0</v>
      </c>
    </row>
    <row r="148" spans="1:32" ht="12.75">
      <c r="A148" s="125">
        <v>2712580</v>
      </c>
      <c r="B148" s="37">
        <v>12365</v>
      </c>
      <c r="C148" s="26" t="s">
        <v>526</v>
      </c>
      <c r="D148" s="26" t="s">
        <v>527</v>
      </c>
      <c r="E148" s="26" t="s">
        <v>528</v>
      </c>
      <c r="F148" s="26">
        <v>55335</v>
      </c>
      <c r="G148" s="27">
        <v>9618</v>
      </c>
      <c r="H148" s="28">
        <v>5078349813</v>
      </c>
      <c r="I148" s="29" t="s">
        <v>1159</v>
      </c>
      <c r="J148" s="30" t="s">
        <v>1048</v>
      </c>
      <c r="K148" s="32" t="s">
        <v>1048</v>
      </c>
      <c r="L148" s="54">
        <v>830.72</v>
      </c>
      <c r="M148" s="58" t="s">
        <v>1049</v>
      </c>
      <c r="N148" s="36">
        <v>7.34557596</v>
      </c>
      <c r="O148" s="30" t="s">
        <v>1049</v>
      </c>
      <c r="P148" s="34"/>
      <c r="Q148" s="32" t="str">
        <f t="shared" si="38"/>
        <v>NO</v>
      </c>
      <c r="R148" s="63" t="s">
        <v>1048</v>
      </c>
      <c r="S148" s="73">
        <v>56437.12</v>
      </c>
      <c r="T148" s="74">
        <v>3637.79</v>
      </c>
      <c r="U148" s="74">
        <v>5960.17</v>
      </c>
      <c r="V148" s="75">
        <v>4894.39</v>
      </c>
      <c r="W148" s="37">
        <f t="shared" si="33"/>
        <v>1</v>
      </c>
      <c r="X148" s="26">
        <f t="shared" si="39"/>
        <v>0</v>
      </c>
      <c r="Y148" s="26">
        <f t="shared" si="34"/>
        <v>0</v>
      </c>
      <c r="Z148" s="28">
        <f t="shared" si="35"/>
        <v>0</v>
      </c>
      <c r="AA148" s="71" t="str">
        <f t="shared" si="40"/>
        <v>-</v>
      </c>
      <c r="AB148" s="37">
        <f t="shared" si="41"/>
        <v>1</v>
      </c>
      <c r="AC148" s="26">
        <f t="shared" si="42"/>
        <v>0</v>
      </c>
      <c r="AD148" s="28">
        <f t="shared" si="43"/>
        <v>0</v>
      </c>
      <c r="AE148" s="71" t="str">
        <f t="shared" si="36"/>
        <v>-</v>
      </c>
      <c r="AF148" s="37">
        <f t="shared" si="37"/>
        <v>0</v>
      </c>
    </row>
    <row r="149" spans="1:32" ht="12.75">
      <c r="A149" s="125">
        <v>2700347</v>
      </c>
      <c r="B149" s="37">
        <v>74108</v>
      </c>
      <c r="C149" s="26" t="s">
        <v>354</v>
      </c>
      <c r="D149" s="26" t="s">
        <v>355</v>
      </c>
      <c r="E149" s="26" t="s">
        <v>929</v>
      </c>
      <c r="F149" s="26">
        <v>55106</v>
      </c>
      <c r="G149" s="27" t="s">
        <v>1036</v>
      </c>
      <c r="H149" s="28">
        <v>6512062980</v>
      </c>
      <c r="I149" s="29" t="s">
        <v>1156</v>
      </c>
      <c r="J149" s="30" t="s">
        <v>1049</v>
      </c>
      <c r="K149" s="32" t="s">
        <v>1049</v>
      </c>
      <c r="L149" s="54">
        <v>0</v>
      </c>
      <c r="M149" s="58" t="s">
        <v>1049</v>
      </c>
      <c r="N149" s="36" t="s">
        <v>336</v>
      </c>
      <c r="O149" s="30" t="s">
        <v>336</v>
      </c>
      <c r="P149" s="34"/>
      <c r="Q149" s="32" t="str">
        <f t="shared" si="38"/>
        <v>NO</v>
      </c>
      <c r="R149" s="63" t="s">
        <v>1049</v>
      </c>
      <c r="S149" s="73">
        <v>6638.92</v>
      </c>
      <c r="T149" s="74">
        <v>466.67</v>
      </c>
      <c r="U149" s="74">
        <v>663.6</v>
      </c>
      <c r="V149" s="75">
        <v>437.48</v>
      </c>
      <c r="W149" s="37">
        <f t="shared" si="33"/>
        <v>0</v>
      </c>
      <c r="X149" s="26">
        <f t="shared" si="39"/>
        <v>0</v>
      </c>
      <c r="Y149" s="26">
        <f t="shared" si="34"/>
        <v>0</v>
      </c>
      <c r="Z149" s="28">
        <f t="shared" si="35"/>
        <v>0</v>
      </c>
      <c r="AA149" s="71" t="str">
        <f t="shared" si="40"/>
        <v>-</v>
      </c>
      <c r="AB149" s="37">
        <f t="shared" si="41"/>
        <v>0</v>
      </c>
      <c r="AC149" s="26">
        <f t="shared" si="42"/>
        <v>0</v>
      </c>
      <c r="AD149" s="28">
        <f t="shared" si="43"/>
        <v>0</v>
      </c>
      <c r="AE149" s="71" t="str">
        <f t="shared" si="36"/>
        <v>-</v>
      </c>
      <c r="AF149" s="37">
        <f t="shared" si="37"/>
        <v>0</v>
      </c>
    </row>
    <row r="150" spans="1:32" ht="12.75">
      <c r="A150" s="125">
        <v>2700128</v>
      </c>
      <c r="B150" s="37">
        <v>12859</v>
      </c>
      <c r="C150" s="26" t="s">
        <v>147</v>
      </c>
      <c r="D150" s="26" t="s">
        <v>148</v>
      </c>
      <c r="E150" s="26" t="s">
        <v>977</v>
      </c>
      <c r="F150" s="26">
        <v>55336</v>
      </c>
      <c r="G150" s="27">
        <v>1799</v>
      </c>
      <c r="H150" s="28">
        <v>3208642498</v>
      </c>
      <c r="I150" s="29" t="s">
        <v>1050</v>
      </c>
      <c r="J150" s="30" t="s">
        <v>1049</v>
      </c>
      <c r="K150" s="32" t="s">
        <v>1049</v>
      </c>
      <c r="L150" s="54">
        <v>1623.1</v>
      </c>
      <c r="M150" s="58" t="s">
        <v>1049</v>
      </c>
      <c r="N150" s="36">
        <v>5.202312139</v>
      </c>
      <c r="O150" s="30" t="s">
        <v>1049</v>
      </c>
      <c r="P150" s="34"/>
      <c r="Q150" s="32" t="str">
        <f t="shared" si="38"/>
        <v>NO</v>
      </c>
      <c r="R150" s="63" t="s">
        <v>1048</v>
      </c>
      <c r="S150" s="73">
        <v>64646.52</v>
      </c>
      <c r="T150" s="74">
        <v>3433.38</v>
      </c>
      <c r="U150" s="74">
        <v>7838.6</v>
      </c>
      <c r="V150" s="75">
        <v>8792.36</v>
      </c>
      <c r="W150" s="37">
        <f t="shared" si="33"/>
        <v>0</v>
      </c>
      <c r="X150" s="26">
        <f t="shared" si="39"/>
        <v>0</v>
      </c>
      <c r="Y150" s="26">
        <f t="shared" si="34"/>
        <v>0</v>
      </c>
      <c r="Z150" s="28">
        <f t="shared" si="35"/>
        <v>0</v>
      </c>
      <c r="AA150" s="71" t="str">
        <f t="shared" si="40"/>
        <v>-</v>
      </c>
      <c r="AB150" s="37">
        <f t="shared" si="41"/>
        <v>1</v>
      </c>
      <c r="AC150" s="26">
        <f t="shared" si="42"/>
        <v>0</v>
      </c>
      <c r="AD150" s="28">
        <f t="shared" si="43"/>
        <v>0</v>
      </c>
      <c r="AE150" s="71" t="str">
        <f t="shared" si="36"/>
        <v>-</v>
      </c>
      <c r="AF150" s="37">
        <f t="shared" si="37"/>
        <v>0</v>
      </c>
    </row>
    <row r="151" spans="1:32" ht="12.75">
      <c r="A151" s="125">
        <v>2700148</v>
      </c>
      <c r="B151" s="37">
        <v>12886</v>
      </c>
      <c r="C151" s="26" t="s">
        <v>181</v>
      </c>
      <c r="D151" s="26" t="s">
        <v>907</v>
      </c>
      <c r="E151" s="26" t="s">
        <v>182</v>
      </c>
      <c r="F151" s="26">
        <v>56036</v>
      </c>
      <c r="G151" s="27">
        <v>38</v>
      </c>
      <c r="H151" s="28">
        <v>5074482889</v>
      </c>
      <c r="I151" s="29" t="s">
        <v>1063</v>
      </c>
      <c r="J151" s="30" t="s">
        <v>1048</v>
      </c>
      <c r="K151" s="32" t="s">
        <v>1048</v>
      </c>
      <c r="L151" s="54">
        <v>351.21</v>
      </c>
      <c r="M151" s="58" t="s">
        <v>1049</v>
      </c>
      <c r="N151" s="36">
        <v>8.955223881</v>
      </c>
      <c r="O151" s="30" t="s">
        <v>1049</v>
      </c>
      <c r="P151" s="34"/>
      <c r="Q151" s="32" t="str">
        <f t="shared" si="38"/>
        <v>NO</v>
      </c>
      <c r="R151" s="63" t="s">
        <v>1048</v>
      </c>
      <c r="S151" s="73">
        <v>23419.01</v>
      </c>
      <c r="T151" s="74">
        <v>1285.99</v>
      </c>
      <c r="U151" s="74">
        <v>2148.06</v>
      </c>
      <c r="V151" s="75">
        <v>1807.68</v>
      </c>
      <c r="W151" s="37">
        <f t="shared" si="33"/>
        <v>1</v>
      </c>
      <c r="X151" s="26">
        <f t="shared" si="39"/>
        <v>1</v>
      </c>
      <c r="Y151" s="26">
        <f t="shared" si="34"/>
        <v>0</v>
      </c>
      <c r="Z151" s="28">
        <f t="shared" si="35"/>
        <v>0</v>
      </c>
      <c r="AA151" s="71" t="str">
        <f t="shared" si="40"/>
        <v>SRSA</v>
      </c>
      <c r="AB151" s="37">
        <f t="shared" si="41"/>
        <v>1</v>
      </c>
      <c r="AC151" s="26">
        <f t="shared" si="42"/>
        <v>0</v>
      </c>
      <c r="AD151" s="28">
        <f t="shared" si="43"/>
        <v>0</v>
      </c>
      <c r="AE151" s="71" t="str">
        <f t="shared" si="36"/>
        <v>-</v>
      </c>
      <c r="AF151" s="37">
        <f t="shared" si="37"/>
        <v>0</v>
      </c>
    </row>
    <row r="152" spans="1:32" ht="12.75">
      <c r="A152" s="125">
        <v>2712900</v>
      </c>
      <c r="B152" s="37">
        <v>10253</v>
      </c>
      <c r="C152" s="26" t="s">
        <v>529</v>
      </c>
      <c r="D152" s="26" t="s">
        <v>530</v>
      </c>
      <c r="E152" s="26" t="s">
        <v>529</v>
      </c>
      <c r="F152" s="26">
        <v>55027</v>
      </c>
      <c r="G152" s="27">
        <v>128</v>
      </c>
      <c r="H152" s="28">
        <v>6519234447</v>
      </c>
      <c r="I152" s="29" t="s">
        <v>1159</v>
      </c>
      <c r="J152" s="30" t="s">
        <v>1048</v>
      </c>
      <c r="K152" s="32" t="s">
        <v>1048</v>
      </c>
      <c r="L152" s="54">
        <v>565.39</v>
      </c>
      <c r="M152" s="58" t="s">
        <v>1049</v>
      </c>
      <c r="N152" s="36">
        <v>5.745062837</v>
      </c>
      <c r="O152" s="30" t="s">
        <v>1049</v>
      </c>
      <c r="P152" s="34"/>
      <c r="Q152" s="32" t="str">
        <f t="shared" si="38"/>
        <v>NO</v>
      </c>
      <c r="R152" s="63" t="s">
        <v>1048</v>
      </c>
      <c r="S152" s="73">
        <v>19284.8</v>
      </c>
      <c r="T152" s="74">
        <v>955.7</v>
      </c>
      <c r="U152" s="74">
        <v>2207.18</v>
      </c>
      <c r="V152" s="75">
        <v>2495.03</v>
      </c>
      <c r="W152" s="37">
        <f t="shared" si="33"/>
        <v>1</v>
      </c>
      <c r="X152" s="26">
        <f t="shared" si="39"/>
        <v>1</v>
      </c>
      <c r="Y152" s="26">
        <f t="shared" si="34"/>
        <v>0</v>
      </c>
      <c r="Z152" s="28">
        <f t="shared" si="35"/>
        <v>0</v>
      </c>
      <c r="AA152" s="71" t="str">
        <f t="shared" si="40"/>
        <v>SRSA</v>
      </c>
      <c r="AB152" s="37">
        <f t="shared" si="41"/>
        <v>1</v>
      </c>
      <c r="AC152" s="26">
        <f t="shared" si="42"/>
        <v>0</v>
      </c>
      <c r="AD152" s="28">
        <f t="shared" si="43"/>
        <v>0</v>
      </c>
      <c r="AE152" s="71" t="str">
        <f t="shared" si="36"/>
        <v>-</v>
      </c>
      <c r="AF152" s="37">
        <f t="shared" si="37"/>
        <v>0</v>
      </c>
    </row>
    <row r="153" spans="1:32" ht="12.75">
      <c r="A153" s="125">
        <v>2713020</v>
      </c>
      <c r="B153" s="37">
        <v>10561</v>
      </c>
      <c r="C153" s="26" t="s">
        <v>531</v>
      </c>
      <c r="D153" s="26" t="s">
        <v>460</v>
      </c>
      <c r="E153" s="26" t="s">
        <v>531</v>
      </c>
      <c r="F153" s="26">
        <v>56725</v>
      </c>
      <c r="G153" s="27">
        <v>195</v>
      </c>
      <c r="H153" s="28">
        <v>2183784133</v>
      </c>
      <c r="I153" s="29" t="s">
        <v>1159</v>
      </c>
      <c r="J153" s="30" t="s">
        <v>1048</v>
      </c>
      <c r="K153" s="32" t="s">
        <v>1048</v>
      </c>
      <c r="L153" s="54">
        <v>159.23</v>
      </c>
      <c r="M153" s="58" t="s">
        <v>1049</v>
      </c>
      <c r="N153" s="36">
        <v>24.35897436</v>
      </c>
      <c r="O153" s="30" t="s">
        <v>1048</v>
      </c>
      <c r="P153" s="34"/>
      <c r="Q153" s="32" t="str">
        <f t="shared" si="38"/>
        <v>NO</v>
      </c>
      <c r="R153" s="63" t="s">
        <v>1048</v>
      </c>
      <c r="S153" s="73">
        <v>15256.15</v>
      </c>
      <c r="T153" s="74">
        <v>1435.45</v>
      </c>
      <c r="U153" s="74">
        <v>1913.19</v>
      </c>
      <c r="V153" s="75">
        <v>1104.27</v>
      </c>
      <c r="W153" s="37">
        <f t="shared" si="33"/>
        <v>1</v>
      </c>
      <c r="X153" s="26">
        <f t="shared" si="39"/>
        <v>1</v>
      </c>
      <c r="Y153" s="26">
        <f t="shared" si="34"/>
        <v>0</v>
      </c>
      <c r="Z153" s="28">
        <f t="shared" si="35"/>
        <v>0</v>
      </c>
      <c r="AA153" s="71" t="str">
        <f t="shared" si="40"/>
        <v>SRSA</v>
      </c>
      <c r="AB153" s="37">
        <f t="shared" si="41"/>
        <v>1</v>
      </c>
      <c r="AC153" s="26">
        <f t="shared" si="42"/>
        <v>1</v>
      </c>
      <c r="AD153" s="28" t="str">
        <f t="shared" si="43"/>
        <v>Initial</v>
      </c>
      <c r="AE153" s="71" t="str">
        <f t="shared" si="36"/>
        <v>-</v>
      </c>
      <c r="AF153" s="37" t="str">
        <f t="shared" si="37"/>
        <v>SRSA</v>
      </c>
    </row>
    <row r="154" spans="1:32" ht="12.75">
      <c r="A154" s="125">
        <v>2713040</v>
      </c>
      <c r="B154" s="37">
        <v>12536</v>
      </c>
      <c r="C154" s="26" t="s">
        <v>532</v>
      </c>
      <c r="D154" s="26" t="s">
        <v>533</v>
      </c>
      <c r="E154" s="26" t="s">
        <v>534</v>
      </c>
      <c r="F154" s="26">
        <v>56039</v>
      </c>
      <c r="G154" s="27">
        <v>17</v>
      </c>
      <c r="H154" s="28">
        <v>5074472211</v>
      </c>
      <c r="I154" s="29" t="s">
        <v>1159</v>
      </c>
      <c r="J154" s="30" t="s">
        <v>1048</v>
      </c>
      <c r="K154" s="32" t="s">
        <v>1048</v>
      </c>
      <c r="L154" s="54">
        <v>288.22</v>
      </c>
      <c r="M154" s="58" t="s">
        <v>1049</v>
      </c>
      <c r="N154" s="36">
        <v>7.52688172</v>
      </c>
      <c r="O154" s="30" t="s">
        <v>1049</v>
      </c>
      <c r="P154" s="34"/>
      <c r="Q154" s="32" t="str">
        <f t="shared" si="38"/>
        <v>NO</v>
      </c>
      <c r="R154" s="63" t="s">
        <v>1048</v>
      </c>
      <c r="S154" s="73">
        <v>18567.85</v>
      </c>
      <c r="T154" s="74">
        <v>1089.42</v>
      </c>
      <c r="U154" s="74">
        <v>1788.04</v>
      </c>
      <c r="V154" s="75">
        <v>1471.62</v>
      </c>
      <c r="W154" s="37">
        <f t="shared" si="33"/>
        <v>1</v>
      </c>
      <c r="X154" s="26">
        <f t="shared" si="39"/>
        <v>1</v>
      </c>
      <c r="Y154" s="26">
        <f t="shared" si="34"/>
        <v>0</v>
      </c>
      <c r="Z154" s="28">
        <f t="shared" si="35"/>
        <v>0</v>
      </c>
      <c r="AA154" s="71" t="str">
        <f t="shared" si="40"/>
        <v>SRSA</v>
      </c>
      <c r="AB154" s="37">
        <f t="shared" si="41"/>
        <v>1</v>
      </c>
      <c r="AC154" s="26">
        <f t="shared" si="42"/>
        <v>0</v>
      </c>
      <c r="AD154" s="28">
        <f t="shared" si="43"/>
        <v>0</v>
      </c>
      <c r="AE154" s="71" t="str">
        <f t="shared" si="36"/>
        <v>-</v>
      </c>
      <c r="AF154" s="37">
        <f t="shared" si="37"/>
        <v>0</v>
      </c>
    </row>
    <row r="155" spans="1:32" ht="12.75">
      <c r="A155" s="125">
        <v>2713140</v>
      </c>
      <c r="B155" s="37">
        <v>10495</v>
      </c>
      <c r="C155" s="26" t="s">
        <v>536</v>
      </c>
      <c r="D155" s="26" t="s">
        <v>897</v>
      </c>
      <c r="E155" s="26" t="s">
        <v>536</v>
      </c>
      <c r="F155" s="26">
        <v>55936</v>
      </c>
      <c r="G155" s="27">
        <v>68</v>
      </c>
      <c r="H155" s="28">
        <v>5077545318</v>
      </c>
      <c r="I155" s="29" t="s">
        <v>1159</v>
      </c>
      <c r="J155" s="30" t="s">
        <v>1048</v>
      </c>
      <c r="K155" s="32" t="s">
        <v>1048</v>
      </c>
      <c r="L155" s="54">
        <v>327.34</v>
      </c>
      <c r="M155" s="58" t="s">
        <v>1049</v>
      </c>
      <c r="N155" s="36">
        <v>4.385964912</v>
      </c>
      <c r="O155" s="30" t="s">
        <v>1049</v>
      </c>
      <c r="P155" s="34"/>
      <c r="Q155" s="32" t="str">
        <f t="shared" si="38"/>
        <v>NO</v>
      </c>
      <c r="R155" s="63" t="s">
        <v>1048</v>
      </c>
      <c r="S155" s="73">
        <v>8037.46</v>
      </c>
      <c r="T155" s="74">
        <v>326.25</v>
      </c>
      <c r="U155" s="74">
        <v>1012.04</v>
      </c>
      <c r="V155" s="75">
        <v>1339.25</v>
      </c>
      <c r="W155" s="37">
        <f t="shared" si="33"/>
        <v>1</v>
      </c>
      <c r="X155" s="26">
        <f t="shared" si="39"/>
        <v>1</v>
      </c>
      <c r="Y155" s="26">
        <f t="shared" si="34"/>
        <v>0</v>
      </c>
      <c r="Z155" s="28">
        <f t="shared" si="35"/>
        <v>0</v>
      </c>
      <c r="AA155" s="71" t="str">
        <f t="shared" si="40"/>
        <v>SRSA</v>
      </c>
      <c r="AB155" s="37">
        <f t="shared" si="41"/>
        <v>1</v>
      </c>
      <c r="AC155" s="26">
        <f t="shared" si="42"/>
        <v>0</v>
      </c>
      <c r="AD155" s="28">
        <f t="shared" si="43"/>
        <v>0</v>
      </c>
      <c r="AE155" s="71" t="str">
        <f t="shared" si="36"/>
        <v>-</v>
      </c>
      <c r="AF155" s="37">
        <f t="shared" si="37"/>
        <v>0</v>
      </c>
    </row>
    <row r="156" spans="1:32" s="1" customFormat="1" ht="12.75">
      <c r="A156" s="125">
        <v>2713170</v>
      </c>
      <c r="B156" s="37">
        <v>10318</v>
      </c>
      <c r="C156" s="26" t="s">
        <v>894</v>
      </c>
      <c r="D156" s="26" t="s">
        <v>537</v>
      </c>
      <c r="E156" s="26" t="s">
        <v>894</v>
      </c>
      <c r="F156" s="26">
        <v>55744</v>
      </c>
      <c r="G156" s="27">
        <v>2687</v>
      </c>
      <c r="H156" s="28">
        <v>2183275704</v>
      </c>
      <c r="I156" s="29" t="s">
        <v>1050</v>
      </c>
      <c r="J156" s="30" t="s">
        <v>1049</v>
      </c>
      <c r="K156" s="32" t="s">
        <v>1048</v>
      </c>
      <c r="L156" s="54">
        <v>3717.2</v>
      </c>
      <c r="M156" s="58" t="s">
        <v>1049</v>
      </c>
      <c r="N156" s="36">
        <v>8.790965456</v>
      </c>
      <c r="O156" s="30" t="s">
        <v>1049</v>
      </c>
      <c r="P156" s="34"/>
      <c r="Q156" s="32" t="str">
        <f t="shared" si="38"/>
        <v>NO</v>
      </c>
      <c r="R156" s="63" t="s">
        <v>1048</v>
      </c>
      <c r="S156" s="73">
        <v>230521.84</v>
      </c>
      <c r="T156" s="74">
        <v>16861.2</v>
      </c>
      <c r="U156" s="74">
        <v>26709.12</v>
      </c>
      <c r="V156" s="75">
        <v>20957.9</v>
      </c>
      <c r="W156" s="37">
        <f t="shared" si="33"/>
        <v>1</v>
      </c>
      <c r="X156" s="26">
        <f t="shared" si="39"/>
        <v>0</v>
      </c>
      <c r="Y156" s="26">
        <f t="shared" si="34"/>
        <v>0</v>
      </c>
      <c r="Z156" s="28">
        <f t="shared" si="35"/>
        <v>0</v>
      </c>
      <c r="AA156" s="71" t="str">
        <f t="shared" si="40"/>
        <v>-</v>
      </c>
      <c r="AB156" s="37">
        <f t="shared" si="41"/>
        <v>1</v>
      </c>
      <c r="AC156" s="26">
        <f t="shared" si="42"/>
        <v>0</v>
      </c>
      <c r="AD156" s="28">
        <f t="shared" si="43"/>
        <v>0</v>
      </c>
      <c r="AE156" s="71" t="str">
        <f t="shared" si="36"/>
        <v>-</v>
      </c>
      <c r="AF156" s="37">
        <f t="shared" si="37"/>
        <v>0</v>
      </c>
    </row>
    <row r="157" spans="1:32" ht="12.75">
      <c r="A157" s="125">
        <v>2700339</v>
      </c>
      <c r="B157" s="37">
        <v>74100</v>
      </c>
      <c r="C157" s="26" t="s">
        <v>340</v>
      </c>
      <c r="D157" s="26" t="s">
        <v>341</v>
      </c>
      <c r="E157" s="26" t="s">
        <v>878</v>
      </c>
      <c r="F157" s="26">
        <v>55604</v>
      </c>
      <c r="G157" s="27">
        <v>310</v>
      </c>
      <c r="H157" s="28">
        <v>2183879322</v>
      </c>
      <c r="I157" s="29" t="s">
        <v>1159</v>
      </c>
      <c r="J157" s="30" t="s">
        <v>1048</v>
      </c>
      <c r="K157" s="32" t="s">
        <v>1048</v>
      </c>
      <c r="L157" s="54">
        <v>36.12</v>
      </c>
      <c r="M157" s="58" t="s">
        <v>1048</v>
      </c>
      <c r="N157" s="36" t="s">
        <v>336</v>
      </c>
      <c r="O157" s="30" t="s">
        <v>336</v>
      </c>
      <c r="P157" s="34"/>
      <c r="Q157" s="32" t="str">
        <f t="shared" si="38"/>
        <v>NO</v>
      </c>
      <c r="R157" s="63" t="s">
        <v>1048</v>
      </c>
      <c r="S157" s="73">
        <v>2983.52</v>
      </c>
      <c r="T157" s="74">
        <v>0</v>
      </c>
      <c r="U157" s="74">
        <v>80.53</v>
      </c>
      <c r="V157" s="75">
        <v>151.83</v>
      </c>
      <c r="W157" s="37">
        <f t="shared" si="33"/>
        <v>1</v>
      </c>
      <c r="X157" s="26">
        <f t="shared" si="39"/>
        <v>1</v>
      </c>
      <c r="Y157" s="26">
        <f t="shared" si="34"/>
        <v>0</v>
      </c>
      <c r="Z157" s="28">
        <f t="shared" si="35"/>
        <v>0</v>
      </c>
      <c r="AA157" s="71" t="str">
        <f t="shared" si="40"/>
        <v>SRSA</v>
      </c>
      <c r="AB157" s="37">
        <f t="shared" si="41"/>
        <v>1</v>
      </c>
      <c r="AC157" s="26">
        <f t="shared" si="42"/>
        <v>0</v>
      </c>
      <c r="AD157" s="28">
        <f t="shared" si="43"/>
        <v>0</v>
      </c>
      <c r="AE157" s="71" t="str">
        <f t="shared" si="36"/>
        <v>-</v>
      </c>
      <c r="AF157" s="37">
        <f t="shared" si="37"/>
        <v>0</v>
      </c>
    </row>
    <row r="158" spans="1:32" s="1" customFormat="1" ht="12.75">
      <c r="A158" s="125">
        <v>2700172</v>
      </c>
      <c r="B158" s="37">
        <v>74048</v>
      </c>
      <c r="C158" s="26" t="s">
        <v>222</v>
      </c>
      <c r="D158" s="26" t="s">
        <v>223</v>
      </c>
      <c r="E158" s="26" t="s">
        <v>224</v>
      </c>
      <c r="F158" s="26">
        <v>56387</v>
      </c>
      <c r="G158" s="27">
        <v>2512</v>
      </c>
      <c r="H158" s="28">
        <v>3202583117</v>
      </c>
      <c r="I158" s="29" t="s">
        <v>1154</v>
      </c>
      <c r="J158" s="30" t="s">
        <v>1049</v>
      </c>
      <c r="K158" s="32"/>
      <c r="L158" s="54">
        <v>42.21</v>
      </c>
      <c r="M158" s="58" t="s">
        <v>1049</v>
      </c>
      <c r="N158" s="36" t="s">
        <v>336</v>
      </c>
      <c r="O158" s="30" t="s">
        <v>336</v>
      </c>
      <c r="P158" s="34"/>
      <c r="Q158" s="32" t="str">
        <f t="shared" si="38"/>
        <v>NO</v>
      </c>
      <c r="R158" s="63" t="s">
        <v>1049</v>
      </c>
      <c r="S158" s="73">
        <v>1499.12</v>
      </c>
      <c r="T158" s="74">
        <v>0</v>
      </c>
      <c r="U158" s="74">
        <v>93.95</v>
      </c>
      <c r="V158" s="75">
        <v>177.13</v>
      </c>
      <c r="W158" s="37">
        <f t="shared" si="33"/>
        <v>0</v>
      </c>
      <c r="X158" s="26">
        <f t="shared" si="39"/>
        <v>1</v>
      </c>
      <c r="Y158" s="26">
        <f t="shared" si="34"/>
        <v>0</v>
      </c>
      <c r="Z158" s="28">
        <f t="shared" si="35"/>
        <v>0</v>
      </c>
      <c r="AA158" s="71" t="str">
        <f t="shared" si="40"/>
        <v>-</v>
      </c>
      <c r="AB158" s="37">
        <f t="shared" si="41"/>
        <v>0</v>
      </c>
      <c r="AC158" s="26">
        <f t="shared" si="42"/>
        <v>0</v>
      </c>
      <c r="AD158" s="28">
        <f t="shared" si="43"/>
        <v>0</v>
      </c>
      <c r="AE158" s="71" t="str">
        <f t="shared" si="36"/>
        <v>-</v>
      </c>
      <c r="AF158" s="37">
        <f t="shared" si="37"/>
        <v>0</v>
      </c>
    </row>
    <row r="159" spans="1:32" ht="12.75">
      <c r="A159" s="125">
        <v>2700344</v>
      </c>
      <c r="B159" s="37">
        <v>74105</v>
      </c>
      <c r="C159" s="26" t="s">
        <v>349</v>
      </c>
      <c r="D159" s="26" t="s">
        <v>350</v>
      </c>
      <c r="E159" s="26" t="s">
        <v>964</v>
      </c>
      <c r="F159" s="26">
        <v>55113</v>
      </c>
      <c r="G159" s="27" t="s">
        <v>1036</v>
      </c>
      <c r="H159" s="28">
        <v>6516365341</v>
      </c>
      <c r="I159" s="29" t="s">
        <v>1152</v>
      </c>
      <c r="J159" s="30" t="s">
        <v>1049</v>
      </c>
      <c r="K159" s="32" t="s">
        <v>1049</v>
      </c>
      <c r="L159" s="54">
        <v>0</v>
      </c>
      <c r="M159" s="58" t="s">
        <v>1049</v>
      </c>
      <c r="N159" s="36" t="s">
        <v>336</v>
      </c>
      <c r="O159" s="30" t="s">
        <v>336</v>
      </c>
      <c r="P159" s="34"/>
      <c r="Q159" s="32" t="str">
        <f t="shared" si="38"/>
        <v>NO</v>
      </c>
      <c r="R159" s="63" t="s">
        <v>1049</v>
      </c>
      <c r="S159" s="73">
        <v>1418.26</v>
      </c>
      <c r="T159" s="74">
        <v>0</v>
      </c>
      <c r="U159" s="74">
        <v>155.31</v>
      </c>
      <c r="V159" s="75">
        <v>292.81</v>
      </c>
      <c r="W159" s="37">
        <f t="shared" si="33"/>
        <v>0</v>
      </c>
      <c r="X159" s="26">
        <f t="shared" si="39"/>
        <v>0</v>
      </c>
      <c r="Y159" s="26">
        <f t="shared" si="34"/>
        <v>0</v>
      </c>
      <c r="Z159" s="28">
        <f t="shared" si="35"/>
        <v>0</v>
      </c>
      <c r="AA159" s="71" t="str">
        <f t="shared" si="40"/>
        <v>-</v>
      </c>
      <c r="AB159" s="37">
        <f t="shared" si="41"/>
        <v>0</v>
      </c>
      <c r="AC159" s="26">
        <f t="shared" si="42"/>
        <v>0</v>
      </c>
      <c r="AD159" s="28">
        <f t="shared" si="43"/>
        <v>0</v>
      </c>
      <c r="AE159" s="71" t="str">
        <f t="shared" si="36"/>
        <v>-</v>
      </c>
      <c r="AF159" s="37">
        <f t="shared" si="37"/>
        <v>0</v>
      </c>
    </row>
    <row r="160" spans="1:32" ht="12.75">
      <c r="A160" s="125">
        <v>2700107</v>
      </c>
      <c r="B160" s="37">
        <v>12683</v>
      </c>
      <c r="C160" s="26" t="s">
        <v>109</v>
      </c>
      <c r="D160" s="26" t="s">
        <v>937</v>
      </c>
      <c r="E160" s="26" t="s">
        <v>110</v>
      </c>
      <c r="F160" s="26">
        <v>56726</v>
      </c>
      <c r="G160" s="27">
        <v>70</v>
      </c>
      <c r="H160" s="28">
        <v>2187822231</v>
      </c>
      <c r="I160" s="29" t="s">
        <v>1159</v>
      </c>
      <c r="J160" s="30" t="s">
        <v>1048</v>
      </c>
      <c r="K160" s="32" t="s">
        <v>1048</v>
      </c>
      <c r="L160" s="54">
        <v>441.36</v>
      </c>
      <c r="M160" s="58" t="s">
        <v>1048</v>
      </c>
      <c r="N160" s="36">
        <v>7.276507277</v>
      </c>
      <c r="O160" s="30" t="s">
        <v>1049</v>
      </c>
      <c r="P160" s="34"/>
      <c r="Q160" s="32" t="str">
        <f t="shared" si="38"/>
        <v>NO</v>
      </c>
      <c r="R160" s="63" t="s">
        <v>1048</v>
      </c>
      <c r="S160" s="73">
        <v>30485.96</v>
      </c>
      <c r="T160" s="74">
        <v>2041.22</v>
      </c>
      <c r="U160" s="74">
        <v>3141.49</v>
      </c>
      <c r="V160" s="75">
        <v>2363.86</v>
      </c>
      <c r="W160" s="37">
        <f t="shared" si="33"/>
        <v>1</v>
      </c>
      <c r="X160" s="26">
        <f t="shared" si="39"/>
        <v>1</v>
      </c>
      <c r="Y160" s="26">
        <f t="shared" si="34"/>
        <v>0</v>
      </c>
      <c r="Z160" s="28">
        <f t="shared" si="35"/>
        <v>0</v>
      </c>
      <c r="AA160" s="71" t="str">
        <f t="shared" si="40"/>
        <v>SRSA</v>
      </c>
      <c r="AB160" s="37">
        <f t="shared" si="41"/>
        <v>1</v>
      </c>
      <c r="AC160" s="26">
        <f t="shared" si="42"/>
        <v>0</v>
      </c>
      <c r="AD160" s="28">
        <f t="shared" si="43"/>
        <v>0</v>
      </c>
      <c r="AE160" s="71" t="str">
        <f t="shared" si="36"/>
        <v>-</v>
      </c>
      <c r="AF160" s="37">
        <f t="shared" si="37"/>
        <v>0</v>
      </c>
    </row>
    <row r="161" spans="1:32" ht="12.75">
      <c r="A161" s="125">
        <v>2709480</v>
      </c>
      <c r="B161" s="37">
        <v>10316</v>
      </c>
      <c r="C161" s="26" t="s">
        <v>459</v>
      </c>
      <c r="D161" s="26" t="s">
        <v>460</v>
      </c>
      <c r="E161" s="26" t="s">
        <v>132</v>
      </c>
      <c r="F161" s="26">
        <v>55722</v>
      </c>
      <c r="G161" s="27">
        <v>195</v>
      </c>
      <c r="H161" s="28">
        <v>2182451566</v>
      </c>
      <c r="I161" s="29" t="s">
        <v>1063</v>
      </c>
      <c r="J161" s="30" t="s">
        <v>1048</v>
      </c>
      <c r="K161" s="32" t="s">
        <v>1048</v>
      </c>
      <c r="L161" s="54">
        <v>1189.01</v>
      </c>
      <c r="M161" s="58" t="s">
        <v>1049</v>
      </c>
      <c r="N161" s="36">
        <v>14.98897869</v>
      </c>
      <c r="O161" s="30" t="s">
        <v>1049</v>
      </c>
      <c r="P161" s="34"/>
      <c r="Q161" s="32" t="str">
        <f t="shared" si="38"/>
        <v>NO</v>
      </c>
      <c r="R161" s="63" t="s">
        <v>1048</v>
      </c>
      <c r="S161" s="73">
        <v>87805.5</v>
      </c>
      <c r="T161" s="74">
        <v>6434.44</v>
      </c>
      <c r="U161" s="74">
        <v>9562.27</v>
      </c>
      <c r="V161" s="75">
        <v>6809.53</v>
      </c>
      <c r="W161" s="37">
        <f t="shared" si="33"/>
        <v>1</v>
      </c>
      <c r="X161" s="26">
        <f t="shared" si="39"/>
        <v>0</v>
      </c>
      <c r="Y161" s="26">
        <f t="shared" si="34"/>
        <v>0</v>
      </c>
      <c r="Z161" s="28">
        <f t="shared" si="35"/>
        <v>0</v>
      </c>
      <c r="AA161" s="71" t="str">
        <f t="shared" si="40"/>
        <v>-</v>
      </c>
      <c r="AB161" s="37">
        <f t="shared" si="41"/>
        <v>1</v>
      </c>
      <c r="AC161" s="26">
        <f t="shared" si="42"/>
        <v>0</v>
      </c>
      <c r="AD161" s="28">
        <f t="shared" si="43"/>
        <v>0</v>
      </c>
      <c r="AE161" s="71" t="str">
        <f t="shared" si="36"/>
        <v>-</v>
      </c>
      <c r="AF161" s="37">
        <f t="shared" si="37"/>
        <v>0</v>
      </c>
    </row>
    <row r="162" spans="1:32" ht="12.75">
      <c r="A162" s="125">
        <v>2718920</v>
      </c>
      <c r="B162" s="37">
        <v>10447</v>
      </c>
      <c r="C162" s="26" t="s">
        <v>628</v>
      </c>
      <c r="D162" s="26" t="s">
        <v>900</v>
      </c>
      <c r="E162" s="26" t="s">
        <v>628</v>
      </c>
      <c r="F162" s="26">
        <v>56727</v>
      </c>
      <c r="G162" s="27">
        <v>18</v>
      </c>
      <c r="H162" s="28">
        <v>2182946155</v>
      </c>
      <c r="I162" s="29" t="s">
        <v>1159</v>
      </c>
      <c r="J162" s="30" t="s">
        <v>1048</v>
      </c>
      <c r="K162" s="32" t="s">
        <v>1048</v>
      </c>
      <c r="L162" s="54">
        <v>183.32</v>
      </c>
      <c r="M162" s="58" t="s">
        <v>1048</v>
      </c>
      <c r="N162" s="36">
        <v>7.936507937</v>
      </c>
      <c r="O162" s="30" t="s">
        <v>1049</v>
      </c>
      <c r="P162" s="34"/>
      <c r="Q162" s="32" t="str">
        <f t="shared" si="38"/>
        <v>NO</v>
      </c>
      <c r="R162" s="63" t="s">
        <v>1048</v>
      </c>
      <c r="S162" s="73">
        <v>11668.66</v>
      </c>
      <c r="T162" s="74">
        <v>804.84</v>
      </c>
      <c r="U162" s="74">
        <v>1303.49</v>
      </c>
      <c r="V162" s="75">
        <v>1054.27</v>
      </c>
      <c r="W162" s="37">
        <f t="shared" si="33"/>
        <v>1</v>
      </c>
      <c r="X162" s="26">
        <f t="shared" si="39"/>
        <v>1</v>
      </c>
      <c r="Y162" s="26">
        <f t="shared" si="34"/>
        <v>0</v>
      </c>
      <c r="Z162" s="28">
        <f t="shared" si="35"/>
        <v>0</v>
      </c>
      <c r="AA162" s="71" t="str">
        <f t="shared" si="40"/>
        <v>SRSA</v>
      </c>
      <c r="AB162" s="37">
        <f t="shared" si="41"/>
        <v>1</v>
      </c>
      <c r="AC162" s="26">
        <f t="shared" si="42"/>
        <v>0</v>
      </c>
      <c r="AD162" s="28">
        <f t="shared" si="43"/>
        <v>0</v>
      </c>
      <c r="AE162" s="71" t="str">
        <f t="shared" si="36"/>
        <v>-</v>
      </c>
      <c r="AF162" s="37">
        <f t="shared" si="37"/>
        <v>0</v>
      </c>
    </row>
    <row r="163" spans="1:32" ht="12.75">
      <c r="A163" s="125">
        <v>2713380</v>
      </c>
      <c r="B163" s="37">
        <v>10768</v>
      </c>
      <c r="C163" s="26" t="s">
        <v>888</v>
      </c>
      <c r="D163" s="26" t="s">
        <v>538</v>
      </c>
      <c r="E163" s="26" t="s">
        <v>888</v>
      </c>
      <c r="F163" s="26">
        <v>56244</v>
      </c>
      <c r="G163" s="27">
        <v>367</v>
      </c>
      <c r="H163" s="28">
        <v>3203925622</v>
      </c>
      <c r="I163" s="29" t="s">
        <v>1159</v>
      </c>
      <c r="J163" s="30" t="s">
        <v>1048</v>
      </c>
      <c r="K163" s="32" t="s">
        <v>1048</v>
      </c>
      <c r="L163" s="54">
        <v>203.72</v>
      </c>
      <c r="M163" s="58" t="s">
        <v>1049</v>
      </c>
      <c r="N163" s="36">
        <v>2.928870293</v>
      </c>
      <c r="O163" s="30" t="s">
        <v>1049</v>
      </c>
      <c r="P163" s="34"/>
      <c r="Q163" s="32" t="str">
        <f t="shared" si="38"/>
        <v>NO</v>
      </c>
      <c r="R163" s="63" t="s">
        <v>1048</v>
      </c>
      <c r="S163" s="73">
        <v>10897.36</v>
      </c>
      <c r="T163" s="74">
        <v>639.72</v>
      </c>
      <c r="U163" s="74">
        <v>1127.92</v>
      </c>
      <c r="V163" s="75">
        <v>1011.15</v>
      </c>
      <c r="W163" s="37">
        <f t="shared" si="33"/>
        <v>1</v>
      </c>
      <c r="X163" s="26">
        <f t="shared" si="39"/>
        <v>1</v>
      </c>
      <c r="Y163" s="26">
        <f t="shared" si="34"/>
        <v>0</v>
      </c>
      <c r="Z163" s="28">
        <f t="shared" si="35"/>
        <v>0</v>
      </c>
      <c r="AA163" s="71" t="str">
        <f t="shared" si="40"/>
        <v>SRSA</v>
      </c>
      <c r="AB163" s="37">
        <f t="shared" si="41"/>
        <v>1</v>
      </c>
      <c r="AC163" s="26">
        <f t="shared" si="42"/>
        <v>0</v>
      </c>
      <c r="AD163" s="28">
        <f t="shared" si="43"/>
        <v>0</v>
      </c>
      <c r="AE163" s="71" t="str">
        <f t="shared" si="36"/>
        <v>-</v>
      </c>
      <c r="AF163" s="37">
        <f t="shared" si="37"/>
        <v>0</v>
      </c>
    </row>
    <row r="164" spans="1:32" s="1" customFormat="1" ht="12.75">
      <c r="A164" s="125">
        <v>2700209</v>
      </c>
      <c r="B164" s="37">
        <v>74085</v>
      </c>
      <c r="C164" s="26" t="s">
        <v>286</v>
      </c>
      <c r="D164" s="26" t="s">
        <v>287</v>
      </c>
      <c r="E164" s="26" t="s">
        <v>159</v>
      </c>
      <c r="F164" s="26">
        <v>55802</v>
      </c>
      <c r="G164" s="27">
        <v>1610</v>
      </c>
      <c r="H164" s="28">
        <v>2187227574</v>
      </c>
      <c r="I164" s="29" t="s">
        <v>1155</v>
      </c>
      <c r="J164" s="30" t="s">
        <v>1049</v>
      </c>
      <c r="K164" s="32"/>
      <c r="L164" s="54">
        <v>140.29</v>
      </c>
      <c r="M164" s="58" t="s">
        <v>1049</v>
      </c>
      <c r="N164" s="36" t="s">
        <v>336</v>
      </c>
      <c r="O164" s="30" t="s">
        <v>336</v>
      </c>
      <c r="P164" s="34"/>
      <c r="Q164" s="32" t="str">
        <f t="shared" si="38"/>
        <v>NO</v>
      </c>
      <c r="R164" s="63" t="s">
        <v>1049</v>
      </c>
      <c r="S164" s="73">
        <v>4876.48</v>
      </c>
      <c r="T164" s="74">
        <v>283.27</v>
      </c>
      <c r="U164" s="74">
        <v>607.72</v>
      </c>
      <c r="V164" s="75">
        <v>651.87</v>
      </c>
      <c r="W164" s="37">
        <f t="shared" si="33"/>
        <v>0</v>
      </c>
      <c r="X164" s="26">
        <f t="shared" si="39"/>
        <v>1</v>
      </c>
      <c r="Y164" s="26">
        <f t="shared" si="34"/>
        <v>0</v>
      </c>
      <c r="Z164" s="28">
        <f t="shared" si="35"/>
        <v>0</v>
      </c>
      <c r="AA164" s="71" t="str">
        <f t="shared" si="40"/>
        <v>-</v>
      </c>
      <c r="AB164" s="37">
        <f t="shared" si="41"/>
        <v>0</v>
      </c>
      <c r="AC164" s="26">
        <f t="shared" si="42"/>
        <v>0</v>
      </c>
      <c r="AD164" s="28">
        <f t="shared" si="43"/>
        <v>0</v>
      </c>
      <c r="AE164" s="71" t="str">
        <f t="shared" si="36"/>
        <v>-</v>
      </c>
      <c r="AF164" s="37">
        <f t="shared" si="37"/>
        <v>0</v>
      </c>
    </row>
    <row r="165" spans="1:32" ht="12.75">
      <c r="A165" s="125">
        <v>2700153</v>
      </c>
      <c r="B165" s="37">
        <v>74032</v>
      </c>
      <c r="C165" s="26" t="s">
        <v>193</v>
      </c>
      <c r="D165" s="26" t="s">
        <v>194</v>
      </c>
      <c r="E165" s="26" t="s">
        <v>929</v>
      </c>
      <c r="F165" s="26">
        <v>55411</v>
      </c>
      <c r="G165" s="27" t="s">
        <v>1036</v>
      </c>
      <c r="H165" s="28">
        <v>6123819743</v>
      </c>
      <c r="I165" s="29" t="s">
        <v>1156</v>
      </c>
      <c r="J165" s="30" t="s">
        <v>1049</v>
      </c>
      <c r="K165" s="32" t="s">
        <v>1049</v>
      </c>
      <c r="L165" s="54">
        <v>329.25</v>
      </c>
      <c r="M165" s="58" t="s">
        <v>1049</v>
      </c>
      <c r="N165" s="36" t="s">
        <v>336</v>
      </c>
      <c r="O165" s="30" t="s">
        <v>336</v>
      </c>
      <c r="P165" s="34"/>
      <c r="Q165" s="32" t="str">
        <f t="shared" si="38"/>
        <v>NO</v>
      </c>
      <c r="R165" s="63" t="s">
        <v>1049</v>
      </c>
      <c r="S165" s="73">
        <v>23071.31</v>
      </c>
      <c r="T165" s="74">
        <v>2562.41</v>
      </c>
      <c r="U165" s="74">
        <v>3512.8</v>
      </c>
      <c r="V165" s="75">
        <v>2155.19</v>
      </c>
      <c r="W165" s="37">
        <f t="shared" si="33"/>
        <v>0</v>
      </c>
      <c r="X165" s="26">
        <f t="shared" si="39"/>
        <v>1</v>
      </c>
      <c r="Y165" s="26">
        <f t="shared" si="34"/>
        <v>0</v>
      </c>
      <c r="Z165" s="28">
        <f t="shared" si="35"/>
        <v>0</v>
      </c>
      <c r="AA165" s="71" t="str">
        <f t="shared" si="40"/>
        <v>-</v>
      </c>
      <c r="AB165" s="37">
        <f t="shared" si="41"/>
        <v>0</v>
      </c>
      <c r="AC165" s="26">
        <f t="shared" si="42"/>
        <v>0</v>
      </c>
      <c r="AD165" s="28">
        <f t="shared" si="43"/>
        <v>0</v>
      </c>
      <c r="AE165" s="71" t="str">
        <f t="shared" si="36"/>
        <v>-</v>
      </c>
      <c r="AF165" s="37">
        <f t="shared" si="37"/>
        <v>0</v>
      </c>
    </row>
    <row r="166" spans="1:32" ht="12.75">
      <c r="A166" s="125">
        <v>2713530</v>
      </c>
      <c r="B166" s="37">
        <v>10200</v>
      </c>
      <c r="C166" s="26" t="s">
        <v>960</v>
      </c>
      <c r="D166" s="26" t="s">
        <v>539</v>
      </c>
      <c r="E166" s="26" t="s">
        <v>960</v>
      </c>
      <c r="F166" s="26">
        <v>55033</v>
      </c>
      <c r="G166" s="27">
        <v>2597</v>
      </c>
      <c r="H166" s="28">
        <v>6514376111</v>
      </c>
      <c r="I166" s="29" t="s">
        <v>1051</v>
      </c>
      <c r="J166" s="30" t="s">
        <v>1049</v>
      </c>
      <c r="K166" s="32" t="s">
        <v>1049</v>
      </c>
      <c r="L166" s="54">
        <v>4796.3</v>
      </c>
      <c r="M166" s="58" t="s">
        <v>1049</v>
      </c>
      <c r="N166" s="36">
        <v>3.755948334</v>
      </c>
      <c r="O166" s="30" t="s">
        <v>1049</v>
      </c>
      <c r="P166" s="34"/>
      <c r="Q166" s="32" t="str">
        <f t="shared" si="38"/>
        <v>NO</v>
      </c>
      <c r="R166" s="63" t="s">
        <v>1049</v>
      </c>
      <c r="S166" s="73">
        <v>150227.5</v>
      </c>
      <c r="T166" s="74">
        <v>5670.78</v>
      </c>
      <c r="U166" s="74">
        <v>17237.52</v>
      </c>
      <c r="V166" s="75">
        <v>22611.82</v>
      </c>
      <c r="W166" s="37">
        <f t="shared" si="33"/>
        <v>0</v>
      </c>
      <c r="X166" s="26">
        <f t="shared" si="39"/>
        <v>0</v>
      </c>
      <c r="Y166" s="26">
        <f t="shared" si="34"/>
        <v>0</v>
      </c>
      <c r="Z166" s="28">
        <f t="shared" si="35"/>
        <v>0</v>
      </c>
      <c r="AA166" s="71" t="str">
        <f t="shared" si="40"/>
        <v>-</v>
      </c>
      <c r="AB166" s="37">
        <f t="shared" si="41"/>
        <v>0</v>
      </c>
      <c r="AC166" s="26">
        <f t="shared" si="42"/>
        <v>0</v>
      </c>
      <c r="AD166" s="28">
        <f t="shared" si="43"/>
        <v>0</v>
      </c>
      <c r="AE166" s="71" t="str">
        <f t="shared" si="36"/>
        <v>-</v>
      </c>
      <c r="AF166" s="37">
        <f t="shared" si="37"/>
        <v>0</v>
      </c>
    </row>
    <row r="167" spans="1:32" ht="12.75">
      <c r="A167" s="125">
        <v>2713560</v>
      </c>
      <c r="B167" s="37">
        <v>10150</v>
      </c>
      <c r="C167" s="26" t="s">
        <v>540</v>
      </c>
      <c r="D167" s="26" t="s">
        <v>541</v>
      </c>
      <c r="E167" s="26" t="s">
        <v>540</v>
      </c>
      <c r="F167" s="26">
        <v>56549</v>
      </c>
      <c r="G167" s="27">
        <v>608</v>
      </c>
      <c r="H167" s="28">
        <v>2184834647</v>
      </c>
      <c r="I167" s="29" t="s">
        <v>1157</v>
      </c>
      <c r="J167" s="30" t="s">
        <v>1048</v>
      </c>
      <c r="K167" s="32" t="s">
        <v>1048</v>
      </c>
      <c r="L167" s="54">
        <v>858.02</v>
      </c>
      <c r="M167" s="58" t="s">
        <v>1049</v>
      </c>
      <c r="N167" s="36">
        <v>7.653061224</v>
      </c>
      <c r="O167" s="30" t="s">
        <v>1049</v>
      </c>
      <c r="P167" s="34"/>
      <c r="Q167" s="32" t="str">
        <f t="shared" si="38"/>
        <v>NO</v>
      </c>
      <c r="R167" s="63" t="s">
        <v>1048</v>
      </c>
      <c r="S167" s="73">
        <v>21078.8</v>
      </c>
      <c r="T167" s="74">
        <v>1727.49</v>
      </c>
      <c r="U167" s="74">
        <v>3623.55</v>
      </c>
      <c r="V167" s="75">
        <v>3819.74</v>
      </c>
      <c r="W167" s="37">
        <f t="shared" si="33"/>
        <v>1</v>
      </c>
      <c r="X167" s="26">
        <f t="shared" si="39"/>
        <v>0</v>
      </c>
      <c r="Y167" s="26">
        <f t="shared" si="34"/>
        <v>0</v>
      </c>
      <c r="Z167" s="28">
        <f t="shared" si="35"/>
        <v>0</v>
      </c>
      <c r="AA167" s="71" t="str">
        <f t="shared" si="40"/>
        <v>-</v>
      </c>
      <c r="AB167" s="37">
        <f t="shared" si="41"/>
        <v>1</v>
      </c>
      <c r="AC167" s="26">
        <f t="shared" si="42"/>
        <v>0</v>
      </c>
      <c r="AD167" s="28">
        <f t="shared" si="43"/>
        <v>0</v>
      </c>
      <c r="AE167" s="71" t="str">
        <f t="shared" si="36"/>
        <v>-</v>
      </c>
      <c r="AF167" s="37">
        <f t="shared" si="37"/>
        <v>0</v>
      </c>
    </row>
    <row r="168" spans="1:32" ht="12.75">
      <c r="A168" s="125">
        <v>2713590</v>
      </c>
      <c r="B168" s="37">
        <v>10203</v>
      </c>
      <c r="C168" s="26" t="s">
        <v>542</v>
      </c>
      <c r="D168" s="26" t="s">
        <v>543</v>
      </c>
      <c r="E168" s="26" t="s">
        <v>542</v>
      </c>
      <c r="F168" s="26">
        <v>55940</v>
      </c>
      <c r="G168" s="27">
        <v>6</v>
      </c>
      <c r="H168" s="28">
        <v>5074773235</v>
      </c>
      <c r="I168" s="29" t="s">
        <v>1056</v>
      </c>
      <c r="J168" s="30" t="s">
        <v>1048</v>
      </c>
      <c r="K168" s="32" t="s">
        <v>1048</v>
      </c>
      <c r="L168" s="54">
        <v>866.64</v>
      </c>
      <c r="M168" s="58" t="s">
        <v>1049</v>
      </c>
      <c r="N168" s="36">
        <v>3.915950334</v>
      </c>
      <c r="O168" s="30" t="s">
        <v>1049</v>
      </c>
      <c r="P168" s="34"/>
      <c r="Q168" s="32" t="str">
        <f t="shared" si="38"/>
        <v>NO</v>
      </c>
      <c r="R168" s="63" t="s">
        <v>1048</v>
      </c>
      <c r="S168" s="73">
        <v>32700.95</v>
      </c>
      <c r="T168" s="74">
        <v>1335.69</v>
      </c>
      <c r="U168" s="74">
        <v>3255.85</v>
      </c>
      <c r="V168" s="75">
        <v>3809.64</v>
      </c>
      <c r="W168" s="37">
        <f t="shared" si="33"/>
        <v>1</v>
      </c>
      <c r="X168" s="26">
        <f t="shared" si="39"/>
        <v>0</v>
      </c>
      <c r="Y168" s="26">
        <f t="shared" si="34"/>
        <v>0</v>
      </c>
      <c r="Z168" s="28">
        <f t="shared" si="35"/>
        <v>0</v>
      </c>
      <c r="AA168" s="71" t="str">
        <f t="shared" si="40"/>
        <v>-</v>
      </c>
      <c r="AB168" s="37">
        <f t="shared" si="41"/>
        <v>1</v>
      </c>
      <c r="AC168" s="26">
        <f t="shared" si="42"/>
        <v>0</v>
      </c>
      <c r="AD168" s="28">
        <f t="shared" si="43"/>
        <v>0</v>
      </c>
      <c r="AE168" s="71" t="str">
        <f t="shared" si="36"/>
        <v>-</v>
      </c>
      <c r="AF168" s="37">
        <f t="shared" si="37"/>
        <v>0</v>
      </c>
    </row>
    <row r="169" spans="1:32" ht="12.75">
      <c r="A169" s="125">
        <v>2700168</v>
      </c>
      <c r="B169" s="37">
        <v>74044</v>
      </c>
      <c r="C169" s="26" t="s">
        <v>215</v>
      </c>
      <c r="D169" s="26" t="s">
        <v>216</v>
      </c>
      <c r="E169" s="26" t="s">
        <v>929</v>
      </c>
      <c r="F169" s="26">
        <v>55414</v>
      </c>
      <c r="G169" s="27" t="s">
        <v>1036</v>
      </c>
      <c r="H169" s="28">
        <v>6123318862</v>
      </c>
      <c r="I169" s="29" t="s">
        <v>1156</v>
      </c>
      <c r="J169" s="30" t="s">
        <v>1049</v>
      </c>
      <c r="K169" s="32" t="s">
        <v>1049</v>
      </c>
      <c r="L169" s="54">
        <v>164.57</v>
      </c>
      <c r="M169" s="58" t="s">
        <v>1049</v>
      </c>
      <c r="N169" s="36" t="s">
        <v>336</v>
      </c>
      <c r="O169" s="30" t="s">
        <v>336</v>
      </c>
      <c r="P169" s="34"/>
      <c r="Q169" s="32" t="str">
        <f t="shared" si="38"/>
        <v>NO</v>
      </c>
      <c r="R169" s="63" t="s">
        <v>1049</v>
      </c>
      <c r="S169" s="73">
        <v>27470.22</v>
      </c>
      <c r="T169" s="74">
        <v>1944.45</v>
      </c>
      <c r="U169" s="74">
        <v>2545.16</v>
      </c>
      <c r="V169" s="75">
        <v>1408.29</v>
      </c>
      <c r="W169" s="37">
        <f t="shared" si="33"/>
        <v>0</v>
      </c>
      <c r="X169" s="26">
        <f t="shared" si="39"/>
        <v>1</v>
      </c>
      <c r="Y169" s="26">
        <f t="shared" si="34"/>
        <v>0</v>
      </c>
      <c r="Z169" s="28">
        <f t="shared" si="35"/>
        <v>0</v>
      </c>
      <c r="AA169" s="71" t="str">
        <f t="shared" si="40"/>
        <v>-</v>
      </c>
      <c r="AB169" s="37">
        <f t="shared" si="41"/>
        <v>0</v>
      </c>
      <c r="AC169" s="26">
        <f t="shared" si="42"/>
        <v>0</v>
      </c>
      <c r="AD169" s="28">
        <f t="shared" si="43"/>
        <v>0</v>
      </c>
      <c r="AE169" s="71" t="str">
        <f t="shared" si="36"/>
        <v>-</v>
      </c>
      <c r="AF169" s="37">
        <f t="shared" si="37"/>
        <v>0</v>
      </c>
    </row>
    <row r="170" spans="1:32" ht="12.75">
      <c r="A170" s="125">
        <v>2713680</v>
      </c>
      <c r="B170" s="37">
        <v>10402</v>
      </c>
      <c r="C170" s="26" t="s">
        <v>544</v>
      </c>
      <c r="D170" s="26" t="s">
        <v>545</v>
      </c>
      <c r="E170" s="26" t="s">
        <v>544</v>
      </c>
      <c r="F170" s="26">
        <v>56136</v>
      </c>
      <c r="G170" s="27">
        <v>137</v>
      </c>
      <c r="H170" s="28">
        <v>5072753116</v>
      </c>
      <c r="I170" s="29" t="s">
        <v>1159</v>
      </c>
      <c r="J170" s="30" t="s">
        <v>1048</v>
      </c>
      <c r="K170" s="32" t="s">
        <v>1048</v>
      </c>
      <c r="L170" s="54">
        <v>191.5</v>
      </c>
      <c r="M170" s="58" t="s">
        <v>1049</v>
      </c>
      <c r="N170" s="36">
        <v>10.25641026</v>
      </c>
      <c r="O170" s="30" t="s">
        <v>1049</v>
      </c>
      <c r="P170" s="34"/>
      <c r="Q170" s="32" t="str">
        <f aca="true" t="shared" si="44" ref="Q170:Q197">IF(AND(ISNUMBER(P170),P170&gt;=20),"YES","NO")</f>
        <v>NO</v>
      </c>
      <c r="R170" s="63" t="s">
        <v>1048</v>
      </c>
      <c r="S170" s="73">
        <v>9694.77</v>
      </c>
      <c r="T170" s="74">
        <v>715.31</v>
      </c>
      <c r="U170" s="74">
        <v>1173.46</v>
      </c>
      <c r="V170" s="75">
        <v>965.21</v>
      </c>
      <c r="W170" s="37">
        <f aca="true" t="shared" si="45" ref="W170:W201">IF(OR(J170="YES",K170="YES"),1,0)</f>
        <v>1</v>
      </c>
      <c r="X170" s="26">
        <f aca="true" t="shared" si="46" ref="X170:X197">IF(OR(AND(ISNUMBER(L170),AND(L170&gt;0,L170&lt;600)),AND(ISNUMBER(L170),AND(L170&gt;0,M170="YES"))),1,0)</f>
        <v>1</v>
      </c>
      <c r="Y170" s="26">
        <f aca="true" t="shared" si="47" ref="Y170:Y201">IF(AND(OR(J170="YES",K170="YES"),(W170=0)),"Trouble",0)</f>
        <v>0</v>
      </c>
      <c r="Z170" s="28">
        <f aca="true" t="shared" si="48" ref="Z170:Z201">IF(AND(OR(AND(ISNUMBER(L170),AND(L170&gt;0,L170&lt;600)),AND(ISNUMBER(L170),AND(L170&gt;0,M170="YES"))),(X170=0)),"Trouble",0)</f>
        <v>0</v>
      </c>
      <c r="AA170" s="71" t="str">
        <f aca="true" t="shared" si="49" ref="AA170:AA197">IF(AND(W170=1,X170=1),"SRSA","-")</f>
        <v>SRSA</v>
      </c>
      <c r="AB170" s="37">
        <f aca="true" t="shared" si="50" ref="AB170:AB197">IF(R170="YES",1,0)</f>
        <v>1</v>
      </c>
      <c r="AC170" s="26">
        <f aca="true" t="shared" si="51" ref="AC170:AC197">IF(OR(AND(ISNUMBER(P170),P170&gt;=20),(AND(ISNUMBER(P170)=FALSE,AND(ISNUMBER(N170),N170&gt;=20)))),1,0)</f>
        <v>0</v>
      </c>
      <c r="AD170" s="28">
        <f aca="true" t="shared" si="52" ref="AD170:AD197">IF(AND(AB170=1,AC170=1),"Initial",0)</f>
        <v>0</v>
      </c>
      <c r="AE170" s="71" t="str">
        <f aca="true" t="shared" si="53" ref="AE170:AE201">IF(AND(AND(AD170="Initial",AF170=0),AND(ISNUMBER(L170),L170&gt;0)),"RLIS","-")</f>
        <v>-</v>
      </c>
      <c r="AF170" s="37">
        <f aca="true" t="shared" si="54" ref="AF170:AF201">IF(AND(AA170="SRSA",AD170="Initial"),"SRSA",0)</f>
        <v>0</v>
      </c>
    </row>
    <row r="171" spans="1:32" ht="12.75">
      <c r="A171" s="125">
        <v>2713860</v>
      </c>
      <c r="B171" s="37">
        <v>10545</v>
      </c>
      <c r="C171" s="26" t="s">
        <v>546</v>
      </c>
      <c r="D171" s="26" t="s">
        <v>547</v>
      </c>
      <c r="E171" s="26" t="s">
        <v>546</v>
      </c>
      <c r="F171" s="26">
        <v>56551</v>
      </c>
      <c r="G171" s="27">
        <v>15</v>
      </c>
      <c r="H171" s="28">
        <v>2185832927</v>
      </c>
      <c r="I171" s="29" t="s">
        <v>1159</v>
      </c>
      <c r="J171" s="30" t="s">
        <v>1048</v>
      </c>
      <c r="K171" s="32" t="s">
        <v>1048</v>
      </c>
      <c r="L171" s="54">
        <v>331.55</v>
      </c>
      <c r="M171" s="58" t="s">
        <v>1049</v>
      </c>
      <c r="N171" s="36">
        <v>13.48837209</v>
      </c>
      <c r="O171" s="30" t="s">
        <v>1049</v>
      </c>
      <c r="P171" s="34"/>
      <c r="Q171" s="32" t="str">
        <f t="shared" si="44"/>
        <v>NO</v>
      </c>
      <c r="R171" s="63" t="s">
        <v>1048</v>
      </c>
      <c r="S171" s="73">
        <v>29220.46</v>
      </c>
      <c r="T171" s="74">
        <v>2263.33</v>
      </c>
      <c r="U171" s="74">
        <v>3173.22</v>
      </c>
      <c r="V171" s="75">
        <v>2036.43</v>
      </c>
      <c r="W171" s="37">
        <f t="shared" si="45"/>
        <v>1</v>
      </c>
      <c r="X171" s="26">
        <f t="shared" si="46"/>
        <v>1</v>
      </c>
      <c r="Y171" s="26">
        <f t="shared" si="47"/>
        <v>0</v>
      </c>
      <c r="Z171" s="28">
        <f t="shared" si="48"/>
        <v>0</v>
      </c>
      <c r="AA171" s="71" t="str">
        <f t="shared" si="49"/>
        <v>SRSA</v>
      </c>
      <c r="AB171" s="37">
        <f t="shared" si="50"/>
        <v>1</v>
      </c>
      <c r="AC171" s="26">
        <f t="shared" si="51"/>
        <v>0</v>
      </c>
      <c r="AD171" s="28">
        <f t="shared" si="52"/>
        <v>0</v>
      </c>
      <c r="AE171" s="71" t="str">
        <f t="shared" si="53"/>
        <v>-</v>
      </c>
      <c r="AF171" s="37">
        <f t="shared" si="54"/>
        <v>0</v>
      </c>
    </row>
    <row r="172" spans="1:32" ht="12.75">
      <c r="A172" s="125">
        <v>2713890</v>
      </c>
      <c r="B172" s="37">
        <v>10264</v>
      </c>
      <c r="C172" s="26" t="s">
        <v>548</v>
      </c>
      <c r="D172" s="26" t="s">
        <v>904</v>
      </c>
      <c r="E172" s="26" t="s">
        <v>549</v>
      </c>
      <c r="F172" s="26">
        <v>56248</v>
      </c>
      <c r="G172" s="27">
        <v>288</v>
      </c>
      <c r="H172" s="28">
        <v>3206772291</v>
      </c>
      <c r="I172" s="29" t="s">
        <v>1159</v>
      </c>
      <c r="J172" s="30" t="s">
        <v>1048</v>
      </c>
      <c r="K172" s="32" t="s">
        <v>1048</v>
      </c>
      <c r="L172" s="54">
        <v>120.14</v>
      </c>
      <c r="M172" s="58" t="s">
        <v>1049</v>
      </c>
      <c r="N172" s="36">
        <v>12.13872832</v>
      </c>
      <c r="O172" s="30" t="s">
        <v>1049</v>
      </c>
      <c r="P172" s="34"/>
      <c r="Q172" s="32" t="str">
        <f t="shared" si="44"/>
        <v>NO</v>
      </c>
      <c r="R172" s="63" t="s">
        <v>1048</v>
      </c>
      <c r="S172" s="73">
        <v>16381.93</v>
      </c>
      <c r="T172" s="74">
        <v>1226.94</v>
      </c>
      <c r="U172" s="74">
        <v>1597.44</v>
      </c>
      <c r="V172" s="75">
        <v>872.5</v>
      </c>
      <c r="W172" s="37">
        <f t="shared" si="45"/>
        <v>1</v>
      </c>
      <c r="X172" s="26">
        <f t="shared" si="46"/>
        <v>1</v>
      </c>
      <c r="Y172" s="26">
        <f t="shared" si="47"/>
        <v>0</v>
      </c>
      <c r="Z172" s="28">
        <f t="shared" si="48"/>
        <v>0</v>
      </c>
      <c r="AA172" s="71" t="str">
        <f t="shared" si="49"/>
        <v>SRSA</v>
      </c>
      <c r="AB172" s="37">
        <f t="shared" si="50"/>
        <v>1</v>
      </c>
      <c r="AC172" s="26">
        <f t="shared" si="51"/>
        <v>0</v>
      </c>
      <c r="AD172" s="28">
        <f t="shared" si="52"/>
        <v>0</v>
      </c>
      <c r="AE172" s="71" t="str">
        <f t="shared" si="53"/>
        <v>-</v>
      </c>
      <c r="AF172" s="37">
        <f t="shared" si="54"/>
        <v>0</v>
      </c>
    </row>
    <row r="173" spans="1:32" ht="12.75">
      <c r="A173" s="125">
        <v>2713920</v>
      </c>
      <c r="B173" s="37">
        <v>10700</v>
      </c>
      <c r="C173" s="26" t="s">
        <v>550</v>
      </c>
      <c r="D173" s="26" t="s">
        <v>551</v>
      </c>
      <c r="E173" s="26" t="s">
        <v>550</v>
      </c>
      <c r="F173" s="26">
        <v>55811</v>
      </c>
      <c r="G173" s="27">
        <v>1335</v>
      </c>
      <c r="H173" s="28">
        <v>2187299313</v>
      </c>
      <c r="I173" s="29" t="s">
        <v>1157</v>
      </c>
      <c r="J173" s="30" t="s">
        <v>1048</v>
      </c>
      <c r="K173" s="32" t="s">
        <v>1048</v>
      </c>
      <c r="L173" s="54">
        <v>1877.5</v>
      </c>
      <c r="M173" s="58" t="s">
        <v>1049</v>
      </c>
      <c r="N173" s="36">
        <v>3.270223752</v>
      </c>
      <c r="O173" s="30" t="s">
        <v>1049</v>
      </c>
      <c r="P173" s="34"/>
      <c r="Q173" s="32" t="str">
        <f t="shared" si="44"/>
        <v>NO</v>
      </c>
      <c r="R173" s="63" t="s">
        <v>1048</v>
      </c>
      <c r="S173" s="73">
        <v>39898.1</v>
      </c>
      <c r="T173" s="74">
        <v>1277.09</v>
      </c>
      <c r="U173" s="74">
        <v>5186.81</v>
      </c>
      <c r="V173" s="75">
        <v>7552.4</v>
      </c>
      <c r="W173" s="37">
        <f t="shared" si="45"/>
        <v>1</v>
      </c>
      <c r="X173" s="26">
        <f t="shared" si="46"/>
        <v>0</v>
      </c>
      <c r="Y173" s="26">
        <f t="shared" si="47"/>
        <v>0</v>
      </c>
      <c r="Z173" s="28">
        <f t="shared" si="48"/>
        <v>0</v>
      </c>
      <c r="AA173" s="71" t="str">
        <f t="shared" si="49"/>
        <v>-</v>
      </c>
      <c r="AB173" s="37">
        <f t="shared" si="50"/>
        <v>1</v>
      </c>
      <c r="AC173" s="26">
        <f t="shared" si="51"/>
        <v>0</v>
      </c>
      <c r="AD173" s="28">
        <f t="shared" si="52"/>
        <v>0</v>
      </c>
      <c r="AE173" s="71" t="str">
        <f t="shared" si="53"/>
        <v>-</v>
      </c>
      <c r="AF173" s="37">
        <f t="shared" si="54"/>
        <v>0</v>
      </c>
    </row>
    <row r="174" spans="1:32" ht="12.75">
      <c r="A174" s="125">
        <v>2713930</v>
      </c>
      <c r="B174" s="37">
        <v>10330</v>
      </c>
      <c r="C174" s="26" t="s">
        <v>552</v>
      </c>
      <c r="D174" s="26" t="s">
        <v>553</v>
      </c>
      <c r="E174" s="26" t="s">
        <v>554</v>
      </c>
      <c r="F174" s="26">
        <v>56137</v>
      </c>
      <c r="G174" s="27">
        <v>378</v>
      </c>
      <c r="H174" s="28">
        <v>5078534507</v>
      </c>
      <c r="I174" s="29" t="s">
        <v>1159</v>
      </c>
      <c r="J174" s="30" t="s">
        <v>1048</v>
      </c>
      <c r="K174" s="32" t="s">
        <v>1048</v>
      </c>
      <c r="L174" s="54">
        <v>317.12</v>
      </c>
      <c r="M174" s="58" t="s">
        <v>1049</v>
      </c>
      <c r="N174" s="36">
        <v>5.120481928</v>
      </c>
      <c r="O174" s="30" t="s">
        <v>1049</v>
      </c>
      <c r="P174" s="34"/>
      <c r="Q174" s="32" t="str">
        <f t="shared" si="44"/>
        <v>NO</v>
      </c>
      <c r="R174" s="63" t="s">
        <v>1048</v>
      </c>
      <c r="S174" s="73">
        <v>15329.34</v>
      </c>
      <c r="T174" s="74">
        <v>812.88</v>
      </c>
      <c r="U174" s="74">
        <v>1573.17</v>
      </c>
      <c r="V174" s="75">
        <v>1548.71</v>
      </c>
      <c r="W174" s="37">
        <f t="shared" si="45"/>
        <v>1</v>
      </c>
      <c r="X174" s="26">
        <f t="shared" si="46"/>
        <v>1</v>
      </c>
      <c r="Y174" s="26">
        <f t="shared" si="47"/>
        <v>0</v>
      </c>
      <c r="Z174" s="28">
        <f t="shared" si="48"/>
        <v>0</v>
      </c>
      <c r="AA174" s="71" t="str">
        <f t="shared" si="49"/>
        <v>SRSA</v>
      </c>
      <c r="AB174" s="37">
        <f t="shared" si="50"/>
        <v>1</v>
      </c>
      <c r="AC174" s="26">
        <f t="shared" si="51"/>
        <v>0</v>
      </c>
      <c r="AD174" s="28">
        <f t="shared" si="52"/>
        <v>0</v>
      </c>
      <c r="AE174" s="71" t="str">
        <f t="shared" si="53"/>
        <v>-</v>
      </c>
      <c r="AF174" s="37">
        <f t="shared" si="54"/>
        <v>0</v>
      </c>
    </row>
    <row r="175" spans="1:32" ht="12.75">
      <c r="A175" s="125">
        <v>2713980</v>
      </c>
      <c r="B175" s="37">
        <v>10701</v>
      </c>
      <c r="C175" s="26" t="s">
        <v>555</v>
      </c>
      <c r="D175" s="26" t="s">
        <v>556</v>
      </c>
      <c r="E175" s="26" t="s">
        <v>555</v>
      </c>
      <c r="F175" s="26">
        <v>55746</v>
      </c>
      <c r="G175" s="27">
        <v>1803</v>
      </c>
      <c r="H175" s="28">
        <v>2182634850</v>
      </c>
      <c r="I175" s="29" t="s">
        <v>1064</v>
      </c>
      <c r="J175" s="30" t="s">
        <v>1049</v>
      </c>
      <c r="K175" s="32" t="s">
        <v>1049</v>
      </c>
      <c r="L175" s="54">
        <v>2457.55</v>
      </c>
      <c r="M175" s="58" t="s">
        <v>1049</v>
      </c>
      <c r="N175" s="36">
        <v>11.93873999</v>
      </c>
      <c r="O175" s="30" t="s">
        <v>1049</v>
      </c>
      <c r="P175" s="34"/>
      <c r="Q175" s="32" t="str">
        <f t="shared" si="44"/>
        <v>NO</v>
      </c>
      <c r="R175" s="63" t="s">
        <v>1049</v>
      </c>
      <c r="S175" s="73">
        <v>145953.96</v>
      </c>
      <c r="T175" s="74">
        <v>9280.26</v>
      </c>
      <c r="U175" s="74">
        <v>15907.09</v>
      </c>
      <c r="V175" s="75">
        <v>13810.02</v>
      </c>
      <c r="W175" s="37">
        <f t="shared" si="45"/>
        <v>0</v>
      </c>
      <c r="X175" s="26">
        <f t="shared" si="46"/>
        <v>0</v>
      </c>
      <c r="Y175" s="26">
        <f t="shared" si="47"/>
        <v>0</v>
      </c>
      <c r="Z175" s="28">
        <f t="shared" si="48"/>
        <v>0</v>
      </c>
      <c r="AA175" s="71" t="str">
        <f t="shared" si="49"/>
        <v>-</v>
      </c>
      <c r="AB175" s="37">
        <f t="shared" si="50"/>
        <v>0</v>
      </c>
      <c r="AC175" s="26">
        <f t="shared" si="51"/>
        <v>0</v>
      </c>
      <c r="AD175" s="28">
        <f t="shared" si="52"/>
        <v>0</v>
      </c>
      <c r="AE175" s="71" t="str">
        <f t="shared" si="53"/>
        <v>-</v>
      </c>
      <c r="AF175" s="37">
        <f t="shared" si="54"/>
        <v>0</v>
      </c>
    </row>
    <row r="176" spans="1:32" ht="12.75">
      <c r="A176" s="125">
        <v>2700160</v>
      </c>
      <c r="B176" s="37">
        <v>74039</v>
      </c>
      <c r="C176" s="26" t="s">
        <v>201</v>
      </c>
      <c r="D176" s="26" t="s">
        <v>202</v>
      </c>
      <c r="E176" s="26" t="s">
        <v>44</v>
      </c>
      <c r="F176" s="26">
        <v>55114</v>
      </c>
      <c r="G176" s="27">
        <v>1833</v>
      </c>
      <c r="H176" s="28">
        <v>6512870890</v>
      </c>
      <c r="I176" s="29" t="s">
        <v>1156</v>
      </c>
      <c r="J176" s="30" t="s">
        <v>1049</v>
      </c>
      <c r="K176" s="32" t="s">
        <v>1049</v>
      </c>
      <c r="L176" s="54">
        <v>125.41</v>
      </c>
      <c r="M176" s="58" t="s">
        <v>1049</v>
      </c>
      <c r="N176" s="36" t="s">
        <v>336</v>
      </c>
      <c r="O176" s="30" t="s">
        <v>336</v>
      </c>
      <c r="P176" s="34"/>
      <c r="Q176" s="32" t="str">
        <f t="shared" si="44"/>
        <v>NO</v>
      </c>
      <c r="R176" s="63" t="s">
        <v>1049</v>
      </c>
      <c r="S176" s="73">
        <v>13471.8</v>
      </c>
      <c r="T176" s="74">
        <v>1186.21</v>
      </c>
      <c r="U176" s="74">
        <v>1627.01</v>
      </c>
      <c r="V176" s="75">
        <v>999.28</v>
      </c>
      <c r="W176" s="37">
        <f t="shared" si="45"/>
        <v>0</v>
      </c>
      <c r="X176" s="26">
        <f t="shared" si="46"/>
        <v>1</v>
      </c>
      <c r="Y176" s="26">
        <f t="shared" si="47"/>
        <v>0</v>
      </c>
      <c r="Z176" s="28">
        <f t="shared" si="48"/>
        <v>0</v>
      </c>
      <c r="AA176" s="71" t="str">
        <f t="shared" si="49"/>
        <v>-</v>
      </c>
      <c r="AB176" s="37">
        <f t="shared" si="50"/>
        <v>0</v>
      </c>
      <c r="AC176" s="26">
        <f t="shared" si="51"/>
        <v>0</v>
      </c>
      <c r="AD176" s="28">
        <f t="shared" si="52"/>
        <v>0</v>
      </c>
      <c r="AE176" s="71" t="str">
        <f t="shared" si="53"/>
        <v>-</v>
      </c>
      <c r="AF176" s="37">
        <f t="shared" si="54"/>
        <v>0</v>
      </c>
    </row>
    <row r="177" spans="1:32" ht="12.75">
      <c r="A177" s="125">
        <v>2700140</v>
      </c>
      <c r="B177" s="37">
        <v>74027</v>
      </c>
      <c r="C177" s="26" t="s">
        <v>167</v>
      </c>
      <c r="D177" s="26" t="s">
        <v>168</v>
      </c>
      <c r="E177" s="26" t="s">
        <v>169</v>
      </c>
      <c r="F177" s="26">
        <v>55104</v>
      </c>
      <c r="G177" s="27" t="s">
        <v>1036</v>
      </c>
      <c r="H177" s="28">
        <v>6516451000</v>
      </c>
      <c r="I177" s="29" t="s">
        <v>1156</v>
      </c>
      <c r="J177" s="30" t="s">
        <v>1049</v>
      </c>
      <c r="K177" s="32" t="s">
        <v>1049</v>
      </c>
      <c r="L177" s="54">
        <v>356.8</v>
      </c>
      <c r="M177" s="58" t="s">
        <v>1049</v>
      </c>
      <c r="N177" s="36" t="s">
        <v>336</v>
      </c>
      <c r="O177" s="30" t="s">
        <v>336</v>
      </c>
      <c r="P177" s="34"/>
      <c r="Q177" s="32" t="str">
        <f t="shared" si="44"/>
        <v>NO</v>
      </c>
      <c r="R177" s="63" t="s">
        <v>1049</v>
      </c>
      <c r="S177" s="73">
        <v>46936.87</v>
      </c>
      <c r="T177" s="74">
        <v>3437.48</v>
      </c>
      <c r="U177" s="74">
        <v>4575.95</v>
      </c>
      <c r="V177" s="75">
        <v>2633.86</v>
      </c>
      <c r="W177" s="37">
        <f t="shared" si="45"/>
        <v>0</v>
      </c>
      <c r="X177" s="26">
        <f t="shared" si="46"/>
        <v>1</v>
      </c>
      <c r="Y177" s="26">
        <f t="shared" si="47"/>
        <v>0</v>
      </c>
      <c r="Z177" s="28">
        <f t="shared" si="48"/>
        <v>0</v>
      </c>
      <c r="AA177" s="71" t="str">
        <f t="shared" si="49"/>
        <v>-</v>
      </c>
      <c r="AB177" s="37">
        <f t="shared" si="50"/>
        <v>0</v>
      </c>
      <c r="AC177" s="26">
        <f t="shared" si="51"/>
        <v>0</v>
      </c>
      <c r="AD177" s="28">
        <f t="shared" si="52"/>
        <v>0</v>
      </c>
      <c r="AE177" s="71" t="str">
        <f t="shared" si="53"/>
        <v>-</v>
      </c>
      <c r="AF177" s="37">
        <f t="shared" si="54"/>
        <v>0</v>
      </c>
    </row>
    <row r="178" spans="1:32" ht="12.75">
      <c r="A178" s="125">
        <v>2714010</v>
      </c>
      <c r="B178" s="37">
        <v>10002</v>
      </c>
      <c r="C178" s="26" t="s">
        <v>919</v>
      </c>
      <c r="D178" s="26" t="s">
        <v>557</v>
      </c>
      <c r="E178" s="26" t="s">
        <v>919</v>
      </c>
      <c r="F178" s="26">
        <v>55748</v>
      </c>
      <c r="G178" s="27">
        <v>9600</v>
      </c>
      <c r="H178" s="28">
        <v>2186972394</v>
      </c>
      <c r="I178" s="29" t="s">
        <v>1159</v>
      </c>
      <c r="J178" s="30" t="s">
        <v>1048</v>
      </c>
      <c r="K178" s="32" t="s">
        <v>1048</v>
      </c>
      <c r="L178" s="54">
        <v>339.15</v>
      </c>
      <c r="M178" s="58" t="s">
        <v>1048</v>
      </c>
      <c r="N178" s="36">
        <v>22.84768212</v>
      </c>
      <c r="O178" s="30" t="s">
        <v>1048</v>
      </c>
      <c r="P178" s="34"/>
      <c r="Q178" s="32" t="str">
        <f t="shared" si="44"/>
        <v>NO</v>
      </c>
      <c r="R178" s="63" t="s">
        <v>1048</v>
      </c>
      <c r="S178" s="73">
        <v>34663.21</v>
      </c>
      <c r="T178" s="74">
        <v>2915.12</v>
      </c>
      <c r="U178" s="74">
        <v>3917.64</v>
      </c>
      <c r="V178" s="75">
        <v>2303.48</v>
      </c>
      <c r="W178" s="37">
        <f t="shared" si="45"/>
        <v>1</v>
      </c>
      <c r="X178" s="26">
        <f t="shared" si="46"/>
        <v>1</v>
      </c>
      <c r="Y178" s="26">
        <f t="shared" si="47"/>
        <v>0</v>
      </c>
      <c r="Z178" s="28">
        <f t="shared" si="48"/>
        <v>0</v>
      </c>
      <c r="AA178" s="71" t="str">
        <f t="shared" si="49"/>
        <v>SRSA</v>
      </c>
      <c r="AB178" s="37">
        <f t="shared" si="50"/>
        <v>1</v>
      </c>
      <c r="AC178" s="26">
        <f t="shared" si="51"/>
        <v>1</v>
      </c>
      <c r="AD178" s="28" t="str">
        <f t="shared" si="52"/>
        <v>Initial</v>
      </c>
      <c r="AE178" s="71" t="str">
        <f t="shared" si="53"/>
        <v>-</v>
      </c>
      <c r="AF178" s="37" t="str">
        <f t="shared" si="54"/>
        <v>SRSA</v>
      </c>
    </row>
    <row r="179" spans="1:32" ht="12.75">
      <c r="A179" s="125">
        <v>2714040</v>
      </c>
      <c r="B179" s="37">
        <v>10671</v>
      </c>
      <c r="C179" s="26" t="s">
        <v>558</v>
      </c>
      <c r="D179" s="26" t="s">
        <v>559</v>
      </c>
      <c r="E179" s="26" t="s">
        <v>560</v>
      </c>
      <c r="F179" s="26">
        <v>56138</v>
      </c>
      <c r="G179" s="27">
        <v>547</v>
      </c>
      <c r="H179" s="28">
        <v>5079623240</v>
      </c>
      <c r="I179" s="29" t="s">
        <v>1159</v>
      </c>
      <c r="J179" s="30" t="s">
        <v>1048</v>
      </c>
      <c r="K179" s="32" t="s">
        <v>1048</v>
      </c>
      <c r="L179" s="54">
        <v>293.01</v>
      </c>
      <c r="M179" s="58" t="s">
        <v>1049</v>
      </c>
      <c r="N179" s="36">
        <v>4.958677686</v>
      </c>
      <c r="O179" s="30" t="s">
        <v>1049</v>
      </c>
      <c r="P179" s="34"/>
      <c r="Q179" s="32" t="str">
        <f t="shared" si="44"/>
        <v>NO</v>
      </c>
      <c r="R179" s="63" t="s">
        <v>1048</v>
      </c>
      <c r="S179" s="73">
        <v>12983.1</v>
      </c>
      <c r="T179" s="74">
        <v>722.86</v>
      </c>
      <c r="U179" s="74">
        <v>1431.09</v>
      </c>
      <c r="V179" s="75">
        <v>1437.78</v>
      </c>
      <c r="W179" s="37">
        <f t="shared" si="45"/>
        <v>1</v>
      </c>
      <c r="X179" s="26">
        <f t="shared" si="46"/>
        <v>1</v>
      </c>
      <c r="Y179" s="26">
        <f t="shared" si="47"/>
        <v>0</v>
      </c>
      <c r="Z179" s="28">
        <f t="shared" si="48"/>
        <v>0</v>
      </c>
      <c r="AA179" s="71" t="str">
        <f t="shared" si="49"/>
        <v>SRSA</v>
      </c>
      <c r="AB179" s="37">
        <f t="shared" si="50"/>
        <v>1</v>
      </c>
      <c r="AC179" s="26">
        <f t="shared" si="51"/>
        <v>0</v>
      </c>
      <c r="AD179" s="28">
        <f t="shared" si="52"/>
        <v>0</v>
      </c>
      <c r="AE179" s="71" t="str">
        <f t="shared" si="53"/>
        <v>-</v>
      </c>
      <c r="AF179" s="37">
        <f t="shared" si="54"/>
        <v>0</v>
      </c>
    </row>
    <row r="180" spans="1:32" ht="12.75">
      <c r="A180" s="125">
        <v>2714070</v>
      </c>
      <c r="B180" s="37">
        <v>12165</v>
      </c>
      <c r="C180" s="26" t="s">
        <v>561</v>
      </c>
      <c r="D180" s="26" t="s">
        <v>379</v>
      </c>
      <c r="E180" s="26" t="s">
        <v>979</v>
      </c>
      <c r="F180" s="26">
        <v>55037</v>
      </c>
      <c r="G180" s="27">
        <v>308</v>
      </c>
      <c r="H180" s="28">
        <v>3203846277</v>
      </c>
      <c r="I180" s="29" t="s">
        <v>1159</v>
      </c>
      <c r="J180" s="30" t="s">
        <v>1048</v>
      </c>
      <c r="K180" s="32" t="s">
        <v>1048</v>
      </c>
      <c r="L180" s="54">
        <v>1024.08</v>
      </c>
      <c r="M180" s="58" t="s">
        <v>1049</v>
      </c>
      <c r="N180" s="36">
        <v>15.81027668</v>
      </c>
      <c r="O180" s="30" t="s">
        <v>1049</v>
      </c>
      <c r="P180" s="34"/>
      <c r="Q180" s="32" t="str">
        <f t="shared" si="44"/>
        <v>NO</v>
      </c>
      <c r="R180" s="63" t="s">
        <v>1048</v>
      </c>
      <c r="S180" s="73">
        <v>71772.82</v>
      </c>
      <c r="T180" s="74">
        <v>6701.32</v>
      </c>
      <c r="U180" s="74">
        <v>9542.07</v>
      </c>
      <c r="V180" s="75">
        <v>6306.12</v>
      </c>
      <c r="W180" s="37">
        <f t="shared" si="45"/>
        <v>1</v>
      </c>
      <c r="X180" s="26">
        <f t="shared" si="46"/>
        <v>0</v>
      </c>
      <c r="Y180" s="26">
        <f t="shared" si="47"/>
        <v>0</v>
      </c>
      <c r="Z180" s="28">
        <f t="shared" si="48"/>
        <v>0</v>
      </c>
      <c r="AA180" s="71" t="str">
        <f t="shared" si="49"/>
        <v>-</v>
      </c>
      <c r="AB180" s="37">
        <f t="shared" si="50"/>
        <v>1</v>
      </c>
      <c r="AC180" s="26">
        <f t="shared" si="51"/>
        <v>0</v>
      </c>
      <c r="AD180" s="28">
        <f t="shared" si="52"/>
        <v>0</v>
      </c>
      <c r="AE180" s="71" t="str">
        <f t="shared" si="53"/>
        <v>-</v>
      </c>
      <c r="AF180" s="37">
        <f t="shared" si="54"/>
        <v>0</v>
      </c>
    </row>
    <row r="181" spans="1:32" ht="12.75">
      <c r="A181" s="125">
        <v>2700342</v>
      </c>
      <c r="B181" s="37">
        <v>74103</v>
      </c>
      <c r="C181" s="26" t="s">
        <v>344</v>
      </c>
      <c r="D181" s="26" t="s">
        <v>345</v>
      </c>
      <c r="E181" s="26" t="s">
        <v>929</v>
      </c>
      <c r="F181" s="26">
        <v>55405</v>
      </c>
      <c r="G181" s="27" t="s">
        <v>1036</v>
      </c>
      <c r="H181" s="28">
        <v>6123770221</v>
      </c>
      <c r="I181" s="29" t="s">
        <v>1152</v>
      </c>
      <c r="J181" s="30" t="s">
        <v>1049</v>
      </c>
      <c r="K181" s="32" t="s">
        <v>1049</v>
      </c>
      <c r="L181" s="54">
        <v>0</v>
      </c>
      <c r="M181" s="58" t="s">
        <v>1049</v>
      </c>
      <c r="N181" s="36" t="s">
        <v>336</v>
      </c>
      <c r="O181" s="30" t="s">
        <v>336</v>
      </c>
      <c r="P181" s="34"/>
      <c r="Q181" s="32" t="str">
        <f t="shared" si="44"/>
        <v>NO</v>
      </c>
      <c r="R181" s="63" t="s">
        <v>1049</v>
      </c>
      <c r="S181" s="73">
        <v>23481.37</v>
      </c>
      <c r="T181" s="74">
        <v>1700</v>
      </c>
      <c r="U181" s="74">
        <v>2252.8</v>
      </c>
      <c r="V181" s="75">
        <v>1283.28</v>
      </c>
      <c r="W181" s="37">
        <f t="shared" si="45"/>
        <v>0</v>
      </c>
      <c r="X181" s="26">
        <f t="shared" si="46"/>
        <v>0</v>
      </c>
      <c r="Y181" s="26">
        <f t="shared" si="47"/>
        <v>0</v>
      </c>
      <c r="Z181" s="28">
        <f t="shared" si="48"/>
        <v>0</v>
      </c>
      <c r="AA181" s="71" t="str">
        <f t="shared" si="49"/>
        <v>-</v>
      </c>
      <c r="AB181" s="37">
        <f t="shared" si="50"/>
        <v>0</v>
      </c>
      <c r="AC181" s="26">
        <f t="shared" si="51"/>
        <v>0</v>
      </c>
      <c r="AD181" s="28">
        <f t="shared" si="52"/>
        <v>0</v>
      </c>
      <c r="AE181" s="71" t="str">
        <f t="shared" si="53"/>
        <v>-</v>
      </c>
      <c r="AF181" s="37">
        <f t="shared" si="54"/>
        <v>0</v>
      </c>
    </row>
    <row r="182" spans="1:32" ht="12.75">
      <c r="A182" s="125">
        <v>2714190</v>
      </c>
      <c r="B182" s="37">
        <v>10738</v>
      </c>
      <c r="C182" s="26" t="s">
        <v>562</v>
      </c>
      <c r="D182" s="26" t="s">
        <v>563</v>
      </c>
      <c r="E182" s="26" t="s">
        <v>562</v>
      </c>
      <c r="F182" s="26">
        <v>56340</v>
      </c>
      <c r="G182" s="27">
        <v>250</v>
      </c>
      <c r="H182" s="28">
        <v>3207462196</v>
      </c>
      <c r="I182" s="29" t="s">
        <v>1157</v>
      </c>
      <c r="J182" s="30" t="s">
        <v>1048</v>
      </c>
      <c r="K182" s="32" t="s">
        <v>1048</v>
      </c>
      <c r="L182" s="54">
        <v>1016.37</v>
      </c>
      <c r="M182" s="58" t="s">
        <v>1049</v>
      </c>
      <c r="N182" s="36">
        <v>8.050436469</v>
      </c>
      <c r="O182" s="30" t="s">
        <v>1049</v>
      </c>
      <c r="P182" s="34"/>
      <c r="Q182" s="32" t="str">
        <f t="shared" si="44"/>
        <v>NO</v>
      </c>
      <c r="R182" s="63" t="s">
        <v>1048</v>
      </c>
      <c r="S182" s="73">
        <v>49895.65</v>
      </c>
      <c r="T182" s="74">
        <v>2692.5</v>
      </c>
      <c r="U182" s="74">
        <v>5033.85</v>
      </c>
      <c r="V182" s="75">
        <v>4796.11</v>
      </c>
      <c r="W182" s="37">
        <f t="shared" si="45"/>
        <v>1</v>
      </c>
      <c r="X182" s="26">
        <f t="shared" si="46"/>
        <v>0</v>
      </c>
      <c r="Y182" s="26">
        <f t="shared" si="47"/>
        <v>0</v>
      </c>
      <c r="Z182" s="28">
        <f t="shared" si="48"/>
        <v>0</v>
      </c>
      <c r="AA182" s="71" t="str">
        <f t="shared" si="49"/>
        <v>-</v>
      </c>
      <c r="AB182" s="37">
        <f t="shared" si="50"/>
        <v>1</v>
      </c>
      <c r="AC182" s="26">
        <f t="shared" si="51"/>
        <v>0</v>
      </c>
      <c r="AD182" s="28">
        <f t="shared" si="52"/>
        <v>0</v>
      </c>
      <c r="AE182" s="71" t="str">
        <f t="shared" si="53"/>
        <v>-</v>
      </c>
      <c r="AF182" s="37">
        <f t="shared" si="54"/>
        <v>0</v>
      </c>
    </row>
    <row r="183" spans="1:32" ht="12.75">
      <c r="A183" s="125">
        <v>2700230</v>
      </c>
      <c r="B183" s="37">
        <v>74070</v>
      </c>
      <c r="C183" s="26" t="s">
        <v>322</v>
      </c>
      <c r="D183" s="26" t="s">
        <v>323</v>
      </c>
      <c r="E183" s="26" t="s">
        <v>44</v>
      </c>
      <c r="F183" s="26">
        <v>55101</v>
      </c>
      <c r="G183" s="27" t="s">
        <v>1036</v>
      </c>
      <c r="H183" s="28">
        <v>6517964500</v>
      </c>
      <c r="I183" s="29" t="s">
        <v>1156</v>
      </c>
      <c r="J183" s="30" t="s">
        <v>1049</v>
      </c>
      <c r="K183" s="32" t="s">
        <v>1049</v>
      </c>
      <c r="L183" s="54">
        <v>432.07</v>
      </c>
      <c r="M183" s="58" t="s">
        <v>1049</v>
      </c>
      <c r="N183" s="36" t="s">
        <v>336</v>
      </c>
      <c r="O183" s="30" t="s">
        <v>336</v>
      </c>
      <c r="P183" s="34"/>
      <c r="Q183" s="32" t="str">
        <f t="shared" si="44"/>
        <v>NO</v>
      </c>
      <c r="R183" s="63" t="s">
        <v>1049</v>
      </c>
      <c r="S183" s="73">
        <v>44967.78</v>
      </c>
      <c r="T183" s="74">
        <v>3784.72</v>
      </c>
      <c r="U183" s="74">
        <v>5074.42</v>
      </c>
      <c r="V183" s="75">
        <v>2968.23</v>
      </c>
      <c r="W183" s="37">
        <f t="shared" si="45"/>
        <v>0</v>
      </c>
      <c r="X183" s="26">
        <f t="shared" si="46"/>
        <v>1</v>
      </c>
      <c r="Y183" s="26">
        <f t="shared" si="47"/>
        <v>0</v>
      </c>
      <c r="Z183" s="28">
        <f t="shared" si="48"/>
        <v>0</v>
      </c>
      <c r="AA183" s="71" t="str">
        <f t="shared" si="49"/>
        <v>-</v>
      </c>
      <c r="AB183" s="37">
        <f t="shared" si="50"/>
        <v>0</v>
      </c>
      <c r="AC183" s="26">
        <f t="shared" si="51"/>
        <v>0</v>
      </c>
      <c r="AD183" s="28">
        <f t="shared" si="52"/>
        <v>0</v>
      </c>
      <c r="AE183" s="71" t="str">
        <f t="shared" si="53"/>
        <v>-</v>
      </c>
      <c r="AF183" s="37">
        <f t="shared" si="54"/>
        <v>0</v>
      </c>
    </row>
    <row r="184" spans="1:32" ht="12.75">
      <c r="A184" s="125">
        <v>2714260</v>
      </c>
      <c r="B184" s="37">
        <v>10270</v>
      </c>
      <c r="C184" s="26" t="s">
        <v>881</v>
      </c>
      <c r="D184" s="26" t="s">
        <v>566</v>
      </c>
      <c r="E184" s="26" t="s">
        <v>881</v>
      </c>
      <c r="F184" s="26">
        <v>55305</v>
      </c>
      <c r="G184" s="27">
        <v>7294</v>
      </c>
      <c r="H184" s="28">
        <v>9529884000</v>
      </c>
      <c r="I184" s="29" t="s">
        <v>1054</v>
      </c>
      <c r="J184" s="30" t="s">
        <v>1049</v>
      </c>
      <c r="K184" s="32" t="s">
        <v>1049</v>
      </c>
      <c r="L184" s="54">
        <v>7734.05</v>
      </c>
      <c r="M184" s="58" t="s">
        <v>1049</v>
      </c>
      <c r="N184" s="36">
        <v>4.799396031</v>
      </c>
      <c r="O184" s="30" t="s">
        <v>1049</v>
      </c>
      <c r="P184" s="34"/>
      <c r="Q184" s="32" t="str">
        <f t="shared" si="44"/>
        <v>NO</v>
      </c>
      <c r="R184" s="63" t="s">
        <v>1049</v>
      </c>
      <c r="S184" s="73">
        <v>225111.53</v>
      </c>
      <c r="T184" s="74">
        <v>7268.01</v>
      </c>
      <c r="U184" s="74">
        <v>29824.02</v>
      </c>
      <c r="V184" s="75">
        <v>43557.31</v>
      </c>
      <c r="W184" s="37">
        <f t="shared" si="45"/>
        <v>0</v>
      </c>
      <c r="X184" s="26">
        <f t="shared" si="46"/>
        <v>0</v>
      </c>
      <c r="Y184" s="26">
        <f t="shared" si="47"/>
        <v>0</v>
      </c>
      <c r="Z184" s="28">
        <f t="shared" si="48"/>
        <v>0</v>
      </c>
      <c r="AA184" s="71" t="str">
        <f t="shared" si="49"/>
        <v>-</v>
      </c>
      <c r="AB184" s="37">
        <f t="shared" si="50"/>
        <v>0</v>
      </c>
      <c r="AC184" s="26">
        <f t="shared" si="51"/>
        <v>0</v>
      </c>
      <c r="AD184" s="28">
        <f t="shared" si="52"/>
        <v>0</v>
      </c>
      <c r="AE184" s="71" t="str">
        <f t="shared" si="53"/>
        <v>-</v>
      </c>
      <c r="AF184" s="37">
        <f t="shared" si="54"/>
        <v>0</v>
      </c>
    </row>
    <row r="185" spans="1:32" ht="12.75">
      <c r="A185" s="125">
        <v>2714280</v>
      </c>
      <c r="B185" s="37">
        <v>10294</v>
      </c>
      <c r="C185" s="26" t="s">
        <v>273</v>
      </c>
      <c r="D185" s="26" t="s">
        <v>567</v>
      </c>
      <c r="E185" s="26" t="s">
        <v>273</v>
      </c>
      <c r="F185" s="26">
        <v>55943</v>
      </c>
      <c r="G185" s="27">
        <v>363</v>
      </c>
      <c r="H185" s="28">
        <v>5078963378</v>
      </c>
      <c r="I185" s="29" t="s">
        <v>1157</v>
      </c>
      <c r="J185" s="30" t="s">
        <v>1048</v>
      </c>
      <c r="K185" s="32" t="s">
        <v>1048</v>
      </c>
      <c r="L185" s="54">
        <v>617.74</v>
      </c>
      <c r="M185" s="58" t="s">
        <v>1049</v>
      </c>
      <c r="N185" s="36">
        <v>9.403254973</v>
      </c>
      <c r="O185" s="30" t="s">
        <v>1049</v>
      </c>
      <c r="P185" s="34"/>
      <c r="Q185" s="32" t="str">
        <f t="shared" si="44"/>
        <v>NO</v>
      </c>
      <c r="R185" s="63" t="s">
        <v>1048</v>
      </c>
      <c r="S185" s="73">
        <v>27923.73</v>
      </c>
      <c r="T185" s="74">
        <v>1828.01</v>
      </c>
      <c r="U185" s="74">
        <v>3457.08</v>
      </c>
      <c r="V185" s="75">
        <v>3330.62</v>
      </c>
      <c r="W185" s="37">
        <f t="shared" si="45"/>
        <v>1</v>
      </c>
      <c r="X185" s="26">
        <f t="shared" si="46"/>
        <v>0</v>
      </c>
      <c r="Y185" s="26">
        <f t="shared" si="47"/>
        <v>0</v>
      </c>
      <c r="Z185" s="28">
        <f t="shared" si="48"/>
        <v>0</v>
      </c>
      <c r="AA185" s="71" t="str">
        <f t="shared" si="49"/>
        <v>-</v>
      </c>
      <c r="AB185" s="37">
        <f t="shared" si="50"/>
        <v>1</v>
      </c>
      <c r="AC185" s="26">
        <f t="shared" si="51"/>
        <v>0</v>
      </c>
      <c r="AD185" s="28">
        <f t="shared" si="52"/>
        <v>0</v>
      </c>
      <c r="AE185" s="71" t="str">
        <f t="shared" si="53"/>
        <v>-</v>
      </c>
      <c r="AF185" s="37">
        <f t="shared" si="54"/>
        <v>0</v>
      </c>
    </row>
    <row r="186" spans="1:32" ht="12.75">
      <c r="A186" s="125">
        <v>2700123</v>
      </c>
      <c r="B186" s="37">
        <v>12687</v>
      </c>
      <c r="C186" s="26" t="s">
        <v>135</v>
      </c>
      <c r="D186" s="26" t="s">
        <v>136</v>
      </c>
      <c r="E186" s="26" t="s">
        <v>137</v>
      </c>
      <c r="F186" s="26">
        <v>55349</v>
      </c>
      <c r="G186" s="27">
        <v>708</v>
      </c>
      <c r="H186" s="28">
        <v>3205433521</v>
      </c>
      <c r="I186" s="29" t="s">
        <v>1065</v>
      </c>
      <c r="J186" s="30" t="s">
        <v>1048</v>
      </c>
      <c r="K186" s="32" t="s">
        <v>1048</v>
      </c>
      <c r="L186" s="54">
        <v>900.81</v>
      </c>
      <c r="M186" s="58" t="s">
        <v>1049</v>
      </c>
      <c r="N186" s="36">
        <v>6.143943827</v>
      </c>
      <c r="O186" s="30" t="s">
        <v>1049</v>
      </c>
      <c r="P186" s="34"/>
      <c r="Q186" s="32" t="str">
        <f t="shared" si="44"/>
        <v>NO</v>
      </c>
      <c r="R186" s="63" t="s">
        <v>1048</v>
      </c>
      <c r="S186" s="73">
        <v>45358.15</v>
      </c>
      <c r="T186" s="74">
        <v>2583.46</v>
      </c>
      <c r="U186" s="74">
        <v>5618.43</v>
      </c>
      <c r="V186" s="75">
        <v>6088.4</v>
      </c>
      <c r="W186" s="37">
        <f t="shared" si="45"/>
        <v>1</v>
      </c>
      <c r="X186" s="26">
        <f t="shared" si="46"/>
        <v>0</v>
      </c>
      <c r="Y186" s="26">
        <f t="shared" si="47"/>
        <v>0</v>
      </c>
      <c r="Z186" s="28">
        <f t="shared" si="48"/>
        <v>0</v>
      </c>
      <c r="AA186" s="71" t="str">
        <f t="shared" si="49"/>
        <v>-</v>
      </c>
      <c r="AB186" s="37">
        <f t="shared" si="50"/>
        <v>1</v>
      </c>
      <c r="AC186" s="26">
        <f t="shared" si="51"/>
        <v>0</v>
      </c>
      <c r="AD186" s="28">
        <f t="shared" si="52"/>
        <v>0</v>
      </c>
      <c r="AE186" s="71" t="str">
        <f t="shared" si="53"/>
        <v>-</v>
      </c>
      <c r="AF186" s="37">
        <f t="shared" si="54"/>
        <v>0</v>
      </c>
    </row>
    <row r="187" spans="1:32" ht="12.75">
      <c r="A187" s="125">
        <v>2714970</v>
      </c>
      <c r="B187" s="37">
        <v>10423</v>
      </c>
      <c r="C187" s="26" t="s">
        <v>922</v>
      </c>
      <c r="D187" s="26" t="s">
        <v>568</v>
      </c>
      <c r="E187" s="26" t="s">
        <v>922</v>
      </c>
      <c r="F187" s="26">
        <v>55350</v>
      </c>
      <c r="G187" s="27">
        <v>1696</v>
      </c>
      <c r="H187" s="28">
        <v>3205872860</v>
      </c>
      <c r="I187" s="29" t="s">
        <v>1061</v>
      </c>
      <c r="J187" s="30" t="s">
        <v>1049</v>
      </c>
      <c r="K187" s="32" t="s">
        <v>1049</v>
      </c>
      <c r="L187" s="54">
        <v>2895.88</v>
      </c>
      <c r="M187" s="58" t="s">
        <v>1049</v>
      </c>
      <c r="N187" s="36">
        <v>7.294117647</v>
      </c>
      <c r="O187" s="30" t="s">
        <v>1049</v>
      </c>
      <c r="P187" s="34"/>
      <c r="Q187" s="32" t="str">
        <f t="shared" si="44"/>
        <v>NO</v>
      </c>
      <c r="R187" s="63" t="s">
        <v>1048</v>
      </c>
      <c r="S187" s="73">
        <v>99625.75</v>
      </c>
      <c r="T187" s="74">
        <v>5962.7</v>
      </c>
      <c r="U187" s="74">
        <v>13187.94</v>
      </c>
      <c r="V187" s="75">
        <v>14467.84</v>
      </c>
      <c r="W187" s="37">
        <f t="shared" si="45"/>
        <v>0</v>
      </c>
      <c r="X187" s="26">
        <f t="shared" si="46"/>
        <v>0</v>
      </c>
      <c r="Y187" s="26">
        <f t="shared" si="47"/>
        <v>0</v>
      </c>
      <c r="Z187" s="28">
        <f t="shared" si="48"/>
        <v>0</v>
      </c>
      <c r="AA187" s="71" t="str">
        <f t="shared" si="49"/>
        <v>-</v>
      </c>
      <c r="AB187" s="37">
        <f t="shared" si="50"/>
        <v>1</v>
      </c>
      <c r="AC187" s="26">
        <f t="shared" si="51"/>
        <v>0</v>
      </c>
      <c r="AD187" s="28">
        <f t="shared" si="52"/>
        <v>0</v>
      </c>
      <c r="AE187" s="71" t="str">
        <f t="shared" si="53"/>
        <v>-</v>
      </c>
      <c r="AF187" s="37">
        <f t="shared" si="54"/>
        <v>0</v>
      </c>
    </row>
    <row r="188" spans="1:32" ht="12.75">
      <c r="A188" s="125">
        <v>2700025</v>
      </c>
      <c r="B188" s="37">
        <v>60287</v>
      </c>
      <c r="C188" s="26" t="s">
        <v>35</v>
      </c>
      <c r="D188" s="26" t="s">
        <v>36</v>
      </c>
      <c r="E188" s="26" t="s">
        <v>938</v>
      </c>
      <c r="F188" s="26">
        <v>55441</v>
      </c>
      <c r="G188" s="27">
        <v>3790</v>
      </c>
      <c r="H188" s="28">
        <v>7635593535</v>
      </c>
      <c r="I188" s="29" t="s">
        <v>1066</v>
      </c>
      <c r="J188" s="30" t="s">
        <v>1049</v>
      </c>
      <c r="K188" s="32" t="s">
        <v>1049</v>
      </c>
      <c r="L188" s="54">
        <v>1634.62</v>
      </c>
      <c r="M188" s="58" t="s">
        <v>1049</v>
      </c>
      <c r="N188" s="36" t="s">
        <v>336</v>
      </c>
      <c r="O188" s="30" t="s">
        <v>336</v>
      </c>
      <c r="P188" s="34"/>
      <c r="Q188" s="32" t="str">
        <f t="shared" si="44"/>
        <v>NO</v>
      </c>
      <c r="R188" s="63" t="s">
        <v>1049</v>
      </c>
      <c r="S188" s="73">
        <v>8746.41</v>
      </c>
      <c r="T188" s="74">
        <v>0</v>
      </c>
      <c r="U188" s="74">
        <v>3838.58</v>
      </c>
      <c r="V188" s="75">
        <v>7237.19</v>
      </c>
      <c r="W188" s="37">
        <f t="shared" si="45"/>
        <v>0</v>
      </c>
      <c r="X188" s="26">
        <f t="shared" si="46"/>
        <v>0</v>
      </c>
      <c r="Y188" s="26">
        <f t="shared" si="47"/>
        <v>0</v>
      </c>
      <c r="Z188" s="28">
        <f t="shared" si="48"/>
        <v>0</v>
      </c>
      <c r="AA188" s="71" t="str">
        <f t="shared" si="49"/>
        <v>-</v>
      </c>
      <c r="AB188" s="37">
        <f t="shared" si="50"/>
        <v>0</v>
      </c>
      <c r="AC188" s="26">
        <f t="shared" si="51"/>
        <v>0</v>
      </c>
      <c r="AD188" s="28">
        <f t="shared" si="52"/>
        <v>0</v>
      </c>
      <c r="AE188" s="71" t="str">
        <f t="shared" si="53"/>
        <v>-</v>
      </c>
      <c r="AF188" s="37">
        <f t="shared" si="54"/>
        <v>0</v>
      </c>
    </row>
    <row r="189" spans="1:32" ht="12.75">
      <c r="A189" s="125">
        <v>2700026</v>
      </c>
      <c r="B189" s="37">
        <v>60917</v>
      </c>
      <c r="C189" s="26" t="s">
        <v>37</v>
      </c>
      <c r="D189" s="26" t="s">
        <v>38</v>
      </c>
      <c r="E189" s="26" t="s">
        <v>39</v>
      </c>
      <c r="F189" s="26">
        <v>55068</v>
      </c>
      <c r="G189" s="27">
        <v>2999</v>
      </c>
      <c r="H189" s="28">
        <v>6514238214</v>
      </c>
      <c r="I189" s="29" t="s">
        <v>1067</v>
      </c>
      <c r="J189" s="30" t="s">
        <v>1049</v>
      </c>
      <c r="K189" s="32" t="s">
        <v>1049</v>
      </c>
      <c r="L189" s="54">
        <v>488.99</v>
      </c>
      <c r="M189" s="58" t="s">
        <v>1049</v>
      </c>
      <c r="N189" s="36" t="s">
        <v>336</v>
      </c>
      <c r="O189" s="30" t="s">
        <v>336</v>
      </c>
      <c r="P189" s="34"/>
      <c r="Q189" s="32" t="str">
        <f t="shared" si="44"/>
        <v>NO</v>
      </c>
      <c r="R189" s="63" t="s">
        <v>1049</v>
      </c>
      <c r="S189" s="73">
        <v>2486.71</v>
      </c>
      <c r="T189" s="74">
        <v>0</v>
      </c>
      <c r="U189" s="74">
        <v>1102.49</v>
      </c>
      <c r="V189" s="75">
        <v>2078.61</v>
      </c>
      <c r="W189" s="37">
        <f t="shared" si="45"/>
        <v>0</v>
      </c>
      <c r="X189" s="26">
        <f t="shared" si="46"/>
        <v>1</v>
      </c>
      <c r="Y189" s="26">
        <f t="shared" si="47"/>
        <v>0</v>
      </c>
      <c r="Z189" s="28">
        <f t="shared" si="48"/>
        <v>0</v>
      </c>
      <c r="AA189" s="71" t="str">
        <f t="shared" si="49"/>
        <v>-</v>
      </c>
      <c r="AB189" s="37">
        <f t="shared" si="50"/>
        <v>0</v>
      </c>
      <c r="AC189" s="26">
        <f t="shared" si="51"/>
        <v>0</v>
      </c>
      <c r="AD189" s="28">
        <f t="shared" si="52"/>
        <v>0</v>
      </c>
      <c r="AE189" s="71" t="str">
        <f t="shared" si="53"/>
        <v>-</v>
      </c>
      <c r="AF189" s="37">
        <f t="shared" si="54"/>
        <v>0</v>
      </c>
    </row>
    <row r="190" spans="1:32" s="1" customFormat="1" ht="12.75">
      <c r="A190" s="125">
        <v>2715000</v>
      </c>
      <c r="B190" s="37">
        <v>10361</v>
      </c>
      <c r="C190" s="26" t="s">
        <v>569</v>
      </c>
      <c r="D190" s="26" t="s">
        <v>570</v>
      </c>
      <c r="E190" s="26" t="s">
        <v>569</v>
      </c>
      <c r="F190" s="26">
        <v>56649</v>
      </c>
      <c r="G190" s="27">
        <v>2488</v>
      </c>
      <c r="H190" s="28">
        <v>2182838468</v>
      </c>
      <c r="I190" s="29" t="s">
        <v>1050</v>
      </c>
      <c r="J190" s="30" t="s">
        <v>1049</v>
      </c>
      <c r="K190" s="32"/>
      <c r="L190" s="54">
        <v>1297.77</v>
      </c>
      <c r="M190" s="58" t="s">
        <v>1048</v>
      </c>
      <c r="N190" s="36">
        <v>11.15606936</v>
      </c>
      <c r="O190" s="30" t="s">
        <v>1049</v>
      </c>
      <c r="P190" s="34"/>
      <c r="Q190" s="32" t="str">
        <f t="shared" si="44"/>
        <v>NO</v>
      </c>
      <c r="R190" s="63" t="s">
        <v>1048</v>
      </c>
      <c r="S190" s="73">
        <v>102649.68</v>
      </c>
      <c r="T190" s="74">
        <v>6970.46</v>
      </c>
      <c r="U190" s="74">
        <v>10684.4</v>
      </c>
      <c r="V190" s="75">
        <v>7990.57</v>
      </c>
      <c r="W190" s="37">
        <f t="shared" si="45"/>
        <v>0</v>
      </c>
      <c r="X190" s="26">
        <f t="shared" si="46"/>
        <v>1</v>
      </c>
      <c r="Y190" s="26">
        <f t="shared" si="47"/>
        <v>0</v>
      </c>
      <c r="Z190" s="28">
        <f t="shared" si="48"/>
        <v>0</v>
      </c>
      <c r="AA190" s="71" t="str">
        <f t="shared" si="49"/>
        <v>-</v>
      </c>
      <c r="AB190" s="37">
        <f t="shared" si="50"/>
        <v>1</v>
      </c>
      <c r="AC190" s="26">
        <f t="shared" si="51"/>
        <v>0</v>
      </c>
      <c r="AD190" s="28">
        <f t="shared" si="52"/>
        <v>0</v>
      </c>
      <c r="AE190" s="71" t="str">
        <f t="shared" si="53"/>
        <v>-</v>
      </c>
      <c r="AF190" s="37">
        <f t="shared" si="54"/>
        <v>0</v>
      </c>
    </row>
    <row r="191" spans="1:32" ht="12.75">
      <c r="A191" s="125">
        <v>2715030</v>
      </c>
      <c r="B191" s="37">
        <v>10199</v>
      </c>
      <c r="C191" s="26" t="s">
        <v>571</v>
      </c>
      <c r="D191" s="26" t="s">
        <v>572</v>
      </c>
      <c r="E191" s="26" t="s">
        <v>339</v>
      </c>
      <c r="F191" s="26">
        <v>55076</v>
      </c>
      <c r="G191" s="27">
        <v>3235</v>
      </c>
      <c r="H191" s="28">
        <v>6513067825</v>
      </c>
      <c r="I191" s="29" t="s">
        <v>1052</v>
      </c>
      <c r="J191" s="30" t="s">
        <v>1049</v>
      </c>
      <c r="K191" s="32" t="s">
        <v>1049</v>
      </c>
      <c r="L191" s="54">
        <v>3610.65</v>
      </c>
      <c r="M191" s="58" t="s">
        <v>1049</v>
      </c>
      <c r="N191" s="36">
        <v>6.06242497</v>
      </c>
      <c r="O191" s="30" t="s">
        <v>1049</v>
      </c>
      <c r="P191" s="34"/>
      <c r="Q191" s="32" t="str">
        <f t="shared" si="44"/>
        <v>NO</v>
      </c>
      <c r="R191" s="63" t="s">
        <v>1049</v>
      </c>
      <c r="S191" s="73">
        <v>156760.13</v>
      </c>
      <c r="T191" s="74">
        <v>8382.65</v>
      </c>
      <c r="U191" s="74">
        <v>16625.1</v>
      </c>
      <c r="V191" s="75">
        <v>16728.8</v>
      </c>
      <c r="W191" s="37">
        <f t="shared" si="45"/>
        <v>0</v>
      </c>
      <c r="X191" s="26">
        <f t="shared" si="46"/>
        <v>0</v>
      </c>
      <c r="Y191" s="26">
        <f t="shared" si="47"/>
        <v>0</v>
      </c>
      <c r="Z191" s="28">
        <f t="shared" si="48"/>
        <v>0</v>
      </c>
      <c r="AA191" s="71" t="str">
        <f t="shared" si="49"/>
        <v>-</v>
      </c>
      <c r="AB191" s="37">
        <f t="shared" si="50"/>
        <v>0</v>
      </c>
      <c r="AC191" s="26">
        <f t="shared" si="51"/>
        <v>0</v>
      </c>
      <c r="AD191" s="28">
        <f t="shared" si="52"/>
        <v>0</v>
      </c>
      <c r="AE191" s="71" t="str">
        <f t="shared" si="53"/>
        <v>-</v>
      </c>
      <c r="AF191" s="37">
        <f t="shared" si="54"/>
        <v>0</v>
      </c>
    </row>
    <row r="192" spans="1:32" ht="12.75">
      <c r="A192" s="125">
        <v>2715510</v>
      </c>
      <c r="B192" s="37">
        <v>10473</v>
      </c>
      <c r="C192" s="26" t="s">
        <v>573</v>
      </c>
      <c r="D192" s="26" t="s">
        <v>574</v>
      </c>
      <c r="E192" s="26" t="s">
        <v>573</v>
      </c>
      <c r="F192" s="26">
        <v>56342</v>
      </c>
      <c r="G192" s="27">
        <v>25</v>
      </c>
      <c r="H192" s="28">
        <v>3206763146</v>
      </c>
      <c r="I192" s="29" t="s">
        <v>1159</v>
      </c>
      <c r="J192" s="30" t="s">
        <v>1048</v>
      </c>
      <c r="K192" s="32" t="s">
        <v>1048</v>
      </c>
      <c r="L192" s="54">
        <v>536.96</v>
      </c>
      <c r="M192" s="58" t="s">
        <v>1049</v>
      </c>
      <c r="N192" s="36">
        <v>8.0078125</v>
      </c>
      <c r="O192" s="30" t="s">
        <v>1049</v>
      </c>
      <c r="P192" s="34"/>
      <c r="Q192" s="32" t="str">
        <f t="shared" si="44"/>
        <v>NO</v>
      </c>
      <c r="R192" s="63" t="s">
        <v>1048</v>
      </c>
      <c r="S192" s="73">
        <v>25257.06</v>
      </c>
      <c r="T192" s="74">
        <v>1590.42</v>
      </c>
      <c r="U192" s="74">
        <v>2873.22</v>
      </c>
      <c r="V192" s="75">
        <v>2644.07</v>
      </c>
      <c r="W192" s="37">
        <f t="shared" si="45"/>
        <v>1</v>
      </c>
      <c r="X192" s="26">
        <f t="shared" si="46"/>
        <v>1</v>
      </c>
      <c r="Y192" s="26">
        <f t="shared" si="47"/>
        <v>0</v>
      </c>
      <c r="Z192" s="28">
        <f t="shared" si="48"/>
        <v>0</v>
      </c>
      <c r="AA192" s="71" t="str">
        <f t="shared" si="49"/>
        <v>SRSA</v>
      </c>
      <c r="AB192" s="37">
        <f t="shared" si="50"/>
        <v>1</v>
      </c>
      <c r="AC192" s="26">
        <f t="shared" si="51"/>
        <v>0</v>
      </c>
      <c r="AD192" s="28">
        <f t="shared" si="52"/>
        <v>0</v>
      </c>
      <c r="AE192" s="71" t="str">
        <f t="shared" si="53"/>
        <v>-</v>
      </c>
      <c r="AF192" s="37">
        <f t="shared" si="54"/>
        <v>0</v>
      </c>
    </row>
    <row r="193" spans="1:32" ht="12.75">
      <c r="A193" s="125">
        <v>2715540</v>
      </c>
      <c r="B193" s="37">
        <v>10403</v>
      </c>
      <c r="C193" s="26" t="s">
        <v>575</v>
      </c>
      <c r="D193" s="26" t="s">
        <v>953</v>
      </c>
      <c r="E193" s="26" t="s">
        <v>575</v>
      </c>
      <c r="F193" s="26">
        <v>56142</v>
      </c>
      <c r="G193" s="27">
        <v>9</v>
      </c>
      <c r="H193" s="28">
        <v>5076941540</v>
      </c>
      <c r="I193" s="29" t="s">
        <v>1159</v>
      </c>
      <c r="J193" s="30" t="s">
        <v>1048</v>
      </c>
      <c r="K193" s="32" t="s">
        <v>1048</v>
      </c>
      <c r="L193" s="54">
        <v>188.72</v>
      </c>
      <c r="M193" s="58" t="s">
        <v>1049</v>
      </c>
      <c r="N193" s="36">
        <v>12.03319502</v>
      </c>
      <c r="O193" s="30" t="s">
        <v>1049</v>
      </c>
      <c r="P193" s="34"/>
      <c r="Q193" s="32" t="str">
        <f t="shared" si="44"/>
        <v>NO</v>
      </c>
      <c r="R193" s="63" t="s">
        <v>1048</v>
      </c>
      <c r="S193" s="73">
        <v>15578.34</v>
      </c>
      <c r="T193" s="74">
        <v>1064.29</v>
      </c>
      <c r="U193" s="74">
        <v>1566.49</v>
      </c>
      <c r="V193" s="75">
        <v>1097.75</v>
      </c>
      <c r="W193" s="37">
        <f t="shared" si="45"/>
        <v>1</v>
      </c>
      <c r="X193" s="26">
        <f t="shared" si="46"/>
        <v>1</v>
      </c>
      <c r="Y193" s="26">
        <f t="shared" si="47"/>
        <v>0</v>
      </c>
      <c r="Z193" s="28">
        <f t="shared" si="48"/>
        <v>0</v>
      </c>
      <c r="AA193" s="71" t="str">
        <f t="shared" si="49"/>
        <v>SRSA</v>
      </c>
      <c r="AB193" s="37">
        <f t="shared" si="50"/>
        <v>1</v>
      </c>
      <c r="AC193" s="26">
        <f t="shared" si="51"/>
        <v>0</v>
      </c>
      <c r="AD193" s="28">
        <f t="shared" si="52"/>
        <v>0</v>
      </c>
      <c r="AE193" s="71" t="str">
        <f t="shared" si="53"/>
        <v>-</v>
      </c>
      <c r="AF193" s="37">
        <f t="shared" si="54"/>
        <v>0</v>
      </c>
    </row>
    <row r="194" spans="1:32" ht="12.75">
      <c r="A194" s="125">
        <v>2700231</v>
      </c>
      <c r="B194" s="37">
        <v>12895</v>
      </c>
      <c r="C194" s="26" t="s">
        <v>324</v>
      </c>
      <c r="D194" s="26" t="s">
        <v>325</v>
      </c>
      <c r="E194" s="26" t="s">
        <v>1041</v>
      </c>
      <c r="F194" s="26">
        <v>56143</v>
      </c>
      <c r="G194" s="27">
        <v>1075</v>
      </c>
      <c r="H194" s="28">
        <v>5078473608</v>
      </c>
      <c r="I194" s="29" t="s">
        <v>1053</v>
      </c>
      <c r="J194" s="30" t="s">
        <v>1049</v>
      </c>
      <c r="K194" s="32" t="s">
        <v>1049</v>
      </c>
      <c r="L194" s="54">
        <v>1169.96</v>
      </c>
      <c r="M194" s="58" t="s">
        <v>1049</v>
      </c>
      <c r="N194" s="36">
        <v>9.379407616</v>
      </c>
      <c r="O194" s="30" t="s">
        <v>1049</v>
      </c>
      <c r="P194" s="34"/>
      <c r="Q194" s="32" t="str">
        <f t="shared" si="44"/>
        <v>NO</v>
      </c>
      <c r="R194" s="63" t="s">
        <v>1048</v>
      </c>
      <c r="S194" s="73">
        <v>67825.22</v>
      </c>
      <c r="T194" s="74">
        <v>3978.87</v>
      </c>
      <c r="U194" s="74">
        <v>6981</v>
      </c>
      <c r="V194" s="75">
        <v>6224.35</v>
      </c>
      <c r="W194" s="37">
        <f t="shared" si="45"/>
        <v>0</v>
      </c>
      <c r="X194" s="26">
        <f t="shared" si="46"/>
        <v>0</v>
      </c>
      <c r="Y194" s="26">
        <f t="shared" si="47"/>
        <v>0</v>
      </c>
      <c r="Z194" s="28">
        <f t="shared" si="48"/>
        <v>0</v>
      </c>
      <c r="AA194" s="71" t="str">
        <f t="shared" si="49"/>
        <v>-</v>
      </c>
      <c r="AB194" s="37">
        <f t="shared" si="50"/>
        <v>1</v>
      </c>
      <c r="AC194" s="26">
        <f t="shared" si="51"/>
        <v>0</v>
      </c>
      <c r="AD194" s="28">
        <f t="shared" si="52"/>
        <v>0</v>
      </c>
      <c r="AE194" s="71" t="str">
        <f t="shared" si="53"/>
        <v>-</v>
      </c>
      <c r="AF194" s="37">
        <f t="shared" si="54"/>
        <v>0</v>
      </c>
    </row>
    <row r="195" spans="1:32" ht="12.75">
      <c r="A195" s="125">
        <v>2791451</v>
      </c>
      <c r="B195" s="37">
        <v>12835</v>
      </c>
      <c r="C195" s="26" t="s">
        <v>870</v>
      </c>
      <c r="D195" s="26" t="s">
        <v>871</v>
      </c>
      <c r="E195" s="26" t="s">
        <v>956</v>
      </c>
      <c r="F195" s="26">
        <v>56048</v>
      </c>
      <c r="G195" s="27">
        <v>389</v>
      </c>
      <c r="H195" s="28">
        <v>5072345478</v>
      </c>
      <c r="I195" s="29" t="s">
        <v>1159</v>
      </c>
      <c r="J195" s="30" t="s">
        <v>1048</v>
      </c>
      <c r="K195" s="32" t="s">
        <v>1048</v>
      </c>
      <c r="L195" s="54">
        <v>556.42</v>
      </c>
      <c r="M195" s="58" t="s">
        <v>1049</v>
      </c>
      <c r="N195" s="36">
        <v>5.579399142</v>
      </c>
      <c r="O195" s="30" t="s">
        <v>1049</v>
      </c>
      <c r="P195" s="34"/>
      <c r="Q195" s="32" t="str">
        <f t="shared" si="44"/>
        <v>NO</v>
      </c>
      <c r="R195" s="63" t="s">
        <v>1048</v>
      </c>
      <c r="S195" s="73">
        <v>42954.95</v>
      </c>
      <c r="T195" s="74">
        <v>3012.24</v>
      </c>
      <c r="U195" s="74">
        <v>4679.25</v>
      </c>
      <c r="V195" s="75">
        <v>3570.06</v>
      </c>
      <c r="W195" s="37">
        <f t="shared" si="45"/>
        <v>1</v>
      </c>
      <c r="X195" s="26">
        <f t="shared" si="46"/>
        <v>1</v>
      </c>
      <c r="Y195" s="26">
        <f t="shared" si="47"/>
        <v>0</v>
      </c>
      <c r="Z195" s="28">
        <f t="shared" si="48"/>
        <v>0</v>
      </c>
      <c r="AA195" s="71" t="str">
        <f t="shared" si="49"/>
        <v>SRSA</v>
      </c>
      <c r="AB195" s="37">
        <f t="shared" si="50"/>
        <v>1</v>
      </c>
      <c r="AC195" s="26">
        <f t="shared" si="51"/>
        <v>0</v>
      </c>
      <c r="AD195" s="28">
        <f t="shared" si="52"/>
        <v>0</v>
      </c>
      <c r="AE195" s="71" t="str">
        <f t="shared" si="53"/>
        <v>-</v>
      </c>
      <c r="AF195" s="37">
        <f t="shared" si="54"/>
        <v>0</v>
      </c>
    </row>
    <row r="196" spans="1:32" ht="12.75">
      <c r="A196" s="125">
        <v>2700152</v>
      </c>
      <c r="B196" s="37">
        <v>74031</v>
      </c>
      <c r="C196" s="26" t="s">
        <v>191</v>
      </c>
      <c r="D196" s="26" t="s">
        <v>192</v>
      </c>
      <c r="E196" s="26" t="s">
        <v>44</v>
      </c>
      <c r="F196" s="26">
        <v>55104</v>
      </c>
      <c r="G196" s="27">
        <v>3624</v>
      </c>
      <c r="H196" s="28">
        <v>6516495403</v>
      </c>
      <c r="I196" s="29" t="s">
        <v>1156</v>
      </c>
      <c r="J196" s="30" t="s">
        <v>1049</v>
      </c>
      <c r="K196" s="32" t="s">
        <v>1049</v>
      </c>
      <c r="L196" s="54">
        <v>70.03</v>
      </c>
      <c r="M196" s="58" t="s">
        <v>1049</v>
      </c>
      <c r="N196" s="36" t="s">
        <v>336</v>
      </c>
      <c r="O196" s="30" t="s">
        <v>336</v>
      </c>
      <c r="P196" s="34"/>
      <c r="Q196" s="32" t="str">
        <f t="shared" si="44"/>
        <v>NO</v>
      </c>
      <c r="R196" s="63" t="s">
        <v>1049</v>
      </c>
      <c r="S196" s="73">
        <v>4102.25</v>
      </c>
      <c r="T196" s="74">
        <v>0</v>
      </c>
      <c r="U196" s="74">
        <v>118.88</v>
      </c>
      <c r="V196" s="75">
        <v>224.13</v>
      </c>
      <c r="W196" s="37">
        <f t="shared" si="45"/>
        <v>0</v>
      </c>
      <c r="X196" s="26">
        <f t="shared" si="46"/>
        <v>1</v>
      </c>
      <c r="Y196" s="26">
        <f t="shared" si="47"/>
        <v>0</v>
      </c>
      <c r="Z196" s="28">
        <f t="shared" si="48"/>
        <v>0</v>
      </c>
      <c r="AA196" s="71" t="str">
        <f t="shared" si="49"/>
        <v>-</v>
      </c>
      <c r="AB196" s="37">
        <f t="shared" si="50"/>
        <v>0</v>
      </c>
      <c r="AC196" s="26">
        <f t="shared" si="51"/>
        <v>0</v>
      </c>
      <c r="AD196" s="28">
        <f t="shared" si="52"/>
        <v>0</v>
      </c>
      <c r="AE196" s="71" t="str">
        <f t="shared" si="53"/>
        <v>-</v>
      </c>
      <c r="AF196" s="37">
        <f t="shared" si="54"/>
        <v>0</v>
      </c>
    </row>
    <row r="197" spans="1:32" ht="12.75">
      <c r="A197" s="125">
        <v>2715750</v>
      </c>
      <c r="B197" s="37">
        <v>10717</v>
      </c>
      <c r="C197" s="26" t="s">
        <v>68</v>
      </c>
      <c r="D197" s="26" t="s">
        <v>576</v>
      </c>
      <c r="E197" s="26" t="s">
        <v>68</v>
      </c>
      <c r="F197" s="26">
        <v>55352</v>
      </c>
      <c r="G197" s="27">
        <v>1698</v>
      </c>
      <c r="H197" s="28">
        <v>9524926200</v>
      </c>
      <c r="I197" s="29" t="s">
        <v>1051</v>
      </c>
      <c r="J197" s="30" t="s">
        <v>1049</v>
      </c>
      <c r="K197" s="32" t="s">
        <v>1049</v>
      </c>
      <c r="L197" s="54">
        <v>1368.28</v>
      </c>
      <c r="M197" s="58" t="s">
        <v>1049</v>
      </c>
      <c r="N197" s="36">
        <v>3.072196621</v>
      </c>
      <c r="O197" s="30" t="s">
        <v>1049</v>
      </c>
      <c r="P197" s="34"/>
      <c r="Q197" s="32" t="str">
        <f t="shared" si="44"/>
        <v>NO</v>
      </c>
      <c r="R197" s="63" t="s">
        <v>1049</v>
      </c>
      <c r="S197" s="73">
        <v>49076.72</v>
      </c>
      <c r="T197" s="74">
        <v>2132.41</v>
      </c>
      <c r="U197" s="74">
        <v>5451.49</v>
      </c>
      <c r="V197" s="75">
        <v>6560.12</v>
      </c>
      <c r="W197" s="37">
        <f t="shared" si="45"/>
        <v>0</v>
      </c>
      <c r="X197" s="26">
        <f t="shared" si="46"/>
        <v>0</v>
      </c>
      <c r="Y197" s="26">
        <f t="shared" si="47"/>
        <v>0</v>
      </c>
      <c r="Z197" s="28">
        <f t="shared" si="48"/>
        <v>0</v>
      </c>
      <c r="AA197" s="71" t="str">
        <f t="shared" si="49"/>
        <v>-</v>
      </c>
      <c r="AB197" s="37">
        <f t="shared" si="50"/>
        <v>0</v>
      </c>
      <c r="AC197" s="26">
        <f t="shared" si="51"/>
        <v>0</v>
      </c>
      <c r="AD197" s="28">
        <f t="shared" si="52"/>
        <v>0</v>
      </c>
      <c r="AE197" s="71" t="str">
        <f t="shared" si="53"/>
        <v>-</v>
      </c>
      <c r="AF197" s="37">
        <f t="shared" si="54"/>
        <v>0</v>
      </c>
    </row>
    <row r="198" spans="1:32" ht="12.75">
      <c r="A198" s="125">
        <v>2700238</v>
      </c>
      <c r="B198" s="37">
        <v>506036</v>
      </c>
      <c r="C198" s="26" t="s">
        <v>332</v>
      </c>
      <c r="D198" s="26" t="s">
        <v>333</v>
      </c>
      <c r="E198" s="26" t="s">
        <v>927</v>
      </c>
      <c r="F198" s="26">
        <v>56001</v>
      </c>
      <c r="G198" s="27">
        <v>1771</v>
      </c>
      <c r="H198" s="28">
        <v>5073884264</v>
      </c>
      <c r="I198" s="29" t="s">
        <v>1153</v>
      </c>
      <c r="J198" s="30" t="s">
        <v>1049</v>
      </c>
      <c r="K198" s="32" t="s">
        <v>1049</v>
      </c>
      <c r="L198" s="54">
        <v>0</v>
      </c>
      <c r="M198" s="58" t="s">
        <v>1049</v>
      </c>
      <c r="N198" s="36" t="s">
        <v>336</v>
      </c>
      <c r="O198" s="30" t="s">
        <v>336</v>
      </c>
      <c r="P198" s="34"/>
      <c r="Q198" s="32" t="str">
        <f aca="true" t="shared" si="55" ref="Q198:Q228">IF(AND(ISNUMBER(P198),P198&gt;=20),"YES","NO")</f>
        <v>NO</v>
      </c>
      <c r="R198" s="63" t="s">
        <v>1049</v>
      </c>
      <c r="S198" s="73">
        <v>0</v>
      </c>
      <c r="T198" s="74">
        <v>0</v>
      </c>
      <c r="U198" s="74">
        <v>0</v>
      </c>
      <c r="V198" s="75">
        <v>0</v>
      </c>
      <c r="W198" s="37">
        <f t="shared" si="45"/>
        <v>0</v>
      </c>
      <c r="X198" s="26">
        <f aca="true" t="shared" si="56" ref="X198:X228">IF(OR(AND(ISNUMBER(L198),AND(L198&gt;0,L198&lt;600)),AND(ISNUMBER(L198),AND(L198&gt;0,M198="YES"))),1,0)</f>
        <v>0</v>
      </c>
      <c r="Y198" s="26">
        <f t="shared" si="47"/>
        <v>0</v>
      </c>
      <c r="Z198" s="28">
        <f t="shared" si="48"/>
        <v>0</v>
      </c>
      <c r="AA198" s="71" t="str">
        <f aca="true" t="shared" si="57" ref="AA198:AA228">IF(AND(W198=1,X198=1),"SRSA","-")</f>
        <v>-</v>
      </c>
      <c r="AB198" s="37">
        <f aca="true" t="shared" si="58" ref="AB198:AB228">IF(R198="YES",1,0)</f>
        <v>0</v>
      </c>
      <c r="AC198" s="26">
        <f aca="true" t="shared" si="59" ref="AC198:AC228">IF(OR(AND(ISNUMBER(P198),P198&gt;=20),(AND(ISNUMBER(P198)=FALSE,AND(ISNUMBER(N198),N198&gt;=20)))),1,0)</f>
        <v>0</v>
      </c>
      <c r="AD198" s="28">
        <f aca="true" t="shared" si="60" ref="AD198:AD228">IF(AND(AB198=1,AC198=1),"Initial",0)</f>
        <v>0</v>
      </c>
      <c r="AE198" s="71" t="str">
        <f t="shared" si="53"/>
        <v>-</v>
      </c>
      <c r="AF198" s="37">
        <f t="shared" si="54"/>
        <v>0</v>
      </c>
    </row>
    <row r="199" spans="1:32" s="25" customFormat="1" ht="12.75">
      <c r="A199" s="126"/>
      <c r="B199" s="121">
        <v>74118</v>
      </c>
      <c r="C199" s="38" t="s">
        <v>1105</v>
      </c>
      <c r="D199" s="38" t="s">
        <v>1106</v>
      </c>
      <c r="E199" s="38" t="s">
        <v>1107</v>
      </c>
      <c r="F199" s="38" t="s">
        <v>1079</v>
      </c>
      <c r="G199" s="38" t="s">
        <v>1108</v>
      </c>
      <c r="H199" s="50" t="s">
        <v>1109</v>
      </c>
      <c r="I199" s="51"/>
      <c r="J199" s="30"/>
      <c r="K199" s="32" t="s">
        <v>1049</v>
      </c>
      <c r="L199" s="55">
        <v>193</v>
      </c>
      <c r="M199" s="58" t="s">
        <v>1049</v>
      </c>
      <c r="N199" s="36"/>
      <c r="O199" s="30"/>
      <c r="P199" s="34"/>
      <c r="Q199" s="32" t="str">
        <f t="shared" si="55"/>
        <v>NO</v>
      </c>
      <c r="R199" s="63"/>
      <c r="S199" s="76">
        <v>1757.62</v>
      </c>
      <c r="T199" s="77">
        <v>0</v>
      </c>
      <c r="U199" s="77">
        <v>370.05</v>
      </c>
      <c r="V199" s="78">
        <v>697.69</v>
      </c>
      <c r="W199" s="37">
        <f t="shared" si="45"/>
        <v>0</v>
      </c>
      <c r="X199" s="26">
        <f t="shared" si="56"/>
        <v>1</v>
      </c>
      <c r="Y199" s="26">
        <f t="shared" si="47"/>
        <v>0</v>
      </c>
      <c r="Z199" s="28">
        <f t="shared" si="48"/>
        <v>0</v>
      </c>
      <c r="AA199" s="71" t="str">
        <f t="shared" si="57"/>
        <v>-</v>
      </c>
      <c r="AB199" s="37">
        <f t="shared" si="58"/>
        <v>0</v>
      </c>
      <c r="AC199" s="26">
        <f t="shared" si="59"/>
        <v>0</v>
      </c>
      <c r="AD199" s="28">
        <f t="shared" si="60"/>
        <v>0</v>
      </c>
      <c r="AE199" s="71" t="str">
        <f t="shared" si="53"/>
        <v>-</v>
      </c>
      <c r="AF199" s="37">
        <f t="shared" si="54"/>
        <v>0</v>
      </c>
    </row>
    <row r="200" spans="1:32" ht="12.75">
      <c r="A200" s="125">
        <v>2716980</v>
      </c>
      <c r="B200" s="37">
        <v>10204</v>
      </c>
      <c r="C200" s="26" t="s">
        <v>578</v>
      </c>
      <c r="D200" s="26" t="s">
        <v>579</v>
      </c>
      <c r="E200" s="26" t="s">
        <v>580</v>
      </c>
      <c r="F200" s="26">
        <v>55944</v>
      </c>
      <c r="G200" s="27">
        <v>1610</v>
      </c>
      <c r="H200" s="28">
        <v>5076341100</v>
      </c>
      <c r="I200" s="29" t="s">
        <v>1055</v>
      </c>
      <c r="J200" s="30" t="s">
        <v>1049</v>
      </c>
      <c r="K200" s="32" t="s">
        <v>1049</v>
      </c>
      <c r="L200" s="54">
        <v>1873.52</v>
      </c>
      <c r="M200" s="58" t="s">
        <v>1049</v>
      </c>
      <c r="N200" s="36">
        <v>3.008356546</v>
      </c>
      <c r="O200" s="30" t="s">
        <v>1049</v>
      </c>
      <c r="P200" s="34"/>
      <c r="Q200" s="32" t="str">
        <f t="shared" si="55"/>
        <v>NO</v>
      </c>
      <c r="R200" s="63" t="s">
        <v>1049</v>
      </c>
      <c r="S200" s="73">
        <v>44936.42</v>
      </c>
      <c r="T200" s="74">
        <v>1616.87</v>
      </c>
      <c r="U200" s="74">
        <v>5410.49</v>
      </c>
      <c r="V200" s="75">
        <v>7381.69</v>
      </c>
      <c r="W200" s="37">
        <f t="shared" si="45"/>
        <v>0</v>
      </c>
      <c r="X200" s="26">
        <f t="shared" si="56"/>
        <v>0</v>
      </c>
      <c r="Y200" s="26">
        <f t="shared" si="47"/>
        <v>0</v>
      </c>
      <c r="Z200" s="28">
        <f t="shared" si="48"/>
        <v>0</v>
      </c>
      <c r="AA200" s="71" t="str">
        <f t="shared" si="57"/>
        <v>-</v>
      </c>
      <c r="AB200" s="37">
        <f t="shared" si="58"/>
        <v>0</v>
      </c>
      <c r="AC200" s="26">
        <f t="shared" si="59"/>
        <v>0</v>
      </c>
      <c r="AD200" s="28">
        <f t="shared" si="60"/>
        <v>0</v>
      </c>
      <c r="AE200" s="71" t="str">
        <f t="shared" si="53"/>
        <v>-</v>
      </c>
      <c r="AF200" s="37">
        <f t="shared" si="54"/>
        <v>0</v>
      </c>
    </row>
    <row r="201" spans="1:32" ht="12.75">
      <c r="A201" s="125">
        <v>2717010</v>
      </c>
      <c r="B201" s="37">
        <v>10036</v>
      </c>
      <c r="C201" s="26" t="s">
        <v>581</v>
      </c>
      <c r="D201" s="26" t="s">
        <v>582</v>
      </c>
      <c r="E201" s="26" t="s">
        <v>581</v>
      </c>
      <c r="F201" s="26">
        <v>56650</v>
      </c>
      <c r="G201" s="27">
        <v>259</v>
      </c>
      <c r="H201" s="28">
        <v>2186478286</v>
      </c>
      <c r="I201" s="29" t="s">
        <v>1159</v>
      </c>
      <c r="J201" s="30" t="s">
        <v>1048</v>
      </c>
      <c r="K201" s="32" t="s">
        <v>1048</v>
      </c>
      <c r="L201" s="54">
        <v>254.68</v>
      </c>
      <c r="M201" s="58" t="s">
        <v>1049</v>
      </c>
      <c r="N201" s="36">
        <v>45.77777778</v>
      </c>
      <c r="O201" s="30" t="s">
        <v>1048</v>
      </c>
      <c r="P201" s="34"/>
      <c r="Q201" s="32" t="str">
        <f t="shared" si="55"/>
        <v>NO</v>
      </c>
      <c r="R201" s="63" t="s">
        <v>1048</v>
      </c>
      <c r="S201" s="73">
        <v>27192.17</v>
      </c>
      <c r="T201" s="74">
        <v>3401.61</v>
      </c>
      <c r="U201" s="74">
        <v>4304.13</v>
      </c>
      <c r="V201" s="75">
        <v>2183.94</v>
      </c>
      <c r="W201" s="37">
        <f t="shared" si="45"/>
        <v>1</v>
      </c>
      <c r="X201" s="26">
        <f t="shared" si="56"/>
        <v>1</v>
      </c>
      <c r="Y201" s="26">
        <f t="shared" si="47"/>
        <v>0</v>
      </c>
      <c r="Z201" s="28">
        <f t="shared" si="48"/>
        <v>0</v>
      </c>
      <c r="AA201" s="71" t="str">
        <f t="shared" si="57"/>
        <v>SRSA</v>
      </c>
      <c r="AB201" s="37">
        <f t="shared" si="58"/>
        <v>1</v>
      </c>
      <c r="AC201" s="26">
        <f t="shared" si="59"/>
        <v>1</v>
      </c>
      <c r="AD201" s="28" t="str">
        <f t="shared" si="60"/>
        <v>Initial</v>
      </c>
      <c r="AE201" s="71" t="str">
        <f t="shared" si="53"/>
        <v>-</v>
      </c>
      <c r="AF201" s="37" t="str">
        <f t="shared" si="54"/>
        <v>SRSA</v>
      </c>
    </row>
    <row r="202" spans="1:32" ht="12.75">
      <c r="A202" s="125">
        <v>2717100</v>
      </c>
      <c r="B202" s="37">
        <v>12172</v>
      </c>
      <c r="C202" s="26" t="s">
        <v>583</v>
      </c>
      <c r="D202" s="26" t="s">
        <v>584</v>
      </c>
      <c r="E202" s="26" t="s">
        <v>585</v>
      </c>
      <c r="F202" s="26">
        <v>55946</v>
      </c>
      <c r="G202" s="27">
        <v>1199</v>
      </c>
      <c r="H202" s="28">
        <v>5077895283</v>
      </c>
      <c r="I202" s="29" t="s">
        <v>1159</v>
      </c>
      <c r="J202" s="30" t="s">
        <v>1048</v>
      </c>
      <c r="K202" s="32" t="s">
        <v>1048</v>
      </c>
      <c r="L202" s="54">
        <v>872.31</v>
      </c>
      <c r="M202" s="58" t="s">
        <v>1049</v>
      </c>
      <c r="N202" s="36">
        <v>5.656759348</v>
      </c>
      <c r="O202" s="30" t="s">
        <v>1049</v>
      </c>
      <c r="P202" s="34"/>
      <c r="Q202" s="32" t="str">
        <f t="shared" si="55"/>
        <v>NO</v>
      </c>
      <c r="R202" s="63" t="s">
        <v>1048</v>
      </c>
      <c r="S202" s="73">
        <v>32718.52</v>
      </c>
      <c r="T202" s="74">
        <v>1662.58</v>
      </c>
      <c r="U202" s="74">
        <v>3610.96</v>
      </c>
      <c r="V202" s="75">
        <v>3909.17</v>
      </c>
      <c r="W202" s="37">
        <f aca="true" t="shared" si="61" ref="W202:W227">IF(OR(J202="YES",K202="YES"),1,0)</f>
        <v>1</v>
      </c>
      <c r="X202" s="26">
        <f t="shared" si="56"/>
        <v>0</v>
      </c>
      <c r="Y202" s="26">
        <f aca="true" t="shared" si="62" ref="Y202:Y227">IF(AND(OR(J202="YES",K202="YES"),(W202=0)),"Trouble",0)</f>
        <v>0</v>
      </c>
      <c r="Z202" s="28">
        <f aca="true" t="shared" si="63" ref="Z202:Z227">IF(AND(OR(AND(ISNUMBER(L202),AND(L202&gt;0,L202&lt;600)),AND(ISNUMBER(L202),AND(L202&gt;0,M202="YES"))),(X202=0)),"Trouble",0)</f>
        <v>0</v>
      </c>
      <c r="AA202" s="71" t="str">
        <f t="shared" si="57"/>
        <v>-</v>
      </c>
      <c r="AB202" s="37">
        <f t="shared" si="58"/>
        <v>1</v>
      </c>
      <c r="AC202" s="26">
        <f t="shared" si="59"/>
        <v>0</v>
      </c>
      <c r="AD202" s="28">
        <f t="shared" si="60"/>
        <v>0</v>
      </c>
      <c r="AE202" s="71" t="str">
        <f aca="true" t="shared" si="64" ref="AE202:AE227">IF(AND(AND(AD202="Initial",AF202=0),AND(ISNUMBER(L202),L202&gt;0)),"RLIS","-")</f>
        <v>-</v>
      </c>
      <c r="AF202" s="37">
        <f aca="true" t="shared" si="65" ref="AF202:AF227">IF(AND(AA202="SRSA",AD202="Initial"),"SRSA",0)</f>
        <v>0</v>
      </c>
    </row>
    <row r="203" spans="1:32" ht="12.75">
      <c r="A203" s="125">
        <v>2717120</v>
      </c>
      <c r="B203" s="37">
        <v>10775</v>
      </c>
      <c r="C203" s="26" t="s">
        <v>586</v>
      </c>
      <c r="D203" s="26" t="s">
        <v>587</v>
      </c>
      <c r="E203" s="26" t="s">
        <v>588</v>
      </c>
      <c r="F203" s="26">
        <v>56252</v>
      </c>
      <c r="G203" s="27">
        <v>168</v>
      </c>
      <c r="H203" s="28">
        <v>3202641411</v>
      </c>
      <c r="I203" s="29" t="s">
        <v>1159</v>
      </c>
      <c r="J203" s="30" t="s">
        <v>1048</v>
      </c>
      <c r="K203" s="32" t="s">
        <v>1048</v>
      </c>
      <c r="L203" s="54">
        <v>590.46</v>
      </c>
      <c r="M203" s="58" t="s">
        <v>1049</v>
      </c>
      <c r="N203" s="36">
        <v>12.68656716</v>
      </c>
      <c r="O203" s="30" t="s">
        <v>1049</v>
      </c>
      <c r="P203" s="34"/>
      <c r="Q203" s="32" t="str">
        <f t="shared" si="55"/>
        <v>NO</v>
      </c>
      <c r="R203" s="63" t="s">
        <v>1048</v>
      </c>
      <c r="S203" s="73">
        <v>30108.31</v>
      </c>
      <c r="T203" s="74">
        <v>1940.39</v>
      </c>
      <c r="U203" s="74">
        <v>3365.13</v>
      </c>
      <c r="V203" s="75">
        <v>2961.32</v>
      </c>
      <c r="W203" s="37">
        <f t="shared" si="61"/>
        <v>1</v>
      </c>
      <c r="X203" s="26">
        <f t="shared" si="56"/>
        <v>1</v>
      </c>
      <c r="Y203" s="26">
        <f t="shared" si="62"/>
        <v>0</v>
      </c>
      <c r="Z203" s="28">
        <f t="shared" si="63"/>
        <v>0</v>
      </c>
      <c r="AA203" s="71" t="str">
        <f t="shared" si="57"/>
        <v>SRSA</v>
      </c>
      <c r="AB203" s="37">
        <f t="shared" si="58"/>
        <v>1</v>
      </c>
      <c r="AC203" s="26">
        <f t="shared" si="59"/>
        <v>0</v>
      </c>
      <c r="AD203" s="28">
        <f t="shared" si="60"/>
        <v>0</v>
      </c>
      <c r="AE203" s="71" t="str">
        <f t="shared" si="64"/>
        <v>-</v>
      </c>
      <c r="AF203" s="37">
        <f t="shared" si="65"/>
        <v>0</v>
      </c>
    </row>
    <row r="204" spans="1:32" ht="12.75">
      <c r="A204" s="125">
        <v>2717220</v>
      </c>
      <c r="B204" s="37">
        <v>10739</v>
      </c>
      <c r="C204" s="26" t="s">
        <v>874</v>
      </c>
      <c r="D204" s="26" t="s">
        <v>915</v>
      </c>
      <c r="E204" s="26" t="s">
        <v>874</v>
      </c>
      <c r="F204" s="26">
        <v>55353</v>
      </c>
      <c r="G204" s="27">
        <v>368</v>
      </c>
      <c r="H204" s="28">
        <v>3203985585</v>
      </c>
      <c r="I204" s="29" t="s">
        <v>1157</v>
      </c>
      <c r="J204" s="30" t="s">
        <v>1048</v>
      </c>
      <c r="K204" s="32" t="s">
        <v>1048</v>
      </c>
      <c r="L204" s="54">
        <v>782.03</v>
      </c>
      <c r="M204" s="58" t="s">
        <v>1049</v>
      </c>
      <c r="N204" s="36">
        <v>7.311586052</v>
      </c>
      <c r="O204" s="30" t="s">
        <v>1049</v>
      </c>
      <c r="P204" s="34"/>
      <c r="Q204" s="32" t="str">
        <f t="shared" si="55"/>
        <v>NO</v>
      </c>
      <c r="R204" s="63" t="s">
        <v>1048</v>
      </c>
      <c r="S204" s="73">
        <v>43172.82</v>
      </c>
      <c r="T204" s="74">
        <v>2792.45</v>
      </c>
      <c r="U204" s="74">
        <v>4676.93</v>
      </c>
      <c r="V204" s="75">
        <v>3948.91</v>
      </c>
      <c r="W204" s="37">
        <f t="shared" si="61"/>
        <v>1</v>
      </c>
      <c r="X204" s="26">
        <f t="shared" si="56"/>
        <v>0</v>
      </c>
      <c r="Y204" s="26">
        <f t="shared" si="62"/>
        <v>0</v>
      </c>
      <c r="Z204" s="28">
        <f t="shared" si="63"/>
        <v>0</v>
      </c>
      <c r="AA204" s="71" t="str">
        <f t="shared" si="57"/>
        <v>-</v>
      </c>
      <c r="AB204" s="37">
        <f t="shared" si="58"/>
        <v>1</v>
      </c>
      <c r="AC204" s="26">
        <f t="shared" si="59"/>
        <v>0</v>
      </c>
      <c r="AD204" s="28">
        <f t="shared" si="60"/>
        <v>0</v>
      </c>
      <c r="AE204" s="71" t="str">
        <f t="shared" si="64"/>
        <v>-</v>
      </c>
      <c r="AF204" s="37">
        <f t="shared" si="65"/>
        <v>0</v>
      </c>
    </row>
    <row r="205" spans="1:32" ht="12.75">
      <c r="A205" s="125">
        <v>2700007</v>
      </c>
      <c r="B205" s="37">
        <v>12137</v>
      </c>
      <c r="C205" s="26" t="s">
        <v>1043</v>
      </c>
      <c r="D205" s="26" t="s">
        <v>9</v>
      </c>
      <c r="E205" s="26" t="s">
        <v>10</v>
      </c>
      <c r="F205" s="26">
        <v>55990</v>
      </c>
      <c r="G205" s="27">
        <v>96</v>
      </c>
      <c r="H205" s="28">
        <v>5073524341</v>
      </c>
      <c r="I205" s="29" t="s">
        <v>1159</v>
      </c>
      <c r="J205" s="30" t="s">
        <v>1048</v>
      </c>
      <c r="K205" s="32" t="s">
        <v>1048</v>
      </c>
      <c r="L205" s="54">
        <v>806.96</v>
      </c>
      <c r="M205" s="58" t="s">
        <v>1049</v>
      </c>
      <c r="N205" s="36">
        <v>5.424769703</v>
      </c>
      <c r="O205" s="30" t="s">
        <v>1049</v>
      </c>
      <c r="P205" s="34"/>
      <c r="Q205" s="32" t="str">
        <f t="shared" si="55"/>
        <v>NO</v>
      </c>
      <c r="R205" s="63" t="s">
        <v>1048</v>
      </c>
      <c r="S205" s="73">
        <v>43078.57</v>
      </c>
      <c r="T205" s="74">
        <v>2519.36</v>
      </c>
      <c r="U205" s="74">
        <v>4550.27</v>
      </c>
      <c r="V205" s="75">
        <v>4186.26</v>
      </c>
      <c r="W205" s="37">
        <f t="shared" si="61"/>
        <v>1</v>
      </c>
      <c r="X205" s="26">
        <f t="shared" si="56"/>
        <v>0</v>
      </c>
      <c r="Y205" s="26">
        <f t="shared" si="62"/>
        <v>0</v>
      </c>
      <c r="Z205" s="28">
        <f t="shared" si="63"/>
        <v>0</v>
      </c>
      <c r="AA205" s="71" t="str">
        <f t="shared" si="57"/>
        <v>-</v>
      </c>
      <c r="AB205" s="37">
        <f t="shared" si="58"/>
        <v>1</v>
      </c>
      <c r="AC205" s="26">
        <f t="shared" si="59"/>
        <v>0</v>
      </c>
      <c r="AD205" s="28">
        <f t="shared" si="60"/>
        <v>0</v>
      </c>
      <c r="AE205" s="71" t="str">
        <f t="shared" si="64"/>
        <v>-</v>
      </c>
      <c r="AF205" s="37">
        <f t="shared" si="65"/>
        <v>0</v>
      </c>
    </row>
    <row r="206" spans="1:32" ht="12.75">
      <c r="A206" s="125">
        <v>2791447</v>
      </c>
      <c r="B206" s="37">
        <v>12171</v>
      </c>
      <c r="C206" s="26" t="s">
        <v>861</v>
      </c>
      <c r="D206" s="26" t="s">
        <v>901</v>
      </c>
      <c r="E206" s="26" t="s">
        <v>862</v>
      </c>
      <c r="F206" s="26">
        <v>56728</v>
      </c>
      <c r="G206" s="27">
        <v>670</v>
      </c>
      <c r="H206" s="28">
        <v>2188433682</v>
      </c>
      <c r="I206" s="29" t="s">
        <v>1159</v>
      </c>
      <c r="J206" s="30" t="s">
        <v>1048</v>
      </c>
      <c r="K206" s="32" t="s">
        <v>1048</v>
      </c>
      <c r="L206" s="54">
        <v>350.12</v>
      </c>
      <c r="M206" s="58" t="s">
        <v>1048</v>
      </c>
      <c r="N206" s="36">
        <v>5.399568035</v>
      </c>
      <c r="O206" s="30" t="s">
        <v>1049</v>
      </c>
      <c r="P206" s="34"/>
      <c r="Q206" s="32" t="str">
        <f t="shared" si="55"/>
        <v>NO</v>
      </c>
      <c r="R206" s="63" t="s">
        <v>1048</v>
      </c>
      <c r="S206" s="73">
        <v>17693.25</v>
      </c>
      <c r="T206" s="74">
        <v>935.06</v>
      </c>
      <c r="U206" s="74">
        <v>1816.14</v>
      </c>
      <c r="V206" s="75">
        <v>1793.75</v>
      </c>
      <c r="W206" s="37">
        <f t="shared" si="61"/>
        <v>1</v>
      </c>
      <c r="X206" s="26">
        <f t="shared" si="56"/>
        <v>1</v>
      </c>
      <c r="Y206" s="26">
        <f t="shared" si="62"/>
        <v>0</v>
      </c>
      <c r="Z206" s="28">
        <f t="shared" si="63"/>
        <v>0</v>
      </c>
      <c r="AA206" s="71" t="str">
        <f t="shared" si="57"/>
        <v>SRSA</v>
      </c>
      <c r="AB206" s="37">
        <f t="shared" si="58"/>
        <v>1</v>
      </c>
      <c r="AC206" s="26">
        <f t="shared" si="59"/>
        <v>0</v>
      </c>
      <c r="AD206" s="28">
        <f t="shared" si="60"/>
        <v>0</v>
      </c>
      <c r="AE206" s="71" t="str">
        <f t="shared" si="64"/>
        <v>-</v>
      </c>
      <c r="AF206" s="37">
        <f t="shared" si="65"/>
        <v>0</v>
      </c>
    </row>
    <row r="207" spans="1:32" s="1" customFormat="1" ht="12.75">
      <c r="A207" s="125">
        <v>2700125</v>
      </c>
      <c r="B207" s="37">
        <v>12853</v>
      </c>
      <c r="C207" s="26" t="s">
        <v>140</v>
      </c>
      <c r="D207" s="26" t="s">
        <v>141</v>
      </c>
      <c r="E207" s="26" t="s">
        <v>1003</v>
      </c>
      <c r="F207" s="26">
        <v>56256</v>
      </c>
      <c r="G207" s="27">
        <v>9631</v>
      </c>
      <c r="H207" s="28">
        <v>3207524205</v>
      </c>
      <c r="I207" s="29" t="s">
        <v>1050</v>
      </c>
      <c r="J207" s="30" t="s">
        <v>1049</v>
      </c>
      <c r="K207" s="32" t="s">
        <v>1048</v>
      </c>
      <c r="L207" s="54">
        <v>1049.84</v>
      </c>
      <c r="M207" s="58" t="s">
        <v>1049</v>
      </c>
      <c r="N207" s="36">
        <v>10.04983389</v>
      </c>
      <c r="O207" s="30" t="s">
        <v>1049</v>
      </c>
      <c r="P207" s="34"/>
      <c r="Q207" s="32" t="str">
        <f t="shared" si="55"/>
        <v>NO</v>
      </c>
      <c r="R207" s="63" t="s">
        <v>1048</v>
      </c>
      <c r="S207" s="73">
        <v>59718.89</v>
      </c>
      <c r="T207" s="74">
        <v>3298.94</v>
      </c>
      <c r="U207" s="74">
        <v>5793.12</v>
      </c>
      <c r="V207" s="75">
        <v>5170.26</v>
      </c>
      <c r="W207" s="37">
        <f t="shared" si="61"/>
        <v>1</v>
      </c>
      <c r="X207" s="26">
        <f t="shared" si="56"/>
        <v>0</v>
      </c>
      <c r="Y207" s="26">
        <f t="shared" si="62"/>
        <v>0</v>
      </c>
      <c r="Z207" s="28">
        <f t="shared" si="63"/>
        <v>0</v>
      </c>
      <c r="AA207" s="71" t="str">
        <f t="shared" si="57"/>
        <v>-</v>
      </c>
      <c r="AB207" s="37">
        <f t="shared" si="58"/>
        <v>1</v>
      </c>
      <c r="AC207" s="26">
        <f t="shared" si="59"/>
        <v>0</v>
      </c>
      <c r="AD207" s="28">
        <f t="shared" si="60"/>
        <v>0</v>
      </c>
      <c r="AE207" s="71" t="str">
        <f t="shared" si="64"/>
        <v>-</v>
      </c>
      <c r="AF207" s="37">
        <f t="shared" si="65"/>
        <v>0</v>
      </c>
    </row>
    <row r="208" spans="1:32" s="1" customFormat="1" ht="12.75">
      <c r="A208" s="125">
        <v>2700178</v>
      </c>
      <c r="B208" s="37">
        <v>74054</v>
      </c>
      <c r="C208" s="26" t="s">
        <v>234</v>
      </c>
      <c r="D208" s="26" t="s">
        <v>235</v>
      </c>
      <c r="E208" s="26" t="s">
        <v>236</v>
      </c>
      <c r="F208" s="26">
        <v>55947</v>
      </c>
      <c r="G208" s="27">
        <v>1332</v>
      </c>
      <c r="H208" s="28">
        <v>5078954054</v>
      </c>
      <c r="I208" s="29" t="s">
        <v>1154</v>
      </c>
      <c r="J208" s="30" t="s">
        <v>1049</v>
      </c>
      <c r="K208" s="32"/>
      <c r="L208" s="54">
        <v>61.4</v>
      </c>
      <c r="M208" s="58" t="s">
        <v>1049</v>
      </c>
      <c r="N208" s="36" t="s">
        <v>336</v>
      </c>
      <c r="O208" s="30" t="s">
        <v>336</v>
      </c>
      <c r="P208" s="34"/>
      <c r="Q208" s="32" t="str">
        <f t="shared" si="55"/>
        <v>NO</v>
      </c>
      <c r="R208" s="63" t="s">
        <v>1049</v>
      </c>
      <c r="S208" s="73">
        <v>1332.91</v>
      </c>
      <c r="T208" s="74">
        <v>0</v>
      </c>
      <c r="U208" s="74">
        <v>113.12</v>
      </c>
      <c r="V208" s="75">
        <v>213.28</v>
      </c>
      <c r="W208" s="37">
        <f t="shared" si="61"/>
        <v>0</v>
      </c>
      <c r="X208" s="26">
        <f t="shared" si="56"/>
        <v>1</v>
      </c>
      <c r="Y208" s="26">
        <f t="shared" si="62"/>
        <v>0</v>
      </c>
      <c r="Z208" s="28">
        <f t="shared" si="63"/>
        <v>0</v>
      </c>
      <c r="AA208" s="71" t="str">
        <f t="shared" si="57"/>
        <v>-</v>
      </c>
      <c r="AB208" s="37">
        <f t="shared" si="58"/>
        <v>0</v>
      </c>
      <c r="AC208" s="26">
        <f t="shared" si="59"/>
        <v>0</v>
      </c>
      <c r="AD208" s="28">
        <f t="shared" si="60"/>
        <v>0</v>
      </c>
      <c r="AE208" s="71" t="str">
        <f t="shared" si="64"/>
        <v>-</v>
      </c>
      <c r="AF208" s="37">
        <f t="shared" si="65"/>
        <v>0</v>
      </c>
    </row>
    <row r="209" spans="1:32" ht="12.75">
      <c r="A209" s="125">
        <v>2717250</v>
      </c>
      <c r="B209" s="37">
        <v>10300</v>
      </c>
      <c r="C209" s="26" t="s">
        <v>589</v>
      </c>
      <c r="D209" s="26" t="s">
        <v>590</v>
      </c>
      <c r="E209" s="26" t="s">
        <v>236</v>
      </c>
      <c r="F209" s="26">
        <v>55947</v>
      </c>
      <c r="G209" s="27">
        <v>1315</v>
      </c>
      <c r="H209" s="28">
        <v>5078954484</v>
      </c>
      <c r="I209" s="29" t="s">
        <v>1055</v>
      </c>
      <c r="J209" s="30" t="s">
        <v>1049</v>
      </c>
      <c r="K209" s="32" t="s">
        <v>1049</v>
      </c>
      <c r="L209" s="54">
        <v>1491.32</v>
      </c>
      <c r="M209" s="58" t="s">
        <v>1049</v>
      </c>
      <c r="N209" s="36">
        <v>4.350417163</v>
      </c>
      <c r="O209" s="30" t="s">
        <v>1049</v>
      </c>
      <c r="P209" s="34"/>
      <c r="Q209" s="32" t="str">
        <f t="shared" si="55"/>
        <v>NO</v>
      </c>
      <c r="R209" s="63" t="s">
        <v>1049</v>
      </c>
      <c r="S209" s="73">
        <v>52929.45</v>
      </c>
      <c r="T209" s="74">
        <v>1944.95</v>
      </c>
      <c r="U209" s="74">
        <v>5536.82</v>
      </c>
      <c r="V209" s="75">
        <v>7047.84</v>
      </c>
      <c r="W209" s="37">
        <f t="shared" si="61"/>
        <v>0</v>
      </c>
      <c r="X209" s="26">
        <f t="shared" si="56"/>
        <v>0</v>
      </c>
      <c r="Y209" s="26">
        <f t="shared" si="62"/>
        <v>0</v>
      </c>
      <c r="Z209" s="28">
        <f t="shared" si="63"/>
        <v>0</v>
      </c>
      <c r="AA209" s="71" t="str">
        <f t="shared" si="57"/>
        <v>-</v>
      </c>
      <c r="AB209" s="37">
        <f t="shared" si="58"/>
        <v>0</v>
      </c>
      <c r="AC209" s="26">
        <f t="shared" si="59"/>
        <v>0</v>
      </c>
      <c r="AD209" s="28">
        <f t="shared" si="60"/>
        <v>0</v>
      </c>
      <c r="AE209" s="71" t="str">
        <f t="shared" si="64"/>
        <v>-</v>
      </c>
      <c r="AF209" s="37">
        <f t="shared" si="65"/>
        <v>0</v>
      </c>
    </row>
    <row r="210" spans="1:32" ht="12.75">
      <c r="A210" s="125">
        <v>2700174</v>
      </c>
      <c r="B210" s="37">
        <v>74050</v>
      </c>
      <c r="C210" s="26" t="s">
        <v>227</v>
      </c>
      <c r="D210" s="26" t="s">
        <v>228</v>
      </c>
      <c r="E210" s="26" t="s">
        <v>984</v>
      </c>
      <c r="F210" s="26">
        <v>56054</v>
      </c>
      <c r="G210" s="27" t="s">
        <v>1036</v>
      </c>
      <c r="H210" s="28">
        <v>5072288943</v>
      </c>
      <c r="I210" s="29" t="s">
        <v>1159</v>
      </c>
      <c r="J210" s="30" t="s">
        <v>1048</v>
      </c>
      <c r="K210" s="32" t="s">
        <v>1048</v>
      </c>
      <c r="L210" s="54">
        <v>87.96</v>
      </c>
      <c r="M210" s="58" t="s">
        <v>1049</v>
      </c>
      <c r="N210" s="36" t="s">
        <v>336</v>
      </c>
      <c r="O210" s="30" t="s">
        <v>336</v>
      </c>
      <c r="P210" s="34"/>
      <c r="Q210" s="32" t="str">
        <f t="shared" si="55"/>
        <v>NO</v>
      </c>
      <c r="R210" s="63" t="s">
        <v>1048</v>
      </c>
      <c r="S210" s="73">
        <v>5056.25</v>
      </c>
      <c r="T210" s="74">
        <v>590.28</v>
      </c>
      <c r="U210" s="74">
        <v>827.62</v>
      </c>
      <c r="V210" s="75">
        <v>531.19</v>
      </c>
      <c r="W210" s="37">
        <f t="shared" si="61"/>
        <v>1</v>
      </c>
      <c r="X210" s="26">
        <f t="shared" si="56"/>
        <v>1</v>
      </c>
      <c r="Y210" s="26">
        <f t="shared" si="62"/>
        <v>0</v>
      </c>
      <c r="Z210" s="28">
        <f t="shared" si="63"/>
        <v>0</v>
      </c>
      <c r="AA210" s="71" t="str">
        <f t="shared" si="57"/>
        <v>SRSA</v>
      </c>
      <c r="AB210" s="37">
        <f t="shared" si="58"/>
        <v>1</v>
      </c>
      <c r="AC210" s="26">
        <f t="shared" si="59"/>
        <v>0</v>
      </c>
      <c r="AD210" s="28">
        <f t="shared" si="60"/>
        <v>0</v>
      </c>
      <c r="AE210" s="71" t="str">
        <f t="shared" si="64"/>
        <v>-</v>
      </c>
      <c r="AF210" s="37">
        <f t="shared" si="65"/>
        <v>0</v>
      </c>
    </row>
    <row r="211" spans="1:32" ht="12.75">
      <c r="A211" s="125">
        <v>2700040</v>
      </c>
      <c r="B211" s="37">
        <v>520397</v>
      </c>
      <c r="C211" s="26" t="s">
        <v>53</v>
      </c>
      <c r="D211" s="26" t="s">
        <v>924</v>
      </c>
      <c r="E211" s="26" t="s">
        <v>945</v>
      </c>
      <c r="F211" s="26">
        <v>56511</v>
      </c>
      <c r="G211" s="27">
        <v>209</v>
      </c>
      <c r="H211" s="28">
        <v>2184396876</v>
      </c>
      <c r="I211" s="29" t="s">
        <v>1159</v>
      </c>
      <c r="J211" s="30" t="s">
        <v>1048</v>
      </c>
      <c r="K211" s="32" t="s">
        <v>1048</v>
      </c>
      <c r="L211" s="54">
        <v>4.84</v>
      </c>
      <c r="M211" s="58" t="s">
        <v>1049</v>
      </c>
      <c r="N211" s="36" t="s">
        <v>336</v>
      </c>
      <c r="O211" s="30" t="s">
        <v>336</v>
      </c>
      <c r="P211" s="34"/>
      <c r="Q211" s="32" t="str">
        <f t="shared" si="55"/>
        <v>NO</v>
      </c>
      <c r="R211" s="63" t="s">
        <v>1048</v>
      </c>
      <c r="S211" s="73">
        <v>0</v>
      </c>
      <c r="T211" s="74">
        <v>0</v>
      </c>
      <c r="U211" s="74">
        <v>0</v>
      </c>
      <c r="V211" s="75">
        <v>0</v>
      </c>
      <c r="W211" s="37">
        <f t="shared" si="61"/>
        <v>1</v>
      </c>
      <c r="X211" s="26">
        <f t="shared" si="56"/>
        <v>1</v>
      </c>
      <c r="Y211" s="26">
        <f t="shared" si="62"/>
        <v>0</v>
      </c>
      <c r="Z211" s="28">
        <f t="shared" si="63"/>
        <v>0</v>
      </c>
      <c r="AA211" s="71" t="str">
        <f t="shared" si="57"/>
        <v>SRSA</v>
      </c>
      <c r="AB211" s="37">
        <f t="shared" si="58"/>
        <v>1</v>
      </c>
      <c r="AC211" s="26">
        <f t="shared" si="59"/>
        <v>0</v>
      </c>
      <c r="AD211" s="28">
        <f t="shared" si="60"/>
        <v>0</v>
      </c>
      <c r="AE211" s="71" t="str">
        <f t="shared" si="64"/>
        <v>-</v>
      </c>
      <c r="AF211" s="37">
        <f t="shared" si="65"/>
        <v>0</v>
      </c>
    </row>
    <row r="212" spans="1:32" ht="12.75">
      <c r="A212" s="125">
        <v>2717460</v>
      </c>
      <c r="B212" s="37">
        <v>10404</v>
      </c>
      <c r="C212" s="26" t="s">
        <v>591</v>
      </c>
      <c r="D212" s="26" t="s">
        <v>592</v>
      </c>
      <c r="E212" s="26" t="s">
        <v>591</v>
      </c>
      <c r="F212" s="26">
        <v>56149</v>
      </c>
      <c r="G212" s="27">
        <v>158</v>
      </c>
      <c r="H212" s="28">
        <v>5073684236</v>
      </c>
      <c r="I212" s="29" t="s">
        <v>1159</v>
      </c>
      <c r="J212" s="30" t="s">
        <v>1048</v>
      </c>
      <c r="K212" s="32" t="s">
        <v>1048</v>
      </c>
      <c r="L212" s="54">
        <v>182.87</v>
      </c>
      <c r="M212" s="58" t="s">
        <v>1049</v>
      </c>
      <c r="N212" s="36">
        <v>7.916666667</v>
      </c>
      <c r="O212" s="30" t="s">
        <v>1049</v>
      </c>
      <c r="P212" s="34"/>
      <c r="Q212" s="32" t="str">
        <f t="shared" si="55"/>
        <v>NO</v>
      </c>
      <c r="R212" s="63" t="s">
        <v>1048</v>
      </c>
      <c r="S212" s="73">
        <v>10937.22</v>
      </c>
      <c r="T212" s="74">
        <v>612.04</v>
      </c>
      <c r="U212" s="74">
        <v>1064.6</v>
      </c>
      <c r="V212" s="75">
        <v>940.04</v>
      </c>
      <c r="W212" s="37">
        <f t="shared" si="61"/>
        <v>1</v>
      </c>
      <c r="X212" s="26">
        <f t="shared" si="56"/>
        <v>1</v>
      </c>
      <c r="Y212" s="26">
        <f t="shared" si="62"/>
        <v>0</v>
      </c>
      <c r="Z212" s="28">
        <f t="shared" si="63"/>
        <v>0</v>
      </c>
      <c r="AA212" s="71" t="str">
        <f t="shared" si="57"/>
        <v>SRSA</v>
      </c>
      <c r="AB212" s="37">
        <f t="shared" si="58"/>
        <v>1</v>
      </c>
      <c r="AC212" s="26">
        <f t="shared" si="59"/>
        <v>0</v>
      </c>
      <c r="AD212" s="28">
        <f t="shared" si="60"/>
        <v>0</v>
      </c>
      <c r="AE212" s="71" t="str">
        <f t="shared" si="64"/>
        <v>-</v>
      </c>
      <c r="AF212" s="37">
        <f t="shared" si="65"/>
        <v>0</v>
      </c>
    </row>
    <row r="213" spans="1:32" ht="12.75">
      <c r="A213" s="125">
        <v>2717520</v>
      </c>
      <c r="B213" s="37">
        <v>10813</v>
      </c>
      <c r="C213" s="26" t="s">
        <v>1038</v>
      </c>
      <c r="D213" s="26" t="s">
        <v>593</v>
      </c>
      <c r="E213" s="26" t="s">
        <v>1038</v>
      </c>
      <c r="F213" s="26">
        <v>55041</v>
      </c>
      <c r="G213" s="27">
        <v>1664</v>
      </c>
      <c r="H213" s="28">
        <v>6513452198</v>
      </c>
      <c r="I213" s="29" t="s">
        <v>1154</v>
      </c>
      <c r="J213" s="30" t="s">
        <v>1049</v>
      </c>
      <c r="K213" s="32" t="s">
        <v>1049</v>
      </c>
      <c r="L213" s="54">
        <v>1346.35</v>
      </c>
      <c r="M213" s="58" t="s">
        <v>1049</v>
      </c>
      <c r="N213" s="36">
        <v>7.307692308</v>
      </c>
      <c r="O213" s="30" t="s">
        <v>1049</v>
      </c>
      <c r="P213" s="34"/>
      <c r="Q213" s="32" t="str">
        <f t="shared" si="55"/>
        <v>NO</v>
      </c>
      <c r="R213" s="63" t="s">
        <v>1049</v>
      </c>
      <c r="S213" s="73">
        <v>50443.85</v>
      </c>
      <c r="T213" s="74">
        <v>3070.34</v>
      </c>
      <c r="U213" s="74">
        <v>6208.6</v>
      </c>
      <c r="V213" s="75">
        <v>6352.17</v>
      </c>
      <c r="W213" s="37">
        <f t="shared" si="61"/>
        <v>0</v>
      </c>
      <c r="X213" s="26">
        <f t="shared" si="56"/>
        <v>0</v>
      </c>
      <c r="Y213" s="26">
        <f t="shared" si="62"/>
        <v>0</v>
      </c>
      <c r="Z213" s="28">
        <f t="shared" si="63"/>
        <v>0</v>
      </c>
      <c r="AA213" s="71" t="str">
        <f t="shared" si="57"/>
        <v>-</v>
      </c>
      <c r="AB213" s="37">
        <f t="shared" si="58"/>
        <v>0</v>
      </c>
      <c r="AC213" s="26">
        <f t="shared" si="59"/>
        <v>0</v>
      </c>
      <c r="AD213" s="28">
        <f t="shared" si="60"/>
        <v>0</v>
      </c>
      <c r="AE213" s="71" t="str">
        <f t="shared" si="64"/>
        <v>-</v>
      </c>
      <c r="AF213" s="37">
        <f t="shared" si="65"/>
        <v>0</v>
      </c>
    </row>
    <row r="214" spans="1:32" ht="12.75">
      <c r="A214" s="125">
        <v>2791445</v>
      </c>
      <c r="B214" s="37">
        <v>12071</v>
      </c>
      <c r="C214" s="26" t="s">
        <v>856</v>
      </c>
      <c r="D214" s="26" t="s">
        <v>923</v>
      </c>
      <c r="E214" s="26" t="s">
        <v>857</v>
      </c>
      <c r="F214" s="26">
        <v>56055</v>
      </c>
      <c r="G214" s="27">
        <v>160</v>
      </c>
      <c r="H214" s="28">
        <v>5077262323</v>
      </c>
      <c r="I214" s="29" t="s">
        <v>1159</v>
      </c>
      <c r="J214" s="30" t="s">
        <v>1048</v>
      </c>
      <c r="K214" s="32" t="s">
        <v>1048</v>
      </c>
      <c r="L214" s="54">
        <v>750.53</v>
      </c>
      <c r="M214" s="58" t="s">
        <v>1049</v>
      </c>
      <c r="N214" s="36">
        <v>5.580558056</v>
      </c>
      <c r="O214" s="30" t="s">
        <v>1049</v>
      </c>
      <c r="P214" s="34"/>
      <c r="Q214" s="32" t="str">
        <f t="shared" si="55"/>
        <v>NO</v>
      </c>
      <c r="R214" s="63" t="s">
        <v>1048</v>
      </c>
      <c r="S214" s="73">
        <v>38971.01</v>
      </c>
      <c r="T214" s="74">
        <v>2155.79</v>
      </c>
      <c r="U214" s="74">
        <v>3901.36</v>
      </c>
      <c r="V214" s="75">
        <v>3596.75</v>
      </c>
      <c r="W214" s="37">
        <f t="shared" si="61"/>
        <v>1</v>
      </c>
      <c r="X214" s="26">
        <f t="shared" si="56"/>
        <v>0</v>
      </c>
      <c r="Y214" s="26">
        <f t="shared" si="62"/>
        <v>0</v>
      </c>
      <c r="Z214" s="28">
        <f t="shared" si="63"/>
        <v>0</v>
      </c>
      <c r="AA214" s="71" t="str">
        <f t="shared" si="57"/>
        <v>-</v>
      </c>
      <c r="AB214" s="37">
        <f t="shared" si="58"/>
        <v>1</v>
      </c>
      <c r="AC214" s="26">
        <f t="shared" si="59"/>
        <v>0</v>
      </c>
      <c r="AD214" s="28">
        <f t="shared" si="60"/>
        <v>0</v>
      </c>
      <c r="AE214" s="71" t="str">
        <f t="shared" si="64"/>
        <v>-</v>
      </c>
      <c r="AF214" s="37">
        <f t="shared" si="65"/>
        <v>0</v>
      </c>
    </row>
    <row r="215" spans="1:32" ht="12.75">
      <c r="A215" s="125">
        <v>2717570</v>
      </c>
      <c r="B215" s="37">
        <v>10390</v>
      </c>
      <c r="C215" s="26" t="s">
        <v>594</v>
      </c>
      <c r="D215" s="26" t="s">
        <v>341</v>
      </c>
      <c r="E215" s="26" t="s">
        <v>595</v>
      </c>
      <c r="F215" s="26">
        <v>56623</v>
      </c>
      <c r="G215" s="27" t="s">
        <v>1036</v>
      </c>
      <c r="H215" s="28">
        <v>2186342735</v>
      </c>
      <c r="I215" s="29" t="s">
        <v>1159</v>
      </c>
      <c r="J215" s="30" t="s">
        <v>1048</v>
      </c>
      <c r="K215" s="32" t="s">
        <v>1048</v>
      </c>
      <c r="L215" s="54">
        <v>657.45</v>
      </c>
      <c r="M215" s="58" t="s">
        <v>1048</v>
      </c>
      <c r="N215" s="36">
        <v>7.671232877</v>
      </c>
      <c r="O215" s="30" t="s">
        <v>1049</v>
      </c>
      <c r="P215" s="34"/>
      <c r="Q215" s="32" t="str">
        <f t="shared" si="55"/>
        <v>NO</v>
      </c>
      <c r="R215" s="63" t="s">
        <v>1048</v>
      </c>
      <c r="S215" s="73">
        <v>34158.7</v>
      </c>
      <c r="T215" s="74">
        <v>1859.52</v>
      </c>
      <c r="U215" s="74">
        <v>3396.18</v>
      </c>
      <c r="V215" s="75">
        <v>3160.86</v>
      </c>
      <c r="W215" s="37">
        <f t="shared" si="61"/>
        <v>1</v>
      </c>
      <c r="X215" s="26">
        <f t="shared" si="56"/>
        <v>1</v>
      </c>
      <c r="Y215" s="26">
        <f t="shared" si="62"/>
        <v>0</v>
      </c>
      <c r="Z215" s="28">
        <f t="shared" si="63"/>
        <v>0</v>
      </c>
      <c r="AA215" s="71" t="str">
        <f t="shared" si="57"/>
        <v>SRSA</v>
      </c>
      <c r="AB215" s="37">
        <f t="shared" si="58"/>
        <v>1</v>
      </c>
      <c r="AC215" s="26">
        <f t="shared" si="59"/>
        <v>0</v>
      </c>
      <c r="AD215" s="28">
        <f t="shared" si="60"/>
        <v>0</v>
      </c>
      <c r="AE215" s="71" t="str">
        <f t="shared" si="64"/>
        <v>-</v>
      </c>
      <c r="AF215" s="37">
        <f t="shared" si="65"/>
        <v>0</v>
      </c>
    </row>
    <row r="216" spans="1:32" ht="12.75">
      <c r="A216" s="125">
        <v>2700162</v>
      </c>
      <c r="B216" s="37">
        <v>12889</v>
      </c>
      <c r="C216" s="26" t="s">
        <v>206</v>
      </c>
      <c r="D216" s="26" t="s">
        <v>207</v>
      </c>
      <c r="E216" s="26" t="s">
        <v>957</v>
      </c>
      <c r="F216" s="26">
        <v>56554</v>
      </c>
      <c r="G216" s="27">
        <v>479</v>
      </c>
      <c r="H216" s="28">
        <v>2182385914</v>
      </c>
      <c r="I216" s="29" t="s">
        <v>1159</v>
      </c>
      <c r="J216" s="30" t="s">
        <v>1048</v>
      </c>
      <c r="K216" s="32" t="s">
        <v>1048</v>
      </c>
      <c r="L216" s="54">
        <v>639.34</v>
      </c>
      <c r="M216" s="58" t="s">
        <v>1049</v>
      </c>
      <c r="N216" s="36">
        <v>10.9919571</v>
      </c>
      <c r="O216" s="30" t="s">
        <v>1049</v>
      </c>
      <c r="P216" s="34"/>
      <c r="Q216" s="32" t="str">
        <f t="shared" si="55"/>
        <v>NO</v>
      </c>
      <c r="R216" s="63" t="s">
        <v>1048</v>
      </c>
      <c r="S216" s="73">
        <v>41440.64</v>
      </c>
      <c r="T216" s="74">
        <v>2719.46</v>
      </c>
      <c r="U216" s="74">
        <v>4310.23</v>
      </c>
      <c r="V216" s="75">
        <v>3384.82</v>
      </c>
      <c r="W216" s="37">
        <f t="shared" si="61"/>
        <v>1</v>
      </c>
      <c r="X216" s="26">
        <f t="shared" si="56"/>
        <v>0</v>
      </c>
      <c r="Y216" s="26">
        <f t="shared" si="62"/>
        <v>0</v>
      </c>
      <c r="Z216" s="28">
        <f t="shared" si="63"/>
        <v>0</v>
      </c>
      <c r="AA216" s="71" t="str">
        <f t="shared" si="57"/>
        <v>-</v>
      </c>
      <c r="AB216" s="37">
        <f t="shared" si="58"/>
        <v>1</v>
      </c>
      <c r="AC216" s="26">
        <f t="shared" si="59"/>
        <v>0</v>
      </c>
      <c r="AD216" s="28">
        <f t="shared" si="60"/>
        <v>0</v>
      </c>
      <c r="AE216" s="71" t="str">
        <f t="shared" si="64"/>
        <v>-</v>
      </c>
      <c r="AF216" s="37">
        <f t="shared" si="65"/>
        <v>0</v>
      </c>
    </row>
    <row r="217" spans="1:32" s="1" customFormat="1" ht="12.75">
      <c r="A217" s="125">
        <v>2740740</v>
      </c>
      <c r="B217" s="37">
        <v>10381</v>
      </c>
      <c r="C217" s="26" t="s">
        <v>811</v>
      </c>
      <c r="D217" s="26" t="s">
        <v>812</v>
      </c>
      <c r="E217" s="26" t="s">
        <v>813</v>
      </c>
      <c r="F217" s="26">
        <v>55616</v>
      </c>
      <c r="G217" s="27" t="s">
        <v>1036</v>
      </c>
      <c r="H217" s="28">
        <v>2188348216</v>
      </c>
      <c r="I217" s="29" t="s">
        <v>1050</v>
      </c>
      <c r="J217" s="30" t="s">
        <v>1049</v>
      </c>
      <c r="K217" s="32" t="s">
        <v>1150</v>
      </c>
      <c r="L217" s="54">
        <v>1530.73</v>
      </c>
      <c r="M217" s="58" t="s">
        <v>1048</v>
      </c>
      <c r="N217" s="36">
        <v>8.044382802</v>
      </c>
      <c r="O217" s="30" t="s">
        <v>1049</v>
      </c>
      <c r="P217" s="34"/>
      <c r="Q217" s="32" t="str">
        <f t="shared" si="55"/>
        <v>NO</v>
      </c>
      <c r="R217" s="63" t="s">
        <v>1048</v>
      </c>
      <c r="S217" s="73">
        <v>82246.99</v>
      </c>
      <c r="T217" s="74">
        <v>4629.49</v>
      </c>
      <c r="U217" s="74">
        <v>8218.8</v>
      </c>
      <c r="V217" s="75">
        <v>7423.67</v>
      </c>
      <c r="W217" s="37">
        <f t="shared" si="61"/>
        <v>1</v>
      </c>
      <c r="X217" s="26">
        <f t="shared" si="56"/>
        <v>1</v>
      </c>
      <c r="Y217" s="26">
        <f t="shared" si="62"/>
        <v>0</v>
      </c>
      <c r="Z217" s="28">
        <f t="shared" si="63"/>
        <v>0</v>
      </c>
      <c r="AA217" s="71" t="str">
        <f t="shared" si="57"/>
        <v>SRSA</v>
      </c>
      <c r="AB217" s="37">
        <f t="shared" si="58"/>
        <v>1</v>
      </c>
      <c r="AC217" s="26">
        <f t="shared" si="59"/>
        <v>0</v>
      </c>
      <c r="AD217" s="28">
        <f t="shared" si="60"/>
        <v>0</v>
      </c>
      <c r="AE217" s="71" t="str">
        <f t="shared" si="64"/>
        <v>-</v>
      </c>
      <c r="AF217" s="37">
        <f t="shared" si="65"/>
        <v>0</v>
      </c>
    </row>
    <row r="218" spans="1:32" ht="12.75">
      <c r="A218" s="125">
        <v>2700170</v>
      </c>
      <c r="B218" s="37">
        <v>74046</v>
      </c>
      <c r="C218" s="26" t="s">
        <v>220</v>
      </c>
      <c r="D218" s="26" t="s">
        <v>221</v>
      </c>
      <c r="E218" s="26" t="s">
        <v>159</v>
      </c>
      <c r="F218" s="26">
        <v>55803</v>
      </c>
      <c r="G218" s="27" t="s">
        <v>1036</v>
      </c>
      <c r="H218" s="28">
        <v>2185292468</v>
      </c>
      <c r="I218" s="29" t="s">
        <v>1157</v>
      </c>
      <c r="J218" s="30" t="s">
        <v>1048</v>
      </c>
      <c r="K218" s="32" t="s">
        <v>1048</v>
      </c>
      <c r="L218" s="54">
        <v>72.06</v>
      </c>
      <c r="M218" s="58" t="s">
        <v>1049</v>
      </c>
      <c r="N218" s="36" t="s">
        <v>336</v>
      </c>
      <c r="O218" s="30" t="s">
        <v>336</v>
      </c>
      <c r="P218" s="34"/>
      <c r="Q218" s="32" t="str">
        <f t="shared" si="55"/>
        <v>NO</v>
      </c>
      <c r="R218" s="63" t="s">
        <v>1048</v>
      </c>
      <c r="S218" s="73">
        <v>4919.36</v>
      </c>
      <c r="T218" s="74">
        <v>347.22</v>
      </c>
      <c r="U218" s="74">
        <v>538.72</v>
      </c>
      <c r="V218" s="75">
        <v>410.28</v>
      </c>
      <c r="W218" s="37">
        <f t="shared" si="61"/>
        <v>1</v>
      </c>
      <c r="X218" s="26">
        <f t="shared" si="56"/>
        <v>1</v>
      </c>
      <c r="Y218" s="26">
        <f t="shared" si="62"/>
        <v>0</v>
      </c>
      <c r="Z218" s="28">
        <f t="shared" si="63"/>
        <v>0</v>
      </c>
      <c r="AA218" s="71" t="str">
        <f t="shared" si="57"/>
        <v>SRSA</v>
      </c>
      <c r="AB218" s="37">
        <f t="shared" si="58"/>
        <v>1</v>
      </c>
      <c r="AC218" s="26">
        <f t="shared" si="59"/>
        <v>0</v>
      </c>
      <c r="AD218" s="28">
        <f t="shared" si="60"/>
        <v>0</v>
      </c>
      <c r="AE218" s="71" t="str">
        <f t="shared" si="64"/>
        <v>-</v>
      </c>
      <c r="AF218" s="37">
        <f t="shared" si="65"/>
        <v>0</v>
      </c>
    </row>
    <row r="219" spans="1:32" ht="12.75">
      <c r="A219" s="125">
        <v>2700169</v>
      </c>
      <c r="B219" s="37">
        <v>74045</v>
      </c>
      <c r="C219" s="26" t="s">
        <v>217</v>
      </c>
      <c r="D219" s="26" t="s">
        <v>218</v>
      </c>
      <c r="E219" s="26" t="s">
        <v>219</v>
      </c>
      <c r="F219" s="26">
        <v>56360</v>
      </c>
      <c r="G219" s="27" t="s">
        <v>1036</v>
      </c>
      <c r="H219" s="28">
        <v>3208595302</v>
      </c>
      <c r="I219" s="29" t="s">
        <v>1159</v>
      </c>
      <c r="J219" s="30" t="s">
        <v>1048</v>
      </c>
      <c r="K219" s="32" t="s">
        <v>1048</v>
      </c>
      <c r="L219" s="54">
        <v>60.26</v>
      </c>
      <c r="M219" s="58" t="s">
        <v>1049</v>
      </c>
      <c r="N219" s="36" t="s">
        <v>336</v>
      </c>
      <c r="O219" s="30" t="s">
        <v>336</v>
      </c>
      <c r="P219" s="34"/>
      <c r="Q219" s="32" t="str">
        <f t="shared" si="55"/>
        <v>NO</v>
      </c>
      <c r="R219" s="63" t="s">
        <v>1048</v>
      </c>
      <c r="S219" s="73">
        <v>4885.05</v>
      </c>
      <c r="T219" s="74">
        <v>25.06</v>
      </c>
      <c r="U219" s="74">
        <v>156.27</v>
      </c>
      <c r="V219" s="75">
        <v>250.94</v>
      </c>
      <c r="W219" s="37">
        <f t="shared" si="61"/>
        <v>1</v>
      </c>
      <c r="X219" s="26">
        <f t="shared" si="56"/>
        <v>1</v>
      </c>
      <c r="Y219" s="26">
        <f t="shared" si="62"/>
        <v>0</v>
      </c>
      <c r="Z219" s="28">
        <f t="shared" si="63"/>
        <v>0</v>
      </c>
      <c r="AA219" s="71" t="str">
        <f t="shared" si="57"/>
        <v>SRSA</v>
      </c>
      <c r="AB219" s="37">
        <f t="shared" si="58"/>
        <v>1</v>
      </c>
      <c r="AC219" s="26">
        <f t="shared" si="59"/>
        <v>0</v>
      </c>
      <c r="AD219" s="28">
        <f t="shared" si="60"/>
        <v>0</v>
      </c>
      <c r="AE219" s="71" t="str">
        <f t="shared" si="64"/>
        <v>-</v>
      </c>
      <c r="AF219" s="37">
        <f t="shared" si="65"/>
        <v>0</v>
      </c>
    </row>
    <row r="220" spans="1:32" s="25" customFormat="1" ht="12.75">
      <c r="A220" s="126"/>
      <c r="B220" s="121">
        <v>74116</v>
      </c>
      <c r="C220" s="38" t="s">
        <v>1100</v>
      </c>
      <c r="D220" s="38" t="s">
        <v>1101</v>
      </c>
      <c r="E220" s="38" t="s">
        <v>1102</v>
      </c>
      <c r="F220" s="38" t="s">
        <v>1079</v>
      </c>
      <c r="G220" s="38" t="s">
        <v>1103</v>
      </c>
      <c r="H220" s="50" t="s">
        <v>1104</v>
      </c>
      <c r="I220" s="51"/>
      <c r="J220" s="30"/>
      <c r="K220" s="32" t="s">
        <v>1048</v>
      </c>
      <c r="L220" s="55"/>
      <c r="M220" s="58" t="s">
        <v>1049</v>
      </c>
      <c r="N220" s="36"/>
      <c r="O220" s="30"/>
      <c r="P220" s="34"/>
      <c r="Q220" s="32" t="str">
        <f t="shared" si="55"/>
        <v>NO</v>
      </c>
      <c r="R220" s="63"/>
      <c r="S220" s="76">
        <v>4780.79</v>
      </c>
      <c r="T220" s="77">
        <v>0</v>
      </c>
      <c r="U220" s="77">
        <v>333.62</v>
      </c>
      <c r="V220" s="78">
        <v>629.01</v>
      </c>
      <c r="W220" s="37">
        <f t="shared" si="61"/>
        <v>1</v>
      </c>
      <c r="X220" s="26">
        <f t="shared" si="56"/>
        <v>0</v>
      </c>
      <c r="Y220" s="26">
        <f t="shared" si="62"/>
        <v>0</v>
      </c>
      <c r="Z220" s="28">
        <f t="shared" si="63"/>
        <v>0</v>
      </c>
      <c r="AA220" s="71" t="str">
        <f t="shared" si="57"/>
        <v>-</v>
      </c>
      <c r="AB220" s="37">
        <f t="shared" si="58"/>
        <v>0</v>
      </c>
      <c r="AC220" s="26">
        <f t="shared" si="59"/>
        <v>0</v>
      </c>
      <c r="AD220" s="28">
        <f t="shared" si="60"/>
        <v>0</v>
      </c>
      <c r="AE220" s="71" t="str">
        <f t="shared" si="64"/>
        <v>-</v>
      </c>
      <c r="AF220" s="37">
        <f t="shared" si="65"/>
        <v>0</v>
      </c>
    </row>
    <row r="221" spans="1:32" ht="12.75">
      <c r="A221" s="125">
        <v>2700088</v>
      </c>
      <c r="B221" s="37">
        <v>12167</v>
      </c>
      <c r="C221" s="26" t="s">
        <v>882</v>
      </c>
      <c r="D221" s="26" t="s">
        <v>75</v>
      </c>
      <c r="E221" s="26" t="s">
        <v>986</v>
      </c>
      <c r="F221" s="26">
        <v>56229</v>
      </c>
      <c r="G221" s="27">
        <v>107</v>
      </c>
      <c r="H221" s="28">
        <v>5074235164</v>
      </c>
      <c r="I221" s="29" t="s">
        <v>1159</v>
      </c>
      <c r="J221" s="30" t="s">
        <v>1048</v>
      </c>
      <c r="K221" s="32" t="s">
        <v>1048</v>
      </c>
      <c r="L221" s="54">
        <v>542.07</v>
      </c>
      <c r="M221" s="58" t="s">
        <v>1049</v>
      </c>
      <c r="N221" s="36">
        <v>5.587668593</v>
      </c>
      <c r="O221" s="30" t="s">
        <v>1049</v>
      </c>
      <c r="P221" s="34"/>
      <c r="Q221" s="32" t="str">
        <f t="shared" si="55"/>
        <v>NO</v>
      </c>
      <c r="R221" s="63" t="s">
        <v>1048</v>
      </c>
      <c r="S221" s="73">
        <v>19710.2</v>
      </c>
      <c r="T221" s="74">
        <v>979.13</v>
      </c>
      <c r="U221" s="74">
        <v>2156.48</v>
      </c>
      <c r="V221" s="75">
        <v>2358.6</v>
      </c>
      <c r="W221" s="37">
        <f t="shared" si="61"/>
        <v>1</v>
      </c>
      <c r="X221" s="26">
        <f t="shared" si="56"/>
        <v>1</v>
      </c>
      <c r="Y221" s="26">
        <f t="shared" si="62"/>
        <v>0</v>
      </c>
      <c r="Z221" s="28">
        <f t="shared" si="63"/>
        <v>0</v>
      </c>
      <c r="AA221" s="71" t="str">
        <f t="shared" si="57"/>
        <v>SRSA</v>
      </c>
      <c r="AB221" s="37">
        <f t="shared" si="58"/>
        <v>1</v>
      </c>
      <c r="AC221" s="26">
        <f t="shared" si="59"/>
        <v>0</v>
      </c>
      <c r="AD221" s="28">
        <f t="shared" si="60"/>
        <v>0</v>
      </c>
      <c r="AE221" s="71" t="str">
        <f t="shared" si="64"/>
        <v>-</v>
      </c>
      <c r="AF221" s="37">
        <f t="shared" si="65"/>
        <v>0</v>
      </c>
    </row>
    <row r="222" spans="1:32" ht="12.75">
      <c r="A222" s="125">
        <v>2717780</v>
      </c>
      <c r="B222" s="37">
        <v>10194</v>
      </c>
      <c r="C222" s="26" t="s">
        <v>940</v>
      </c>
      <c r="D222" s="26" t="s">
        <v>596</v>
      </c>
      <c r="E222" s="26" t="s">
        <v>940</v>
      </c>
      <c r="F222" s="26">
        <v>55044</v>
      </c>
      <c r="G222" s="27">
        <v>8501</v>
      </c>
      <c r="H222" s="28">
        <v>9524697100</v>
      </c>
      <c r="I222" s="29" t="s">
        <v>1052</v>
      </c>
      <c r="J222" s="30" t="s">
        <v>1049</v>
      </c>
      <c r="K222" s="32" t="s">
        <v>1049</v>
      </c>
      <c r="L222" s="54">
        <v>9857.34</v>
      </c>
      <c r="M222" s="58" t="s">
        <v>1049</v>
      </c>
      <c r="N222" s="36">
        <v>2.150745979</v>
      </c>
      <c r="O222" s="30" t="s">
        <v>1049</v>
      </c>
      <c r="P222" s="34"/>
      <c r="Q222" s="32" t="str">
        <f t="shared" si="55"/>
        <v>NO</v>
      </c>
      <c r="R222" s="63" t="s">
        <v>1049</v>
      </c>
      <c r="S222" s="73">
        <v>154263.68</v>
      </c>
      <c r="T222" s="74">
        <v>0</v>
      </c>
      <c r="U222" s="74">
        <v>20598.33</v>
      </c>
      <c r="V222" s="75">
        <v>38835.75</v>
      </c>
      <c r="W222" s="37">
        <f t="shared" si="61"/>
        <v>0</v>
      </c>
      <c r="X222" s="26">
        <f t="shared" si="56"/>
        <v>0</v>
      </c>
      <c r="Y222" s="26">
        <f t="shared" si="62"/>
        <v>0</v>
      </c>
      <c r="Z222" s="28">
        <f t="shared" si="63"/>
        <v>0</v>
      </c>
      <c r="AA222" s="71" t="str">
        <f t="shared" si="57"/>
        <v>-</v>
      </c>
      <c r="AB222" s="37">
        <f t="shared" si="58"/>
        <v>0</v>
      </c>
      <c r="AC222" s="26">
        <f t="shared" si="59"/>
        <v>0</v>
      </c>
      <c r="AD222" s="28">
        <f t="shared" si="60"/>
        <v>0</v>
      </c>
      <c r="AE222" s="71" t="str">
        <f t="shared" si="64"/>
        <v>-</v>
      </c>
      <c r="AF222" s="37">
        <f t="shared" si="65"/>
        <v>0</v>
      </c>
    </row>
    <row r="223" spans="1:32" ht="12.75">
      <c r="A223" s="125">
        <v>2717880</v>
      </c>
      <c r="B223" s="37">
        <v>10356</v>
      </c>
      <c r="C223" s="26" t="s">
        <v>934</v>
      </c>
      <c r="D223" s="26" t="s">
        <v>921</v>
      </c>
      <c r="E223" s="26" t="s">
        <v>934</v>
      </c>
      <c r="F223" s="26">
        <v>56735</v>
      </c>
      <c r="G223" s="27">
        <v>217</v>
      </c>
      <c r="H223" s="28">
        <v>2187625400</v>
      </c>
      <c r="I223" s="29" t="s">
        <v>1159</v>
      </c>
      <c r="J223" s="30" t="s">
        <v>1048</v>
      </c>
      <c r="K223" s="32" t="s">
        <v>1048</v>
      </c>
      <c r="L223" s="54">
        <v>196.2</v>
      </c>
      <c r="M223" s="58" t="s">
        <v>1048</v>
      </c>
      <c r="N223" s="36">
        <v>13.68421053</v>
      </c>
      <c r="O223" s="30" t="s">
        <v>1049</v>
      </c>
      <c r="P223" s="34"/>
      <c r="Q223" s="32" t="str">
        <f t="shared" si="55"/>
        <v>NO</v>
      </c>
      <c r="R223" s="63" t="s">
        <v>1048</v>
      </c>
      <c r="S223" s="73">
        <v>9218.14</v>
      </c>
      <c r="T223" s="74">
        <v>932.18</v>
      </c>
      <c r="U223" s="74">
        <v>1431.39</v>
      </c>
      <c r="V223" s="75">
        <v>1073.37</v>
      </c>
      <c r="W223" s="37">
        <f t="shared" si="61"/>
        <v>1</v>
      </c>
      <c r="X223" s="26">
        <f t="shared" si="56"/>
        <v>1</v>
      </c>
      <c r="Y223" s="26">
        <f t="shared" si="62"/>
        <v>0</v>
      </c>
      <c r="Z223" s="28">
        <f t="shared" si="63"/>
        <v>0</v>
      </c>
      <c r="AA223" s="71" t="str">
        <f t="shared" si="57"/>
        <v>SRSA</v>
      </c>
      <c r="AB223" s="37">
        <f t="shared" si="58"/>
        <v>1</v>
      </c>
      <c r="AC223" s="26">
        <f t="shared" si="59"/>
        <v>0</v>
      </c>
      <c r="AD223" s="28">
        <f t="shared" si="60"/>
        <v>0</v>
      </c>
      <c r="AE223" s="71" t="str">
        <f t="shared" si="64"/>
        <v>-</v>
      </c>
      <c r="AF223" s="37">
        <f t="shared" si="65"/>
        <v>0</v>
      </c>
    </row>
    <row r="224" spans="1:32" ht="12.75">
      <c r="A224" s="125">
        <v>2717910</v>
      </c>
      <c r="B224" s="37">
        <v>10229</v>
      </c>
      <c r="C224" s="26" t="s">
        <v>597</v>
      </c>
      <c r="D224" s="26" t="s">
        <v>598</v>
      </c>
      <c r="E224" s="26" t="s">
        <v>597</v>
      </c>
      <c r="F224" s="26">
        <v>55949</v>
      </c>
      <c r="G224" s="27" t="s">
        <v>1036</v>
      </c>
      <c r="H224" s="28">
        <v>5074672229</v>
      </c>
      <c r="I224" s="29" t="s">
        <v>1159</v>
      </c>
      <c r="J224" s="30" t="s">
        <v>1048</v>
      </c>
      <c r="K224" s="32" t="s">
        <v>1048</v>
      </c>
      <c r="L224" s="54">
        <v>335.95</v>
      </c>
      <c r="M224" s="58" t="s">
        <v>1049</v>
      </c>
      <c r="N224" s="36">
        <v>12.96928328</v>
      </c>
      <c r="O224" s="30" t="s">
        <v>1049</v>
      </c>
      <c r="P224" s="34"/>
      <c r="Q224" s="32" t="str">
        <f t="shared" si="55"/>
        <v>NO</v>
      </c>
      <c r="R224" s="63" t="s">
        <v>1048</v>
      </c>
      <c r="S224" s="73">
        <v>20695.11</v>
      </c>
      <c r="T224" s="74">
        <v>1587.94</v>
      </c>
      <c r="U224" s="74">
        <v>2431.38</v>
      </c>
      <c r="V224" s="75">
        <v>1815.37</v>
      </c>
      <c r="W224" s="37">
        <f t="shared" si="61"/>
        <v>1</v>
      </c>
      <c r="X224" s="26">
        <f t="shared" si="56"/>
        <v>1</v>
      </c>
      <c r="Y224" s="26">
        <f t="shared" si="62"/>
        <v>0</v>
      </c>
      <c r="Z224" s="28">
        <f t="shared" si="63"/>
        <v>0</v>
      </c>
      <c r="AA224" s="71" t="str">
        <f t="shared" si="57"/>
        <v>SRSA</v>
      </c>
      <c r="AB224" s="37">
        <f t="shared" si="58"/>
        <v>1</v>
      </c>
      <c r="AC224" s="26">
        <f t="shared" si="59"/>
        <v>0</v>
      </c>
      <c r="AD224" s="28">
        <f t="shared" si="60"/>
        <v>0</v>
      </c>
      <c r="AE224" s="71" t="str">
        <f t="shared" si="64"/>
        <v>-</v>
      </c>
      <c r="AF224" s="37">
        <f t="shared" si="65"/>
        <v>0</v>
      </c>
    </row>
    <row r="225" spans="1:32" ht="12.75">
      <c r="A225" s="125">
        <v>2717940</v>
      </c>
      <c r="B225" s="37">
        <v>10306</v>
      </c>
      <c r="C225" s="26" t="s">
        <v>972</v>
      </c>
      <c r="D225" s="26" t="s">
        <v>599</v>
      </c>
      <c r="E225" s="26" t="s">
        <v>972</v>
      </c>
      <c r="F225" s="26">
        <v>56461</v>
      </c>
      <c r="G225" s="27">
        <v>9522</v>
      </c>
      <c r="H225" s="28">
        <v>2182242288</v>
      </c>
      <c r="I225" s="29" t="s">
        <v>1159</v>
      </c>
      <c r="J225" s="30" t="s">
        <v>1048</v>
      </c>
      <c r="K225" s="32" t="s">
        <v>1048</v>
      </c>
      <c r="L225" s="54">
        <v>277.62</v>
      </c>
      <c r="M225" s="58" t="s">
        <v>1049</v>
      </c>
      <c r="N225" s="36">
        <v>17</v>
      </c>
      <c r="O225" s="30" t="s">
        <v>1049</v>
      </c>
      <c r="P225" s="34"/>
      <c r="Q225" s="32" t="str">
        <f t="shared" si="55"/>
        <v>NO</v>
      </c>
      <c r="R225" s="63" t="s">
        <v>1048</v>
      </c>
      <c r="S225" s="73">
        <v>23885.18</v>
      </c>
      <c r="T225" s="74">
        <v>2064.78</v>
      </c>
      <c r="U225" s="74">
        <v>2878.11</v>
      </c>
      <c r="V225" s="75">
        <v>1826.21</v>
      </c>
      <c r="W225" s="37">
        <f t="shared" si="61"/>
        <v>1</v>
      </c>
      <c r="X225" s="26">
        <f t="shared" si="56"/>
        <v>1</v>
      </c>
      <c r="Y225" s="26">
        <f t="shared" si="62"/>
        <v>0</v>
      </c>
      <c r="Z225" s="28">
        <f t="shared" si="63"/>
        <v>0</v>
      </c>
      <c r="AA225" s="71" t="str">
        <f t="shared" si="57"/>
        <v>SRSA</v>
      </c>
      <c r="AB225" s="37">
        <f t="shared" si="58"/>
        <v>1</v>
      </c>
      <c r="AC225" s="26">
        <f t="shared" si="59"/>
        <v>0</v>
      </c>
      <c r="AD225" s="28">
        <f t="shared" si="60"/>
        <v>0</v>
      </c>
      <c r="AE225" s="71" t="str">
        <f t="shared" si="64"/>
        <v>-</v>
      </c>
      <c r="AF225" s="37">
        <f t="shared" si="65"/>
        <v>0</v>
      </c>
    </row>
    <row r="226" spans="1:32" ht="12.75">
      <c r="A226" s="125">
        <v>2718030</v>
      </c>
      <c r="B226" s="37">
        <v>10392</v>
      </c>
      <c r="C226" s="26" t="s">
        <v>600</v>
      </c>
      <c r="D226" s="26" t="s">
        <v>601</v>
      </c>
      <c r="E226" s="26" t="s">
        <v>600</v>
      </c>
      <c r="F226" s="26">
        <v>56057</v>
      </c>
      <c r="G226" s="27">
        <v>1299</v>
      </c>
      <c r="H226" s="28">
        <v>5073576802</v>
      </c>
      <c r="I226" s="29" t="s">
        <v>1159</v>
      </c>
      <c r="J226" s="30" t="s">
        <v>1048</v>
      </c>
      <c r="K226" s="32" t="s">
        <v>1048</v>
      </c>
      <c r="L226" s="54">
        <v>660.87</v>
      </c>
      <c r="M226" s="58" t="s">
        <v>1049</v>
      </c>
      <c r="N226" s="36">
        <v>4.545454545</v>
      </c>
      <c r="O226" s="30" t="s">
        <v>1049</v>
      </c>
      <c r="P226" s="34"/>
      <c r="Q226" s="32" t="str">
        <f t="shared" si="55"/>
        <v>NO</v>
      </c>
      <c r="R226" s="63" t="s">
        <v>1048</v>
      </c>
      <c r="S226" s="73">
        <v>25078.49</v>
      </c>
      <c r="T226" s="74">
        <v>995.91</v>
      </c>
      <c r="U226" s="74">
        <v>2447.37</v>
      </c>
      <c r="V226" s="75">
        <v>2877.78</v>
      </c>
      <c r="W226" s="37">
        <f t="shared" si="61"/>
        <v>1</v>
      </c>
      <c r="X226" s="26">
        <f t="shared" si="56"/>
        <v>0</v>
      </c>
      <c r="Y226" s="26">
        <f t="shared" si="62"/>
        <v>0</v>
      </c>
      <c r="Z226" s="28">
        <f t="shared" si="63"/>
        <v>0</v>
      </c>
      <c r="AA226" s="71" t="str">
        <f t="shared" si="57"/>
        <v>-</v>
      </c>
      <c r="AB226" s="37">
        <f t="shared" si="58"/>
        <v>1</v>
      </c>
      <c r="AC226" s="26">
        <f t="shared" si="59"/>
        <v>0</v>
      </c>
      <c r="AD226" s="28">
        <f t="shared" si="60"/>
        <v>0</v>
      </c>
      <c r="AE226" s="71" t="str">
        <f t="shared" si="64"/>
        <v>-</v>
      </c>
      <c r="AF226" s="37">
        <f t="shared" si="65"/>
        <v>0</v>
      </c>
    </row>
    <row r="227" spans="1:32" ht="12.75">
      <c r="A227" s="125">
        <v>2718060</v>
      </c>
      <c r="B227" s="37">
        <v>10499</v>
      </c>
      <c r="C227" s="26" t="s">
        <v>925</v>
      </c>
      <c r="D227" s="26" t="s">
        <v>98</v>
      </c>
      <c r="E227" s="26" t="s">
        <v>925</v>
      </c>
      <c r="F227" s="26">
        <v>55951</v>
      </c>
      <c r="G227" s="27" t="s">
        <v>1036</v>
      </c>
      <c r="H227" s="28">
        <v>5073245743</v>
      </c>
      <c r="I227" s="29" t="s">
        <v>1159</v>
      </c>
      <c r="J227" s="30" t="s">
        <v>1048</v>
      </c>
      <c r="K227" s="32" t="s">
        <v>1048</v>
      </c>
      <c r="L227" s="54">
        <v>353.79</v>
      </c>
      <c r="M227" s="58" t="s">
        <v>1049</v>
      </c>
      <c r="N227" s="36">
        <v>7.481296758</v>
      </c>
      <c r="O227" s="30" t="s">
        <v>1049</v>
      </c>
      <c r="P227" s="34"/>
      <c r="Q227" s="32" t="str">
        <f t="shared" si="55"/>
        <v>NO</v>
      </c>
      <c r="R227" s="63" t="s">
        <v>1048</v>
      </c>
      <c r="S227" s="73">
        <v>18255.05</v>
      </c>
      <c r="T227" s="74">
        <v>980.82</v>
      </c>
      <c r="U227" s="74">
        <v>1801.73</v>
      </c>
      <c r="V227" s="75">
        <v>1686.8</v>
      </c>
      <c r="W227" s="37">
        <f t="shared" si="61"/>
        <v>1</v>
      </c>
      <c r="X227" s="26">
        <f t="shared" si="56"/>
        <v>1</v>
      </c>
      <c r="Y227" s="26">
        <f t="shared" si="62"/>
        <v>0</v>
      </c>
      <c r="Z227" s="28">
        <f t="shared" si="63"/>
        <v>0</v>
      </c>
      <c r="AA227" s="71" t="str">
        <f t="shared" si="57"/>
        <v>SRSA</v>
      </c>
      <c r="AB227" s="37">
        <f t="shared" si="58"/>
        <v>1</v>
      </c>
      <c r="AC227" s="26">
        <f t="shared" si="59"/>
        <v>0</v>
      </c>
      <c r="AD227" s="28">
        <f t="shared" si="60"/>
        <v>0</v>
      </c>
      <c r="AE227" s="71" t="str">
        <f t="shared" si="64"/>
        <v>-</v>
      </c>
      <c r="AF227" s="37">
        <f t="shared" si="65"/>
        <v>0</v>
      </c>
    </row>
    <row r="228" spans="1:32" ht="12.75">
      <c r="A228" s="125">
        <v>2702640</v>
      </c>
      <c r="B228" s="37">
        <v>10424</v>
      </c>
      <c r="C228" s="26" t="s">
        <v>367</v>
      </c>
      <c r="D228" s="26" t="s">
        <v>946</v>
      </c>
      <c r="E228" s="26" t="s">
        <v>367</v>
      </c>
      <c r="F228" s="26">
        <v>55354</v>
      </c>
      <c r="G228" s="27">
        <v>158</v>
      </c>
      <c r="H228" s="28">
        <v>3203952521</v>
      </c>
      <c r="I228" s="29" t="s">
        <v>1159</v>
      </c>
      <c r="J228" s="30" t="s">
        <v>1048</v>
      </c>
      <c r="K228" s="32" t="s">
        <v>1048</v>
      </c>
      <c r="L228" s="54">
        <v>462.67</v>
      </c>
      <c r="M228" s="58" t="s">
        <v>1049</v>
      </c>
      <c r="N228" s="36">
        <v>11.74377224</v>
      </c>
      <c r="O228" s="30" t="s">
        <v>1049</v>
      </c>
      <c r="P228" s="34"/>
      <c r="Q228" s="32" t="str">
        <f t="shared" si="55"/>
        <v>NO</v>
      </c>
      <c r="R228" s="63" t="s">
        <v>1048</v>
      </c>
      <c r="S228" s="73">
        <v>21112.5</v>
      </c>
      <c r="T228" s="74">
        <v>1396.61</v>
      </c>
      <c r="U228" s="74">
        <v>2477.9</v>
      </c>
      <c r="V228" s="75">
        <v>2236.67</v>
      </c>
      <c r="W228" s="37">
        <f aca="true" t="shared" si="66" ref="W228:W284">IF(OR(J228="YES",K228="YES"),1,0)</f>
        <v>1</v>
      </c>
      <c r="X228" s="26">
        <f t="shared" si="56"/>
        <v>1</v>
      </c>
      <c r="Y228" s="26">
        <f aca="true" t="shared" si="67" ref="Y228:Y284">IF(AND(OR(J228="YES",K228="YES"),(W228=0)),"Trouble",0)</f>
        <v>0</v>
      </c>
      <c r="Z228" s="28">
        <f aca="true" t="shared" si="68" ref="Z228:Z284">IF(AND(OR(AND(ISNUMBER(L228),AND(L228&gt;0,L228&lt;600)),AND(ISNUMBER(L228),AND(L228&gt;0,M228="YES"))),(X228=0)),"Trouble",0)</f>
        <v>0</v>
      </c>
      <c r="AA228" s="71" t="str">
        <f t="shared" si="57"/>
        <v>SRSA</v>
      </c>
      <c r="AB228" s="37">
        <f t="shared" si="58"/>
        <v>1</v>
      </c>
      <c r="AC228" s="26">
        <f t="shared" si="59"/>
        <v>0</v>
      </c>
      <c r="AD228" s="28">
        <f t="shared" si="60"/>
        <v>0</v>
      </c>
      <c r="AE228" s="71" t="str">
        <f aca="true" t="shared" si="69" ref="AE228:AE284">IF(AND(AND(AD228="Initial",AF228=0),AND(ISNUMBER(L228),L228&gt;0)),"RLIS","-")</f>
        <v>-</v>
      </c>
      <c r="AF228" s="37">
        <f aca="true" t="shared" si="70" ref="AF228:AF284">IF(AND(AA228="SRSA",AD228="Initial"),"SRSA",0)</f>
        <v>0</v>
      </c>
    </row>
    <row r="229" spans="1:32" ht="12.75">
      <c r="A229" s="125">
        <v>2718070</v>
      </c>
      <c r="B229" s="37">
        <v>12397</v>
      </c>
      <c r="C229" s="26" t="s">
        <v>602</v>
      </c>
      <c r="D229" s="26" t="s">
        <v>603</v>
      </c>
      <c r="E229" s="26" t="s">
        <v>604</v>
      </c>
      <c r="F229" s="26">
        <v>56058</v>
      </c>
      <c r="G229" s="27">
        <v>1849</v>
      </c>
      <c r="H229" s="28">
        <v>5076658828</v>
      </c>
      <c r="I229" s="29" t="s">
        <v>1050</v>
      </c>
      <c r="J229" s="30" t="s">
        <v>1049</v>
      </c>
      <c r="K229" s="32" t="s">
        <v>1049</v>
      </c>
      <c r="L229" s="54">
        <v>1207.55</v>
      </c>
      <c r="M229" s="58" t="s">
        <v>1049</v>
      </c>
      <c r="N229" s="36">
        <v>8.69001297</v>
      </c>
      <c r="O229" s="30" t="s">
        <v>1049</v>
      </c>
      <c r="P229" s="34"/>
      <c r="Q229" s="32" t="str">
        <f aca="true" t="shared" si="71" ref="Q229:Q285">IF(AND(ISNUMBER(P229),P229&gt;=20),"YES","NO")</f>
        <v>NO</v>
      </c>
      <c r="R229" s="63" t="s">
        <v>1048</v>
      </c>
      <c r="S229" s="73">
        <v>63882.39</v>
      </c>
      <c r="T229" s="74">
        <v>3750.83</v>
      </c>
      <c r="U229" s="74">
        <v>6760.53</v>
      </c>
      <c r="V229" s="75">
        <v>6206.28</v>
      </c>
      <c r="W229" s="37">
        <f t="shared" si="66"/>
        <v>0</v>
      </c>
      <c r="X229" s="26">
        <f aca="true" t="shared" si="72" ref="X229:X285">IF(OR(AND(ISNUMBER(L229),AND(L229&gt;0,L229&lt;600)),AND(ISNUMBER(L229),AND(L229&gt;0,M229="YES"))),1,0)</f>
        <v>0</v>
      </c>
      <c r="Y229" s="26">
        <f t="shared" si="67"/>
        <v>0</v>
      </c>
      <c r="Z229" s="28">
        <f t="shared" si="68"/>
        <v>0</v>
      </c>
      <c r="AA229" s="71" t="str">
        <f aca="true" t="shared" si="73" ref="AA229:AA285">IF(AND(W229=1,X229=1),"SRSA","-")</f>
        <v>-</v>
      </c>
      <c r="AB229" s="37">
        <f aca="true" t="shared" si="74" ref="AB229:AB285">IF(R229="YES",1,0)</f>
        <v>1</v>
      </c>
      <c r="AC229" s="26">
        <f aca="true" t="shared" si="75" ref="AC229:AC285">IF(OR(AND(ISNUMBER(P229),P229&gt;=20),(AND(ISNUMBER(P229)=FALSE,AND(ISNUMBER(N229),N229&gt;=20)))),1,0)</f>
        <v>0</v>
      </c>
      <c r="AD229" s="28">
        <f aca="true" t="shared" si="76" ref="AD229:AD285">IF(AND(AB229=1,AC229=1),"Initial",0)</f>
        <v>0</v>
      </c>
      <c r="AE229" s="71" t="str">
        <f t="shared" si="69"/>
        <v>-</v>
      </c>
      <c r="AF229" s="37">
        <f t="shared" si="70"/>
        <v>0</v>
      </c>
    </row>
    <row r="230" spans="1:32" ht="12.75">
      <c r="A230" s="125">
        <v>2718090</v>
      </c>
      <c r="B230" s="37">
        <v>10857</v>
      </c>
      <c r="C230" s="26" t="s">
        <v>605</v>
      </c>
      <c r="D230" s="26" t="s">
        <v>606</v>
      </c>
      <c r="E230" s="26" t="s">
        <v>989</v>
      </c>
      <c r="F230" s="26">
        <v>55952</v>
      </c>
      <c r="G230" s="27">
        <v>741</v>
      </c>
      <c r="H230" s="28">
        <v>5075232191</v>
      </c>
      <c r="I230" s="29" t="s">
        <v>1159</v>
      </c>
      <c r="J230" s="30" t="s">
        <v>1048</v>
      </c>
      <c r="K230" s="32" t="s">
        <v>1048</v>
      </c>
      <c r="L230" s="54">
        <v>736.32</v>
      </c>
      <c r="M230" s="58" t="s">
        <v>1049</v>
      </c>
      <c r="N230" s="36">
        <v>9.929906542</v>
      </c>
      <c r="O230" s="30" t="s">
        <v>1049</v>
      </c>
      <c r="P230" s="34"/>
      <c r="Q230" s="32" t="str">
        <f t="shared" si="71"/>
        <v>NO</v>
      </c>
      <c r="R230" s="63" t="s">
        <v>1048</v>
      </c>
      <c r="S230" s="73">
        <v>47044.31</v>
      </c>
      <c r="T230" s="74">
        <v>2966.89</v>
      </c>
      <c r="U230" s="74">
        <v>4943.38</v>
      </c>
      <c r="V230" s="75">
        <v>4147.11</v>
      </c>
      <c r="W230" s="37">
        <f t="shared" si="66"/>
        <v>1</v>
      </c>
      <c r="X230" s="26">
        <f t="shared" si="72"/>
        <v>0</v>
      </c>
      <c r="Y230" s="26">
        <f t="shared" si="67"/>
        <v>0</v>
      </c>
      <c r="Z230" s="28">
        <f t="shared" si="68"/>
        <v>0</v>
      </c>
      <c r="AA230" s="71" t="str">
        <f t="shared" si="73"/>
        <v>-</v>
      </c>
      <c r="AB230" s="37">
        <f t="shared" si="74"/>
        <v>1</v>
      </c>
      <c r="AC230" s="26">
        <f t="shared" si="75"/>
        <v>0</v>
      </c>
      <c r="AD230" s="28">
        <f t="shared" si="76"/>
        <v>0</v>
      </c>
      <c r="AE230" s="71" t="str">
        <f t="shared" si="69"/>
        <v>-</v>
      </c>
      <c r="AF230" s="37">
        <f t="shared" si="70"/>
        <v>0</v>
      </c>
    </row>
    <row r="231" spans="1:32" ht="12.75">
      <c r="A231" s="125">
        <v>2700343</v>
      </c>
      <c r="B231" s="37">
        <v>74104</v>
      </c>
      <c r="C231" s="26" t="s">
        <v>346</v>
      </c>
      <c r="D231" s="26" t="s">
        <v>347</v>
      </c>
      <c r="E231" s="26" t="s">
        <v>348</v>
      </c>
      <c r="F231" s="26">
        <v>55434</v>
      </c>
      <c r="G231" s="27" t="s">
        <v>1036</v>
      </c>
      <c r="H231" s="28">
        <v>7634648545</v>
      </c>
      <c r="I231" s="29" t="s">
        <v>1152</v>
      </c>
      <c r="J231" s="30" t="s">
        <v>1049</v>
      </c>
      <c r="K231" s="32" t="s">
        <v>1049</v>
      </c>
      <c r="L231" s="54">
        <v>91.6</v>
      </c>
      <c r="M231" s="58" t="s">
        <v>1049</v>
      </c>
      <c r="N231" s="36" t="s">
        <v>336</v>
      </c>
      <c r="O231" s="30" t="s">
        <v>336</v>
      </c>
      <c r="P231" s="34"/>
      <c r="Q231" s="32" t="str">
        <f t="shared" si="71"/>
        <v>NO</v>
      </c>
      <c r="R231" s="63" t="s">
        <v>1049</v>
      </c>
      <c r="S231" s="73">
        <v>2883.51</v>
      </c>
      <c r="T231" s="74">
        <v>0</v>
      </c>
      <c r="U231" s="74">
        <v>214.75</v>
      </c>
      <c r="V231" s="75">
        <v>404.88</v>
      </c>
      <c r="W231" s="37">
        <f t="shared" si="66"/>
        <v>0</v>
      </c>
      <c r="X231" s="26">
        <f t="shared" si="72"/>
        <v>1</v>
      </c>
      <c r="Y231" s="26">
        <f t="shared" si="67"/>
        <v>0</v>
      </c>
      <c r="Z231" s="28">
        <f t="shared" si="68"/>
        <v>0</v>
      </c>
      <c r="AA231" s="71" t="str">
        <f t="shared" si="73"/>
        <v>-</v>
      </c>
      <c r="AB231" s="37">
        <f t="shared" si="74"/>
        <v>0</v>
      </c>
      <c r="AC231" s="26">
        <f t="shared" si="75"/>
        <v>0</v>
      </c>
      <c r="AD231" s="28">
        <f t="shared" si="76"/>
        <v>0</v>
      </c>
      <c r="AE231" s="71" t="str">
        <f t="shared" si="69"/>
        <v>-</v>
      </c>
      <c r="AF231" s="37">
        <f t="shared" si="70"/>
        <v>0</v>
      </c>
    </row>
    <row r="232" spans="1:32" ht="12.75">
      <c r="A232" s="125">
        <v>2718210</v>
      </c>
      <c r="B232" s="37">
        <v>10465</v>
      </c>
      <c r="C232" s="26" t="s">
        <v>1037</v>
      </c>
      <c r="D232" s="26" t="s">
        <v>607</v>
      </c>
      <c r="E232" s="26" t="s">
        <v>1037</v>
      </c>
      <c r="F232" s="26">
        <v>55355</v>
      </c>
      <c r="G232" s="27">
        <v>1409</v>
      </c>
      <c r="H232" s="28">
        <v>3206932444</v>
      </c>
      <c r="I232" s="29" t="s">
        <v>1151</v>
      </c>
      <c r="J232" s="30" t="s">
        <v>1049</v>
      </c>
      <c r="K232" s="32" t="s">
        <v>1049</v>
      </c>
      <c r="L232" s="54">
        <v>1821.9</v>
      </c>
      <c r="M232" s="58" t="s">
        <v>1049</v>
      </c>
      <c r="N232" s="36">
        <v>7.098321343</v>
      </c>
      <c r="O232" s="30" t="s">
        <v>1049</v>
      </c>
      <c r="P232" s="34"/>
      <c r="Q232" s="32" t="str">
        <f t="shared" si="71"/>
        <v>NO</v>
      </c>
      <c r="R232" s="63" t="s">
        <v>1048</v>
      </c>
      <c r="S232" s="73">
        <v>74028.39</v>
      </c>
      <c r="T232" s="74">
        <v>3805.29</v>
      </c>
      <c r="U232" s="74">
        <v>8053.84</v>
      </c>
      <c r="V232" s="75">
        <v>8549.7</v>
      </c>
      <c r="W232" s="37">
        <f t="shared" si="66"/>
        <v>0</v>
      </c>
      <c r="X232" s="26">
        <f t="shared" si="72"/>
        <v>0</v>
      </c>
      <c r="Y232" s="26">
        <f t="shared" si="67"/>
        <v>0</v>
      </c>
      <c r="Z232" s="28">
        <f t="shared" si="68"/>
        <v>0</v>
      </c>
      <c r="AA232" s="71" t="str">
        <f t="shared" si="73"/>
        <v>-</v>
      </c>
      <c r="AB232" s="37">
        <f t="shared" si="74"/>
        <v>1</v>
      </c>
      <c r="AC232" s="26">
        <f t="shared" si="75"/>
        <v>0</v>
      </c>
      <c r="AD232" s="28">
        <f t="shared" si="76"/>
        <v>0</v>
      </c>
      <c r="AE232" s="71" t="str">
        <f t="shared" si="69"/>
        <v>-</v>
      </c>
      <c r="AF232" s="37">
        <f t="shared" si="70"/>
        <v>0</v>
      </c>
    </row>
    <row r="233" spans="1:32" ht="12.75">
      <c r="A233" s="125">
        <v>2700203</v>
      </c>
      <c r="B233" s="37">
        <v>506040</v>
      </c>
      <c r="C233" s="26" t="s">
        <v>280</v>
      </c>
      <c r="D233" s="26" t="s">
        <v>281</v>
      </c>
      <c r="E233" s="26" t="s">
        <v>922</v>
      </c>
      <c r="F233" s="26">
        <v>55350</v>
      </c>
      <c r="G233" s="27">
        <v>3183</v>
      </c>
      <c r="H233" s="28">
        <v>3202340267</v>
      </c>
      <c r="I233" s="29" t="s">
        <v>1151</v>
      </c>
      <c r="J233" s="30" t="s">
        <v>1049</v>
      </c>
      <c r="K233" s="32" t="s">
        <v>1049</v>
      </c>
      <c r="L233" s="54">
        <v>0</v>
      </c>
      <c r="M233" s="58" t="s">
        <v>1049</v>
      </c>
      <c r="N233" s="36" t="s">
        <v>336</v>
      </c>
      <c r="O233" s="30" t="s">
        <v>336</v>
      </c>
      <c r="P233" s="34"/>
      <c r="Q233" s="32" t="str">
        <f t="shared" si="71"/>
        <v>NO</v>
      </c>
      <c r="R233" s="63" t="s">
        <v>1048</v>
      </c>
      <c r="S233" s="73">
        <v>0</v>
      </c>
      <c r="T233" s="74">
        <v>0</v>
      </c>
      <c r="U233" s="74">
        <v>0</v>
      </c>
      <c r="V233" s="75">
        <v>0</v>
      </c>
      <c r="W233" s="37">
        <f t="shared" si="66"/>
        <v>0</v>
      </c>
      <c r="X233" s="26">
        <f t="shared" si="72"/>
        <v>0</v>
      </c>
      <c r="Y233" s="26">
        <f t="shared" si="67"/>
        <v>0</v>
      </c>
      <c r="Z233" s="28">
        <f t="shared" si="68"/>
        <v>0</v>
      </c>
      <c r="AA233" s="71" t="str">
        <f t="shared" si="73"/>
        <v>-</v>
      </c>
      <c r="AB233" s="37">
        <f t="shared" si="74"/>
        <v>1</v>
      </c>
      <c r="AC233" s="26">
        <f t="shared" si="75"/>
        <v>0</v>
      </c>
      <c r="AD233" s="28">
        <f t="shared" si="76"/>
        <v>0</v>
      </c>
      <c r="AE233" s="71" t="str">
        <f t="shared" si="69"/>
        <v>-</v>
      </c>
      <c r="AF233" s="37">
        <f t="shared" si="70"/>
        <v>0</v>
      </c>
    </row>
    <row r="234" spans="1:32" ht="12.75">
      <c r="A234" s="125">
        <v>2718240</v>
      </c>
      <c r="B234" s="37">
        <v>10482</v>
      </c>
      <c r="C234" s="26" t="s">
        <v>608</v>
      </c>
      <c r="D234" s="26" t="s">
        <v>609</v>
      </c>
      <c r="E234" s="26" t="s">
        <v>608</v>
      </c>
      <c r="F234" s="26">
        <v>56345</v>
      </c>
      <c r="G234" s="27">
        <v>3398</v>
      </c>
      <c r="H234" s="28">
        <v>3206322002</v>
      </c>
      <c r="I234" s="29" t="s">
        <v>1050</v>
      </c>
      <c r="J234" s="30" t="s">
        <v>1049</v>
      </c>
      <c r="K234" s="32" t="s">
        <v>1049</v>
      </c>
      <c r="L234" s="54">
        <v>2707</v>
      </c>
      <c r="M234" s="58" t="s">
        <v>1049</v>
      </c>
      <c r="N234" s="36">
        <v>10.5124451</v>
      </c>
      <c r="O234" s="30" t="s">
        <v>1049</v>
      </c>
      <c r="P234" s="34"/>
      <c r="Q234" s="32" t="str">
        <f t="shared" si="71"/>
        <v>NO</v>
      </c>
      <c r="R234" s="63" t="s">
        <v>1048</v>
      </c>
      <c r="S234" s="73">
        <v>175466.14</v>
      </c>
      <c r="T234" s="74">
        <v>11225.65</v>
      </c>
      <c r="U234" s="74">
        <v>18796.52</v>
      </c>
      <c r="V234" s="75">
        <v>15865.72</v>
      </c>
      <c r="W234" s="37">
        <f t="shared" si="66"/>
        <v>0</v>
      </c>
      <c r="X234" s="26">
        <f t="shared" si="72"/>
        <v>0</v>
      </c>
      <c r="Y234" s="26">
        <f t="shared" si="67"/>
        <v>0</v>
      </c>
      <c r="Z234" s="28">
        <f t="shared" si="68"/>
        <v>0</v>
      </c>
      <c r="AA234" s="71" t="str">
        <f t="shared" si="73"/>
        <v>-</v>
      </c>
      <c r="AB234" s="37">
        <f t="shared" si="74"/>
        <v>1</v>
      </c>
      <c r="AC234" s="26">
        <f t="shared" si="75"/>
        <v>0</v>
      </c>
      <c r="AD234" s="28">
        <f t="shared" si="76"/>
        <v>0</v>
      </c>
      <c r="AE234" s="71" t="str">
        <f t="shared" si="69"/>
        <v>-</v>
      </c>
      <c r="AF234" s="37">
        <f t="shared" si="70"/>
        <v>0</v>
      </c>
    </row>
    <row r="235" spans="1:32" ht="12.75">
      <c r="A235" s="125">
        <v>2718270</v>
      </c>
      <c r="B235" s="37">
        <v>10362</v>
      </c>
      <c r="C235" s="26" t="s">
        <v>610</v>
      </c>
      <c r="D235" s="26" t="s">
        <v>611</v>
      </c>
      <c r="E235" s="26" t="s">
        <v>612</v>
      </c>
      <c r="F235" s="26">
        <v>56653</v>
      </c>
      <c r="G235" s="27" t="s">
        <v>1036</v>
      </c>
      <c r="H235" s="28">
        <v>2182786614</v>
      </c>
      <c r="I235" s="29" t="s">
        <v>1159</v>
      </c>
      <c r="J235" s="30" t="s">
        <v>1048</v>
      </c>
      <c r="K235" s="32" t="s">
        <v>1048</v>
      </c>
      <c r="L235" s="54">
        <v>321.87</v>
      </c>
      <c r="M235" s="58" t="s">
        <v>1048</v>
      </c>
      <c r="N235" s="36">
        <v>12.05211726</v>
      </c>
      <c r="O235" s="30" t="s">
        <v>1049</v>
      </c>
      <c r="P235" s="34"/>
      <c r="Q235" s="32" t="str">
        <f t="shared" si="71"/>
        <v>NO</v>
      </c>
      <c r="R235" s="63" t="s">
        <v>1048</v>
      </c>
      <c r="S235" s="73">
        <v>17545.54</v>
      </c>
      <c r="T235" s="74">
        <v>1403.68</v>
      </c>
      <c r="U235" s="74">
        <v>2247.99</v>
      </c>
      <c r="V235" s="75">
        <v>1790.88</v>
      </c>
      <c r="W235" s="37">
        <f t="shared" si="66"/>
        <v>1</v>
      </c>
      <c r="X235" s="26">
        <f t="shared" si="72"/>
        <v>1</v>
      </c>
      <c r="Y235" s="26">
        <f t="shared" si="67"/>
        <v>0</v>
      </c>
      <c r="Z235" s="28">
        <f t="shared" si="68"/>
        <v>0</v>
      </c>
      <c r="AA235" s="71" t="str">
        <f t="shared" si="73"/>
        <v>SRSA</v>
      </c>
      <c r="AB235" s="37">
        <f t="shared" si="74"/>
        <v>1</v>
      </c>
      <c r="AC235" s="26">
        <f t="shared" si="75"/>
        <v>0</v>
      </c>
      <c r="AD235" s="28">
        <f t="shared" si="76"/>
        <v>0</v>
      </c>
      <c r="AE235" s="71" t="str">
        <f t="shared" si="69"/>
        <v>-</v>
      </c>
      <c r="AF235" s="37">
        <f t="shared" si="70"/>
        <v>0</v>
      </c>
    </row>
    <row r="236" spans="1:32" ht="12.75">
      <c r="A236" s="125">
        <v>2700109</v>
      </c>
      <c r="B236" s="37">
        <v>12753</v>
      </c>
      <c r="C236" s="26" t="s">
        <v>114</v>
      </c>
      <c r="D236" s="26" t="s">
        <v>115</v>
      </c>
      <c r="E236" s="26" t="s">
        <v>116</v>
      </c>
      <c r="F236" s="26">
        <v>56347</v>
      </c>
      <c r="G236" s="27">
        <v>1600</v>
      </c>
      <c r="H236" s="28">
        <v>3207322194</v>
      </c>
      <c r="I236" s="29" t="s">
        <v>1050</v>
      </c>
      <c r="J236" s="30" t="s">
        <v>1049</v>
      </c>
      <c r="K236" s="32" t="s">
        <v>1049</v>
      </c>
      <c r="L236" s="54">
        <v>1293.16</v>
      </c>
      <c r="M236" s="58" t="s">
        <v>1049</v>
      </c>
      <c r="N236" s="36">
        <v>16.51436031</v>
      </c>
      <c r="O236" s="30" t="s">
        <v>1049</v>
      </c>
      <c r="P236" s="34"/>
      <c r="Q236" s="32" t="str">
        <f t="shared" si="71"/>
        <v>NO</v>
      </c>
      <c r="R236" s="63" t="s">
        <v>1048</v>
      </c>
      <c r="S236" s="73">
        <v>84017.62</v>
      </c>
      <c r="T236" s="74">
        <v>7057.46</v>
      </c>
      <c r="U236" s="74">
        <v>10687</v>
      </c>
      <c r="V236" s="75">
        <v>7843.78</v>
      </c>
      <c r="W236" s="37">
        <f t="shared" si="66"/>
        <v>0</v>
      </c>
      <c r="X236" s="26">
        <f t="shared" si="72"/>
        <v>0</v>
      </c>
      <c r="Y236" s="26">
        <f t="shared" si="67"/>
        <v>0</v>
      </c>
      <c r="Z236" s="28">
        <f t="shared" si="68"/>
        <v>0</v>
      </c>
      <c r="AA236" s="71" t="str">
        <f t="shared" si="73"/>
        <v>-</v>
      </c>
      <c r="AB236" s="37">
        <f t="shared" si="74"/>
        <v>1</v>
      </c>
      <c r="AC236" s="26">
        <f t="shared" si="75"/>
        <v>0</v>
      </c>
      <c r="AD236" s="28">
        <f t="shared" si="76"/>
        <v>0</v>
      </c>
      <c r="AE236" s="71" t="str">
        <f t="shared" si="69"/>
        <v>-</v>
      </c>
      <c r="AF236" s="37">
        <f t="shared" si="70"/>
        <v>0</v>
      </c>
    </row>
    <row r="237" spans="1:32" s="1" customFormat="1" ht="12.75">
      <c r="A237" s="125">
        <v>2718330</v>
      </c>
      <c r="B237" s="37">
        <v>12184</v>
      </c>
      <c r="C237" s="26" t="s">
        <v>958</v>
      </c>
      <c r="D237" s="26" t="s">
        <v>613</v>
      </c>
      <c r="E237" s="26" t="s">
        <v>958</v>
      </c>
      <c r="F237" s="26">
        <v>56156</v>
      </c>
      <c r="G237" s="27">
        <v>1229</v>
      </c>
      <c r="H237" s="28">
        <v>5072838088</v>
      </c>
      <c r="I237" s="29" t="s">
        <v>1050</v>
      </c>
      <c r="J237" s="30" t="s">
        <v>1049</v>
      </c>
      <c r="K237" s="32" t="s">
        <v>1048</v>
      </c>
      <c r="L237" s="54">
        <v>1230.87</v>
      </c>
      <c r="M237" s="58" t="s">
        <v>1049</v>
      </c>
      <c r="N237" s="36">
        <v>10.1141925</v>
      </c>
      <c r="O237" s="30" t="s">
        <v>1049</v>
      </c>
      <c r="P237" s="34"/>
      <c r="Q237" s="32" t="str">
        <f t="shared" si="71"/>
        <v>NO</v>
      </c>
      <c r="R237" s="63" t="s">
        <v>1048</v>
      </c>
      <c r="S237" s="73">
        <v>55311.76</v>
      </c>
      <c r="T237" s="74">
        <v>3646.69</v>
      </c>
      <c r="U237" s="74">
        <v>6489.65</v>
      </c>
      <c r="V237" s="75">
        <v>5877.16</v>
      </c>
      <c r="W237" s="37">
        <f t="shared" si="66"/>
        <v>1</v>
      </c>
      <c r="X237" s="26">
        <f t="shared" si="72"/>
        <v>0</v>
      </c>
      <c r="Y237" s="26">
        <f t="shared" si="67"/>
        <v>0</v>
      </c>
      <c r="Z237" s="28">
        <f t="shared" si="68"/>
        <v>0</v>
      </c>
      <c r="AA237" s="71" t="str">
        <f t="shared" si="73"/>
        <v>-</v>
      </c>
      <c r="AB237" s="37">
        <f t="shared" si="74"/>
        <v>1</v>
      </c>
      <c r="AC237" s="26">
        <f t="shared" si="75"/>
        <v>0</v>
      </c>
      <c r="AD237" s="28">
        <f t="shared" si="76"/>
        <v>0</v>
      </c>
      <c r="AE237" s="71" t="str">
        <f t="shared" si="69"/>
        <v>-</v>
      </c>
      <c r="AF237" s="37">
        <f t="shared" si="70"/>
        <v>0</v>
      </c>
    </row>
    <row r="238" spans="1:32" ht="12.75">
      <c r="A238" s="125">
        <v>2718360</v>
      </c>
      <c r="B238" s="37">
        <v>10497</v>
      </c>
      <c r="C238" s="26" t="s">
        <v>614</v>
      </c>
      <c r="D238" s="26" t="s">
        <v>615</v>
      </c>
      <c r="E238" s="26" t="s">
        <v>614</v>
      </c>
      <c r="F238" s="26">
        <v>55953</v>
      </c>
      <c r="G238" s="27">
        <v>359</v>
      </c>
      <c r="H238" s="28">
        <v>5073254146</v>
      </c>
      <c r="I238" s="29" t="s">
        <v>1159</v>
      </c>
      <c r="J238" s="30" t="s">
        <v>1048</v>
      </c>
      <c r="K238" s="32" t="s">
        <v>1048</v>
      </c>
      <c r="L238" s="54">
        <v>253.01</v>
      </c>
      <c r="M238" s="58" t="s">
        <v>1049</v>
      </c>
      <c r="N238" s="36">
        <v>7.2</v>
      </c>
      <c r="O238" s="30" t="s">
        <v>1049</v>
      </c>
      <c r="P238" s="34"/>
      <c r="Q238" s="32" t="str">
        <f t="shared" si="71"/>
        <v>NO</v>
      </c>
      <c r="R238" s="63" t="s">
        <v>1048</v>
      </c>
      <c r="S238" s="73">
        <v>14836.18</v>
      </c>
      <c r="T238" s="74">
        <v>1073.63</v>
      </c>
      <c r="U238" s="74">
        <v>1714.9</v>
      </c>
      <c r="V238" s="75">
        <v>1361.28</v>
      </c>
      <c r="W238" s="37">
        <f t="shared" si="66"/>
        <v>1</v>
      </c>
      <c r="X238" s="26">
        <f t="shared" si="72"/>
        <v>1</v>
      </c>
      <c r="Y238" s="26">
        <f t="shared" si="67"/>
        <v>0</v>
      </c>
      <c r="Z238" s="28">
        <f t="shared" si="68"/>
        <v>0</v>
      </c>
      <c r="AA238" s="71" t="str">
        <f t="shared" si="73"/>
        <v>SRSA</v>
      </c>
      <c r="AB238" s="37">
        <f t="shared" si="74"/>
        <v>1</v>
      </c>
      <c r="AC238" s="26">
        <f t="shared" si="75"/>
        <v>0</v>
      </c>
      <c r="AD238" s="28">
        <f t="shared" si="76"/>
        <v>0</v>
      </c>
      <c r="AE238" s="71" t="str">
        <f t="shared" si="69"/>
        <v>-</v>
      </c>
      <c r="AF238" s="37">
        <f t="shared" si="70"/>
        <v>0</v>
      </c>
    </row>
    <row r="239" spans="1:32" ht="12.75">
      <c r="A239" s="125">
        <v>2718390</v>
      </c>
      <c r="B239" s="37">
        <v>10415</v>
      </c>
      <c r="C239" s="26" t="s">
        <v>616</v>
      </c>
      <c r="D239" s="26" t="s">
        <v>897</v>
      </c>
      <c r="E239" s="26" t="s">
        <v>616</v>
      </c>
      <c r="F239" s="26">
        <v>56157</v>
      </c>
      <c r="G239" s="27">
        <v>68</v>
      </c>
      <c r="H239" s="28">
        <v>5078654404</v>
      </c>
      <c r="I239" s="29" t="s">
        <v>1159</v>
      </c>
      <c r="J239" s="30" t="s">
        <v>1048</v>
      </c>
      <c r="K239" s="32" t="s">
        <v>1048</v>
      </c>
      <c r="L239" s="54">
        <v>102.89</v>
      </c>
      <c r="M239" s="58" t="s">
        <v>1049</v>
      </c>
      <c r="N239" s="36">
        <v>4</v>
      </c>
      <c r="O239" s="30" t="s">
        <v>1049</v>
      </c>
      <c r="P239" s="34"/>
      <c r="Q239" s="32" t="str">
        <f t="shared" si="71"/>
        <v>NO</v>
      </c>
      <c r="R239" s="63" t="s">
        <v>1048</v>
      </c>
      <c r="S239" s="73">
        <v>6576.12</v>
      </c>
      <c r="T239" s="74">
        <v>0</v>
      </c>
      <c r="U239" s="74">
        <v>189.82</v>
      </c>
      <c r="V239" s="75">
        <v>357.88</v>
      </c>
      <c r="W239" s="37">
        <f t="shared" si="66"/>
        <v>1</v>
      </c>
      <c r="X239" s="26">
        <f t="shared" si="72"/>
        <v>1</v>
      </c>
      <c r="Y239" s="26">
        <f t="shared" si="67"/>
        <v>0</v>
      </c>
      <c r="Z239" s="28">
        <f t="shared" si="68"/>
        <v>0</v>
      </c>
      <c r="AA239" s="71" t="str">
        <f t="shared" si="73"/>
        <v>SRSA</v>
      </c>
      <c r="AB239" s="37">
        <f t="shared" si="74"/>
        <v>1</v>
      </c>
      <c r="AC239" s="26">
        <f t="shared" si="75"/>
        <v>0</v>
      </c>
      <c r="AD239" s="28">
        <f t="shared" si="76"/>
        <v>0</v>
      </c>
      <c r="AE239" s="71" t="str">
        <f t="shared" si="69"/>
        <v>-</v>
      </c>
      <c r="AF239" s="37">
        <f t="shared" si="70"/>
        <v>0</v>
      </c>
    </row>
    <row r="240" spans="1:32" ht="12.75">
      <c r="A240" s="125">
        <v>2700091</v>
      </c>
      <c r="B240" s="37">
        <v>12180</v>
      </c>
      <c r="C240" s="26" t="s">
        <v>81</v>
      </c>
      <c r="D240" s="26" t="s">
        <v>82</v>
      </c>
      <c r="E240" s="26" t="s">
        <v>83</v>
      </c>
      <c r="F240" s="26">
        <v>56222</v>
      </c>
      <c r="G240" s="27">
        <v>690</v>
      </c>
      <c r="H240" s="28">
        <v>3208472154</v>
      </c>
      <c r="I240" s="29" t="s">
        <v>1159</v>
      </c>
      <c r="J240" s="30" t="s">
        <v>1048</v>
      </c>
      <c r="K240" s="32" t="s">
        <v>1048</v>
      </c>
      <c r="L240" s="54">
        <v>774.14</v>
      </c>
      <c r="M240" s="58" t="s">
        <v>1049</v>
      </c>
      <c r="N240" s="36">
        <v>8.280254777</v>
      </c>
      <c r="O240" s="30" t="s">
        <v>1049</v>
      </c>
      <c r="P240" s="34"/>
      <c r="Q240" s="32" t="str">
        <f t="shared" si="71"/>
        <v>NO</v>
      </c>
      <c r="R240" s="63" t="s">
        <v>1048</v>
      </c>
      <c r="S240" s="73">
        <v>39852.59</v>
      </c>
      <c r="T240" s="74">
        <v>2198.73</v>
      </c>
      <c r="U240" s="74">
        <v>3989.28</v>
      </c>
      <c r="V240" s="75">
        <v>3687.65</v>
      </c>
      <c r="W240" s="37">
        <f t="shared" si="66"/>
        <v>1</v>
      </c>
      <c r="X240" s="26">
        <f t="shared" si="72"/>
        <v>0</v>
      </c>
      <c r="Y240" s="26">
        <f t="shared" si="67"/>
        <v>0</v>
      </c>
      <c r="Z240" s="28">
        <f t="shared" si="68"/>
        <v>0</v>
      </c>
      <c r="AA240" s="71" t="str">
        <f t="shared" si="73"/>
        <v>-</v>
      </c>
      <c r="AB240" s="37">
        <f t="shared" si="74"/>
        <v>1</v>
      </c>
      <c r="AC240" s="26">
        <f t="shared" si="75"/>
        <v>0</v>
      </c>
      <c r="AD240" s="28">
        <f t="shared" si="76"/>
        <v>0</v>
      </c>
      <c r="AE240" s="71" t="str">
        <f t="shared" si="69"/>
        <v>-</v>
      </c>
      <c r="AF240" s="37">
        <f t="shared" si="70"/>
        <v>0</v>
      </c>
    </row>
    <row r="241" spans="1:32" ht="12.75">
      <c r="A241" s="125">
        <v>2718540</v>
      </c>
      <c r="B241" s="37">
        <v>10238</v>
      </c>
      <c r="C241" s="26" t="s">
        <v>617</v>
      </c>
      <c r="D241" s="26" t="s">
        <v>936</v>
      </c>
      <c r="E241" s="26" t="s">
        <v>618</v>
      </c>
      <c r="F241" s="26">
        <v>55954</v>
      </c>
      <c r="G241" s="27">
        <v>337</v>
      </c>
      <c r="H241" s="28">
        <v>5074935423</v>
      </c>
      <c r="I241" s="29" t="s">
        <v>1159</v>
      </c>
      <c r="J241" s="30" t="s">
        <v>1048</v>
      </c>
      <c r="K241" s="32" t="s">
        <v>1048</v>
      </c>
      <c r="L241" s="54">
        <v>342.89</v>
      </c>
      <c r="M241" s="58" t="s">
        <v>1049</v>
      </c>
      <c r="N241" s="36">
        <v>16.92607004</v>
      </c>
      <c r="O241" s="30" t="s">
        <v>1049</v>
      </c>
      <c r="P241" s="34"/>
      <c r="Q241" s="32" t="str">
        <f t="shared" si="71"/>
        <v>NO</v>
      </c>
      <c r="R241" s="63" t="s">
        <v>1048</v>
      </c>
      <c r="S241" s="73">
        <v>35229.9</v>
      </c>
      <c r="T241" s="74">
        <v>3243.91</v>
      </c>
      <c r="U241" s="74">
        <v>4299.77</v>
      </c>
      <c r="V241" s="75">
        <v>2450.68</v>
      </c>
      <c r="W241" s="37">
        <f t="shared" si="66"/>
        <v>1</v>
      </c>
      <c r="X241" s="26">
        <f t="shared" si="72"/>
        <v>1</v>
      </c>
      <c r="Y241" s="26">
        <f t="shared" si="67"/>
        <v>0</v>
      </c>
      <c r="Z241" s="28">
        <f t="shared" si="68"/>
        <v>0</v>
      </c>
      <c r="AA241" s="71" t="str">
        <f t="shared" si="73"/>
        <v>SRSA</v>
      </c>
      <c r="AB241" s="37">
        <f t="shared" si="74"/>
        <v>1</v>
      </c>
      <c r="AC241" s="26">
        <f t="shared" si="75"/>
        <v>0</v>
      </c>
      <c r="AD241" s="28">
        <f t="shared" si="76"/>
        <v>0</v>
      </c>
      <c r="AE241" s="71" t="str">
        <f t="shared" si="69"/>
        <v>-</v>
      </c>
      <c r="AF241" s="37">
        <f t="shared" si="70"/>
        <v>0</v>
      </c>
    </row>
    <row r="242" spans="1:32" ht="12.75">
      <c r="A242" s="125">
        <v>2718570</v>
      </c>
      <c r="B242" s="37">
        <v>10837</v>
      </c>
      <c r="C242" s="26" t="s">
        <v>619</v>
      </c>
      <c r="D242" s="26" t="s">
        <v>620</v>
      </c>
      <c r="E242" s="26" t="s">
        <v>619</v>
      </c>
      <c r="F242" s="26">
        <v>56062</v>
      </c>
      <c r="G242" s="27">
        <v>1836</v>
      </c>
      <c r="H242" s="28">
        <v>5076423232</v>
      </c>
      <c r="I242" s="29" t="s">
        <v>1159</v>
      </c>
      <c r="J242" s="30" t="s">
        <v>1048</v>
      </c>
      <c r="K242" s="32" t="s">
        <v>1048</v>
      </c>
      <c r="L242" s="54">
        <v>599.06</v>
      </c>
      <c r="M242" s="58" t="s">
        <v>1049</v>
      </c>
      <c r="N242" s="36">
        <v>9.356725146</v>
      </c>
      <c r="O242" s="30" t="s">
        <v>1049</v>
      </c>
      <c r="P242" s="34"/>
      <c r="Q242" s="32" t="str">
        <f t="shared" si="71"/>
        <v>NO</v>
      </c>
      <c r="R242" s="63" t="s">
        <v>1048</v>
      </c>
      <c r="S242" s="73">
        <v>34361.48</v>
      </c>
      <c r="T242" s="74">
        <v>2253.38</v>
      </c>
      <c r="U242" s="74">
        <v>3748.9</v>
      </c>
      <c r="V242" s="75">
        <v>3139.14</v>
      </c>
      <c r="W242" s="37">
        <f t="shared" si="66"/>
        <v>1</v>
      </c>
      <c r="X242" s="26">
        <f t="shared" si="72"/>
        <v>1</v>
      </c>
      <c r="Y242" s="26">
        <f t="shared" si="67"/>
        <v>0</v>
      </c>
      <c r="Z242" s="28">
        <f t="shared" si="68"/>
        <v>0</v>
      </c>
      <c r="AA242" s="71" t="str">
        <f t="shared" si="73"/>
        <v>SRSA</v>
      </c>
      <c r="AB242" s="37">
        <f t="shared" si="74"/>
        <v>1</v>
      </c>
      <c r="AC242" s="26">
        <f t="shared" si="75"/>
        <v>0</v>
      </c>
      <c r="AD242" s="28">
        <f t="shared" si="76"/>
        <v>0</v>
      </c>
      <c r="AE242" s="71" t="str">
        <f t="shared" si="69"/>
        <v>-</v>
      </c>
      <c r="AF242" s="37">
        <f t="shared" si="70"/>
        <v>0</v>
      </c>
    </row>
    <row r="243" spans="1:32" ht="12.75">
      <c r="A243" s="125">
        <v>2718660</v>
      </c>
      <c r="B243" s="37">
        <v>10432</v>
      </c>
      <c r="C243" s="26" t="s">
        <v>621</v>
      </c>
      <c r="D243" s="26" t="s">
        <v>622</v>
      </c>
      <c r="E243" s="26" t="s">
        <v>621</v>
      </c>
      <c r="F243" s="26">
        <v>56557</v>
      </c>
      <c r="G243" s="27">
        <v>319</v>
      </c>
      <c r="H243" s="28">
        <v>2189352211</v>
      </c>
      <c r="I243" s="29" t="s">
        <v>1159</v>
      </c>
      <c r="J243" s="30" t="s">
        <v>1048</v>
      </c>
      <c r="K243" s="32" t="s">
        <v>1048</v>
      </c>
      <c r="L243" s="54">
        <v>632.65</v>
      </c>
      <c r="M243" s="58" t="s">
        <v>1048</v>
      </c>
      <c r="N243" s="36">
        <v>25.71819425</v>
      </c>
      <c r="O243" s="30" t="s">
        <v>1048</v>
      </c>
      <c r="P243" s="34"/>
      <c r="Q243" s="32" t="str">
        <f t="shared" si="71"/>
        <v>NO</v>
      </c>
      <c r="R243" s="63" t="s">
        <v>1048</v>
      </c>
      <c r="S243" s="73">
        <v>67465.12</v>
      </c>
      <c r="T243" s="74">
        <v>5929.77</v>
      </c>
      <c r="U243" s="74">
        <v>8078.04</v>
      </c>
      <c r="V243" s="75">
        <v>4891.12</v>
      </c>
      <c r="W243" s="37">
        <f t="shared" si="66"/>
        <v>1</v>
      </c>
      <c r="X243" s="26">
        <f t="shared" si="72"/>
        <v>1</v>
      </c>
      <c r="Y243" s="26">
        <f t="shared" si="67"/>
        <v>0</v>
      </c>
      <c r="Z243" s="28">
        <f t="shared" si="68"/>
        <v>0</v>
      </c>
      <c r="AA243" s="71" t="str">
        <f t="shared" si="73"/>
        <v>SRSA</v>
      </c>
      <c r="AB243" s="37">
        <f t="shared" si="74"/>
        <v>1</v>
      </c>
      <c r="AC243" s="26">
        <f t="shared" si="75"/>
        <v>1</v>
      </c>
      <c r="AD243" s="28" t="str">
        <f t="shared" si="76"/>
        <v>Initial</v>
      </c>
      <c r="AE243" s="71" t="str">
        <f t="shared" si="69"/>
        <v>-</v>
      </c>
      <c r="AF243" s="37" t="str">
        <f t="shared" si="70"/>
        <v>SRSA</v>
      </c>
    </row>
    <row r="244" spans="1:32" ht="12.75">
      <c r="A244" s="125">
        <v>2718750</v>
      </c>
      <c r="B244" s="37">
        <v>10832</v>
      </c>
      <c r="C244" s="26" t="s">
        <v>623</v>
      </c>
      <c r="D244" s="26" t="s">
        <v>624</v>
      </c>
      <c r="E244" s="26" t="s">
        <v>623</v>
      </c>
      <c r="F244" s="26">
        <v>55115</v>
      </c>
      <c r="G244" s="27">
        <v>1900</v>
      </c>
      <c r="H244" s="28">
        <v>6514072000</v>
      </c>
      <c r="I244" s="29" t="s">
        <v>1152</v>
      </c>
      <c r="J244" s="30" t="s">
        <v>1049</v>
      </c>
      <c r="K244" s="32" t="s">
        <v>1049</v>
      </c>
      <c r="L244" s="54">
        <v>2893.1</v>
      </c>
      <c r="M244" s="58" t="s">
        <v>1049</v>
      </c>
      <c r="N244" s="36">
        <v>2.761627907</v>
      </c>
      <c r="O244" s="30" t="s">
        <v>1049</v>
      </c>
      <c r="P244" s="34"/>
      <c r="Q244" s="32" t="str">
        <f t="shared" si="71"/>
        <v>NO</v>
      </c>
      <c r="R244" s="63" t="s">
        <v>1049</v>
      </c>
      <c r="S244" s="73">
        <v>61438.68</v>
      </c>
      <c r="T244" s="74">
        <v>1813.28</v>
      </c>
      <c r="U244" s="74">
        <v>8494.92</v>
      </c>
      <c r="V244" s="75">
        <v>12854.57</v>
      </c>
      <c r="W244" s="37">
        <f t="shared" si="66"/>
        <v>0</v>
      </c>
      <c r="X244" s="26">
        <f t="shared" si="72"/>
        <v>0</v>
      </c>
      <c r="Y244" s="26">
        <f t="shared" si="67"/>
        <v>0</v>
      </c>
      <c r="Z244" s="28">
        <f t="shared" si="68"/>
        <v>0</v>
      </c>
      <c r="AA244" s="71" t="str">
        <f t="shared" si="73"/>
        <v>-</v>
      </c>
      <c r="AB244" s="37">
        <f t="shared" si="74"/>
        <v>0</v>
      </c>
      <c r="AC244" s="26">
        <f t="shared" si="75"/>
        <v>0</v>
      </c>
      <c r="AD244" s="28">
        <f t="shared" si="76"/>
        <v>0</v>
      </c>
      <c r="AE244" s="71" t="str">
        <f t="shared" si="69"/>
        <v>-</v>
      </c>
      <c r="AF244" s="37">
        <f t="shared" si="70"/>
        <v>0</v>
      </c>
    </row>
    <row r="245" spans="1:32" s="25" customFormat="1" ht="12.75">
      <c r="A245" s="126"/>
      <c r="B245" s="121">
        <v>74110</v>
      </c>
      <c r="C245" s="38" t="s">
        <v>1082</v>
      </c>
      <c r="D245" s="38" t="s">
        <v>1083</v>
      </c>
      <c r="E245" s="38" t="s">
        <v>1084</v>
      </c>
      <c r="F245" s="38" t="s">
        <v>1079</v>
      </c>
      <c r="G245" s="38" t="s">
        <v>1085</v>
      </c>
      <c r="H245" s="50" t="s">
        <v>1086</v>
      </c>
      <c r="I245" s="51"/>
      <c r="J245" s="30"/>
      <c r="K245" s="32" t="s">
        <v>1049</v>
      </c>
      <c r="L245" s="55">
        <v>106</v>
      </c>
      <c r="M245" s="58" t="s">
        <v>1049</v>
      </c>
      <c r="N245" s="36"/>
      <c r="O245" s="30"/>
      <c r="P245" s="34"/>
      <c r="Q245" s="32" t="str">
        <f t="shared" si="71"/>
        <v>NO</v>
      </c>
      <c r="R245" s="63"/>
      <c r="S245" s="76">
        <v>2569.58</v>
      </c>
      <c r="T245" s="77">
        <v>0</v>
      </c>
      <c r="U245" s="77">
        <v>203.24</v>
      </c>
      <c r="V245" s="78">
        <v>383.19</v>
      </c>
      <c r="W245" s="37">
        <f t="shared" si="66"/>
        <v>0</v>
      </c>
      <c r="X245" s="26">
        <f t="shared" si="72"/>
        <v>1</v>
      </c>
      <c r="Y245" s="26">
        <f t="shared" si="67"/>
        <v>0</v>
      </c>
      <c r="Z245" s="28">
        <f t="shared" si="68"/>
        <v>0</v>
      </c>
      <c r="AA245" s="71" t="str">
        <f t="shared" si="73"/>
        <v>-</v>
      </c>
      <c r="AB245" s="37">
        <f t="shared" si="74"/>
        <v>0</v>
      </c>
      <c r="AC245" s="26">
        <f t="shared" si="75"/>
        <v>0</v>
      </c>
      <c r="AD245" s="28">
        <f t="shared" si="76"/>
        <v>0</v>
      </c>
      <c r="AE245" s="71" t="str">
        <f t="shared" si="69"/>
        <v>-</v>
      </c>
      <c r="AF245" s="37">
        <f t="shared" si="70"/>
        <v>0</v>
      </c>
    </row>
    <row r="246" spans="1:32" ht="12.75">
      <c r="A246" s="125">
        <v>2718780</v>
      </c>
      <c r="B246" s="37">
        <v>10077</v>
      </c>
      <c r="C246" s="26" t="s">
        <v>927</v>
      </c>
      <c r="D246" s="26" t="s">
        <v>625</v>
      </c>
      <c r="E246" s="26" t="s">
        <v>927</v>
      </c>
      <c r="F246" s="26">
        <v>56002</v>
      </c>
      <c r="G246" s="27">
        <v>8741</v>
      </c>
      <c r="H246" s="28">
        <v>5073871868</v>
      </c>
      <c r="I246" s="29" t="s">
        <v>1068</v>
      </c>
      <c r="J246" s="30" t="s">
        <v>1049</v>
      </c>
      <c r="K246" s="32" t="s">
        <v>1049</v>
      </c>
      <c r="L246" s="54">
        <v>6397.48</v>
      </c>
      <c r="M246" s="58" t="s">
        <v>1049</v>
      </c>
      <c r="N246" s="36">
        <v>8.978121665</v>
      </c>
      <c r="O246" s="30" t="s">
        <v>1049</v>
      </c>
      <c r="P246" s="34"/>
      <c r="Q246" s="32" t="str">
        <f t="shared" si="71"/>
        <v>NO</v>
      </c>
      <c r="R246" s="63" t="s">
        <v>1049</v>
      </c>
      <c r="S246" s="73">
        <v>278536.48</v>
      </c>
      <c r="T246" s="74">
        <v>16675.35</v>
      </c>
      <c r="U246" s="74">
        <v>33794.62</v>
      </c>
      <c r="V246" s="75">
        <v>34640.87</v>
      </c>
      <c r="W246" s="37">
        <f t="shared" si="66"/>
        <v>0</v>
      </c>
      <c r="X246" s="26">
        <f t="shared" si="72"/>
        <v>0</v>
      </c>
      <c r="Y246" s="26">
        <f t="shared" si="67"/>
        <v>0</v>
      </c>
      <c r="Z246" s="28">
        <f t="shared" si="68"/>
        <v>0</v>
      </c>
      <c r="AA246" s="71" t="str">
        <f t="shared" si="73"/>
        <v>-</v>
      </c>
      <c r="AB246" s="37">
        <f t="shared" si="74"/>
        <v>0</v>
      </c>
      <c r="AC246" s="26">
        <f t="shared" si="75"/>
        <v>0</v>
      </c>
      <c r="AD246" s="28">
        <f t="shared" si="76"/>
        <v>0</v>
      </c>
      <c r="AE246" s="71" t="str">
        <f t="shared" si="69"/>
        <v>-</v>
      </c>
      <c r="AF246" s="37">
        <f t="shared" si="70"/>
        <v>0</v>
      </c>
    </row>
    <row r="247" spans="1:32" ht="12.75">
      <c r="A247" s="125">
        <v>2718810</v>
      </c>
      <c r="B247" s="37">
        <v>10881</v>
      </c>
      <c r="C247" s="26" t="s">
        <v>626</v>
      </c>
      <c r="D247" s="26" t="s">
        <v>627</v>
      </c>
      <c r="E247" s="26" t="s">
        <v>626</v>
      </c>
      <c r="F247" s="26">
        <v>55358</v>
      </c>
      <c r="G247" s="27">
        <v>760</v>
      </c>
      <c r="H247" s="28">
        <v>3209633171</v>
      </c>
      <c r="I247" s="29" t="s">
        <v>1157</v>
      </c>
      <c r="J247" s="30" t="s">
        <v>1048</v>
      </c>
      <c r="K247" s="32" t="s">
        <v>1048</v>
      </c>
      <c r="L247" s="54">
        <v>881.18</v>
      </c>
      <c r="M247" s="58" t="s">
        <v>1049</v>
      </c>
      <c r="N247" s="36">
        <v>2.677746999</v>
      </c>
      <c r="O247" s="30" t="s">
        <v>1049</v>
      </c>
      <c r="P247" s="34"/>
      <c r="Q247" s="32" t="str">
        <f t="shared" si="71"/>
        <v>NO</v>
      </c>
      <c r="R247" s="63" t="s">
        <v>1048</v>
      </c>
      <c r="S247" s="73">
        <v>21681.97</v>
      </c>
      <c r="T247" s="74">
        <v>749.86</v>
      </c>
      <c r="U247" s="74">
        <v>2814.71</v>
      </c>
      <c r="V247" s="75">
        <v>3999.38</v>
      </c>
      <c r="W247" s="37">
        <f t="shared" si="66"/>
        <v>1</v>
      </c>
      <c r="X247" s="26">
        <f t="shared" si="72"/>
        <v>0</v>
      </c>
      <c r="Y247" s="26">
        <f t="shared" si="67"/>
        <v>0</v>
      </c>
      <c r="Z247" s="28">
        <f t="shared" si="68"/>
        <v>0</v>
      </c>
      <c r="AA247" s="71" t="str">
        <f t="shared" si="73"/>
        <v>-</v>
      </c>
      <c r="AB247" s="37">
        <f t="shared" si="74"/>
        <v>1</v>
      </c>
      <c r="AC247" s="26">
        <f t="shared" si="75"/>
        <v>0</v>
      </c>
      <c r="AD247" s="28">
        <f t="shared" si="76"/>
        <v>0</v>
      </c>
      <c r="AE247" s="71" t="str">
        <f t="shared" si="69"/>
        <v>-</v>
      </c>
      <c r="AF247" s="37">
        <f t="shared" si="70"/>
        <v>0</v>
      </c>
    </row>
    <row r="248" spans="1:32" ht="12.75">
      <c r="A248" s="125">
        <v>2700006</v>
      </c>
      <c r="B248" s="37">
        <v>12135</v>
      </c>
      <c r="C248" s="26" t="s">
        <v>7</v>
      </c>
      <c r="D248" s="26" t="s">
        <v>8</v>
      </c>
      <c r="E248" s="26" t="s">
        <v>959</v>
      </c>
      <c r="F248" s="26">
        <v>56065</v>
      </c>
      <c r="G248" s="27">
        <v>515</v>
      </c>
      <c r="H248" s="28">
        <v>5075243915</v>
      </c>
      <c r="I248" s="29" t="s">
        <v>1159</v>
      </c>
      <c r="J248" s="30" t="s">
        <v>1048</v>
      </c>
      <c r="K248" s="32" t="s">
        <v>1048</v>
      </c>
      <c r="L248" s="54">
        <v>1192.95</v>
      </c>
      <c r="M248" s="58" t="s">
        <v>1049</v>
      </c>
      <c r="N248" s="36">
        <v>11.35045568</v>
      </c>
      <c r="O248" s="30" t="s">
        <v>1049</v>
      </c>
      <c r="P248" s="34"/>
      <c r="Q248" s="32" t="str">
        <f t="shared" si="71"/>
        <v>NO</v>
      </c>
      <c r="R248" s="63" t="s">
        <v>1048</v>
      </c>
      <c r="S248" s="73">
        <v>52310.09</v>
      </c>
      <c r="T248" s="74">
        <v>3254.89</v>
      </c>
      <c r="U248" s="74">
        <v>6144.97</v>
      </c>
      <c r="V248" s="75">
        <v>5910.43</v>
      </c>
      <c r="W248" s="37">
        <f t="shared" si="66"/>
        <v>1</v>
      </c>
      <c r="X248" s="26">
        <f t="shared" si="72"/>
        <v>0</v>
      </c>
      <c r="Y248" s="26">
        <f t="shared" si="67"/>
        <v>0</v>
      </c>
      <c r="Z248" s="28">
        <f t="shared" si="68"/>
        <v>0</v>
      </c>
      <c r="AA248" s="71" t="str">
        <f t="shared" si="73"/>
        <v>-</v>
      </c>
      <c r="AB248" s="37">
        <f t="shared" si="74"/>
        <v>1</v>
      </c>
      <c r="AC248" s="26">
        <f t="shared" si="75"/>
        <v>0</v>
      </c>
      <c r="AD248" s="28">
        <f t="shared" si="76"/>
        <v>0</v>
      </c>
      <c r="AE248" s="71" t="str">
        <f t="shared" si="69"/>
        <v>-</v>
      </c>
      <c r="AF248" s="37">
        <f t="shared" si="70"/>
        <v>0</v>
      </c>
    </row>
    <row r="249" spans="1:32" ht="12.75">
      <c r="A249" s="125">
        <v>2718940</v>
      </c>
      <c r="B249" s="37">
        <v>10413</v>
      </c>
      <c r="C249" s="26" t="s">
        <v>980</v>
      </c>
      <c r="D249" s="26" t="s">
        <v>629</v>
      </c>
      <c r="E249" s="26" t="s">
        <v>980</v>
      </c>
      <c r="F249" s="26">
        <v>56258</v>
      </c>
      <c r="G249" s="27">
        <v>1799</v>
      </c>
      <c r="H249" s="28">
        <v>5075376924</v>
      </c>
      <c r="I249" s="29" t="s">
        <v>1151</v>
      </c>
      <c r="J249" s="30" t="s">
        <v>1049</v>
      </c>
      <c r="K249" s="32" t="s">
        <v>1049</v>
      </c>
      <c r="L249" s="54">
        <v>2106.56</v>
      </c>
      <c r="M249" s="58" t="s">
        <v>1049</v>
      </c>
      <c r="N249" s="36">
        <v>6.848756625</v>
      </c>
      <c r="O249" s="30" t="s">
        <v>1049</v>
      </c>
      <c r="P249" s="34"/>
      <c r="Q249" s="32" t="str">
        <f t="shared" si="71"/>
        <v>NO</v>
      </c>
      <c r="R249" s="63" t="s">
        <v>1048</v>
      </c>
      <c r="S249" s="73">
        <v>90352.25</v>
      </c>
      <c r="T249" s="74">
        <v>4963.14</v>
      </c>
      <c r="U249" s="74">
        <v>10679</v>
      </c>
      <c r="V249" s="75">
        <v>11480.35</v>
      </c>
      <c r="W249" s="37">
        <f t="shared" si="66"/>
        <v>0</v>
      </c>
      <c r="X249" s="26">
        <f t="shared" si="72"/>
        <v>0</v>
      </c>
      <c r="Y249" s="26">
        <f t="shared" si="67"/>
        <v>0</v>
      </c>
      <c r="Z249" s="28">
        <f t="shared" si="68"/>
        <v>0</v>
      </c>
      <c r="AA249" s="71" t="str">
        <f t="shared" si="73"/>
        <v>-</v>
      </c>
      <c r="AB249" s="37">
        <f t="shared" si="74"/>
        <v>1</v>
      </c>
      <c r="AC249" s="26">
        <f t="shared" si="75"/>
        <v>0</v>
      </c>
      <c r="AD249" s="28">
        <f t="shared" si="76"/>
        <v>0</v>
      </c>
      <c r="AE249" s="71" t="str">
        <f t="shared" si="69"/>
        <v>-</v>
      </c>
      <c r="AF249" s="37">
        <f t="shared" si="70"/>
        <v>0</v>
      </c>
    </row>
    <row r="250" spans="1:32" ht="12.75">
      <c r="A250" s="125">
        <v>2723550</v>
      </c>
      <c r="B250" s="37">
        <v>10441</v>
      </c>
      <c r="C250" s="26" t="s">
        <v>678</v>
      </c>
      <c r="D250" s="26" t="s">
        <v>947</v>
      </c>
      <c r="E250" s="26" t="s">
        <v>52</v>
      </c>
      <c r="F250" s="26">
        <v>56738</v>
      </c>
      <c r="G250" s="27">
        <v>189</v>
      </c>
      <c r="H250" s="28">
        <v>2188748530</v>
      </c>
      <c r="I250" s="29" t="s">
        <v>1159</v>
      </c>
      <c r="J250" s="30" t="s">
        <v>1048</v>
      </c>
      <c r="K250" s="32" t="s">
        <v>1048</v>
      </c>
      <c r="L250" s="54">
        <v>345.05</v>
      </c>
      <c r="M250" s="58" t="s">
        <v>1048</v>
      </c>
      <c r="N250" s="36">
        <v>8.307692308</v>
      </c>
      <c r="O250" s="30" t="s">
        <v>1049</v>
      </c>
      <c r="P250" s="34"/>
      <c r="Q250" s="32" t="str">
        <f t="shared" si="71"/>
        <v>NO</v>
      </c>
      <c r="R250" s="63" t="s">
        <v>1048</v>
      </c>
      <c r="S250" s="73">
        <v>22005.41</v>
      </c>
      <c r="T250" s="74">
        <v>1519.31</v>
      </c>
      <c r="U250" s="74">
        <v>2383.98</v>
      </c>
      <c r="V250" s="75">
        <v>1845.66</v>
      </c>
      <c r="W250" s="37">
        <f t="shared" si="66"/>
        <v>1</v>
      </c>
      <c r="X250" s="26">
        <f t="shared" si="72"/>
        <v>1</v>
      </c>
      <c r="Y250" s="26">
        <f t="shared" si="67"/>
        <v>0</v>
      </c>
      <c r="Z250" s="28">
        <f t="shared" si="68"/>
        <v>0</v>
      </c>
      <c r="AA250" s="71" t="str">
        <f t="shared" si="73"/>
        <v>SRSA</v>
      </c>
      <c r="AB250" s="37">
        <f t="shared" si="74"/>
        <v>1</v>
      </c>
      <c r="AC250" s="26">
        <f t="shared" si="75"/>
        <v>0</v>
      </c>
      <c r="AD250" s="28">
        <f t="shared" si="76"/>
        <v>0</v>
      </c>
      <c r="AE250" s="71" t="str">
        <f t="shared" si="69"/>
        <v>-</v>
      </c>
      <c r="AF250" s="37">
        <f t="shared" si="70"/>
        <v>0</v>
      </c>
    </row>
    <row r="251" spans="1:32" ht="12.75">
      <c r="A251" s="125">
        <v>2718960</v>
      </c>
      <c r="B251" s="37">
        <v>12448</v>
      </c>
      <c r="C251" s="26" t="s">
        <v>630</v>
      </c>
      <c r="D251" s="26" t="s">
        <v>631</v>
      </c>
      <c r="E251" s="26" t="s">
        <v>632</v>
      </c>
      <c r="F251" s="26">
        <v>56181</v>
      </c>
      <c r="G251" s="27">
        <v>268</v>
      </c>
      <c r="H251" s="28">
        <v>5077288276</v>
      </c>
      <c r="I251" s="29" t="s">
        <v>1159</v>
      </c>
      <c r="J251" s="30" t="s">
        <v>1048</v>
      </c>
      <c r="K251" s="32" t="s">
        <v>1048</v>
      </c>
      <c r="L251" s="54">
        <v>846.31</v>
      </c>
      <c r="M251" s="58" t="s">
        <v>1049</v>
      </c>
      <c r="N251" s="36">
        <v>4.9200492</v>
      </c>
      <c r="O251" s="30" t="s">
        <v>1049</v>
      </c>
      <c r="P251" s="34"/>
      <c r="Q251" s="32" t="str">
        <f t="shared" si="71"/>
        <v>NO</v>
      </c>
      <c r="R251" s="63" t="s">
        <v>1048</v>
      </c>
      <c r="S251" s="73">
        <v>47144.28</v>
      </c>
      <c r="T251" s="74">
        <v>3135.54</v>
      </c>
      <c r="U251" s="74">
        <v>5207.22</v>
      </c>
      <c r="V251" s="75">
        <v>4350.52</v>
      </c>
      <c r="W251" s="37">
        <f t="shared" si="66"/>
        <v>1</v>
      </c>
      <c r="X251" s="26">
        <f t="shared" si="72"/>
        <v>0</v>
      </c>
      <c r="Y251" s="26">
        <f t="shared" si="67"/>
        <v>0</v>
      </c>
      <c r="Z251" s="28">
        <f t="shared" si="68"/>
        <v>0</v>
      </c>
      <c r="AA251" s="71" t="str">
        <f t="shared" si="73"/>
        <v>-</v>
      </c>
      <c r="AB251" s="37">
        <f t="shared" si="74"/>
        <v>1</v>
      </c>
      <c r="AC251" s="26">
        <f t="shared" si="75"/>
        <v>0</v>
      </c>
      <c r="AD251" s="28">
        <f t="shared" si="76"/>
        <v>0</v>
      </c>
      <c r="AE251" s="71" t="str">
        <f t="shared" si="69"/>
        <v>-</v>
      </c>
      <c r="AF251" s="37">
        <f t="shared" si="70"/>
        <v>0</v>
      </c>
    </row>
    <row r="252" spans="1:32" ht="12.75">
      <c r="A252" s="125">
        <v>2700167</v>
      </c>
      <c r="B252" s="37">
        <v>74043</v>
      </c>
      <c r="C252" s="26" t="s">
        <v>213</v>
      </c>
      <c r="D252" s="26" t="s">
        <v>214</v>
      </c>
      <c r="E252" s="26" t="s">
        <v>998</v>
      </c>
      <c r="F252" s="26">
        <v>55125</v>
      </c>
      <c r="G252" s="27" t="s">
        <v>1036</v>
      </c>
      <c r="H252" s="28">
        <v>6515787507</v>
      </c>
      <c r="I252" s="29" t="s">
        <v>1152</v>
      </c>
      <c r="J252" s="30" t="s">
        <v>1049</v>
      </c>
      <c r="K252" s="32" t="s">
        <v>1049</v>
      </c>
      <c r="L252" s="54">
        <v>251.08</v>
      </c>
      <c r="M252" s="58" t="s">
        <v>1049</v>
      </c>
      <c r="N252" s="36" t="s">
        <v>336</v>
      </c>
      <c r="O252" s="30" t="s">
        <v>336</v>
      </c>
      <c r="P252" s="34"/>
      <c r="Q252" s="32" t="str">
        <f t="shared" si="71"/>
        <v>NO</v>
      </c>
      <c r="R252" s="63" t="s">
        <v>1049</v>
      </c>
      <c r="S252" s="73">
        <v>2627.4</v>
      </c>
      <c r="T252" s="74">
        <v>0</v>
      </c>
      <c r="U252" s="74">
        <v>533.03</v>
      </c>
      <c r="V252" s="75">
        <v>1004.96</v>
      </c>
      <c r="W252" s="37">
        <f t="shared" si="66"/>
        <v>0</v>
      </c>
      <c r="X252" s="26">
        <f t="shared" si="72"/>
        <v>1</v>
      </c>
      <c r="Y252" s="26">
        <f t="shared" si="67"/>
        <v>0</v>
      </c>
      <c r="Z252" s="28">
        <f t="shared" si="68"/>
        <v>0</v>
      </c>
      <c r="AA252" s="71" t="str">
        <f t="shared" si="73"/>
        <v>-</v>
      </c>
      <c r="AB252" s="37">
        <f t="shared" si="74"/>
        <v>0</v>
      </c>
      <c r="AC252" s="26">
        <f t="shared" si="75"/>
        <v>0</v>
      </c>
      <c r="AD252" s="28">
        <f t="shared" si="76"/>
        <v>0</v>
      </c>
      <c r="AE252" s="71" t="str">
        <f t="shared" si="69"/>
        <v>-</v>
      </c>
      <c r="AF252" s="37">
        <f t="shared" si="70"/>
        <v>0</v>
      </c>
    </row>
    <row r="253" spans="1:32" ht="12.75">
      <c r="A253" s="125">
        <v>2719170</v>
      </c>
      <c r="B253" s="37">
        <v>10004</v>
      </c>
      <c r="C253" s="26" t="s">
        <v>633</v>
      </c>
      <c r="D253" s="26" t="s">
        <v>634</v>
      </c>
      <c r="E253" s="26" t="s">
        <v>633</v>
      </c>
      <c r="F253" s="26">
        <v>55760</v>
      </c>
      <c r="G253" s="27">
        <v>160</v>
      </c>
      <c r="H253" s="28">
        <v>2187682111</v>
      </c>
      <c r="I253" s="29" t="s">
        <v>1159</v>
      </c>
      <c r="J253" s="30" t="s">
        <v>1048</v>
      </c>
      <c r="K253" s="32" t="s">
        <v>1048</v>
      </c>
      <c r="L253" s="54">
        <v>457.69</v>
      </c>
      <c r="M253" s="58" t="s">
        <v>1048</v>
      </c>
      <c r="N253" s="36">
        <v>21.98142415</v>
      </c>
      <c r="O253" s="30" t="s">
        <v>1048</v>
      </c>
      <c r="P253" s="34"/>
      <c r="Q253" s="32" t="str">
        <f t="shared" si="71"/>
        <v>NO</v>
      </c>
      <c r="R253" s="63" t="s">
        <v>1048</v>
      </c>
      <c r="S253" s="73">
        <v>53511.96</v>
      </c>
      <c r="T253" s="74">
        <v>4491.91</v>
      </c>
      <c r="U253" s="74">
        <v>5970.43</v>
      </c>
      <c r="V253" s="75">
        <v>3424.51</v>
      </c>
      <c r="W253" s="37">
        <f t="shared" si="66"/>
        <v>1</v>
      </c>
      <c r="X253" s="26">
        <f t="shared" si="72"/>
        <v>1</v>
      </c>
      <c r="Y253" s="26">
        <f t="shared" si="67"/>
        <v>0</v>
      </c>
      <c r="Z253" s="28">
        <f t="shared" si="68"/>
        <v>0</v>
      </c>
      <c r="AA253" s="71" t="str">
        <f t="shared" si="73"/>
        <v>SRSA</v>
      </c>
      <c r="AB253" s="37">
        <f t="shared" si="74"/>
        <v>1</v>
      </c>
      <c r="AC253" s="26">
        <f t="shared" si="75"/>
        <v>1</v>
      </c>
      <c r="AD253" s="28" t="str">
        <f t="shared" si="76"/>
        <v>Initial</v>
      </c>
      <c r="AE253" s="71" t="str">
        <f t="shared" si="69"/>
        <v>-</v>
      </c>
      <c r="AF253" s="37" t="str">
        <f t="shared" si="70"/>
        <v>SRSA</v>
      </c>
    </row>
    <row r="254" spans="1:32" ht="12.75">
      <c r="A254" s="125">
        <v>2700149</v>
      </c>
      <c r="B254" s="37">
        <v>12887</v>
      </c>
      <c r="C254" s="26" t="s">
        <v>183</v>
      </c>
      <c r="D254" s="26" t="s">
        <v>184</v>
      </c>
      <c r="E254" s="26" t="s">
        <v>185</v>
      </c>
      <c r="F254" s="26">
        <v>55312</v>
      </c>
      <c r="G254" s="27">
        <v>99</v>
      </c>
      <c r="H254" s="28">
        <v>3203285214</v>
      </c>
      <c r="I254" s="29" t="s">
        <v>1159</v>
      </c>
      <c r="J254" s="30" t="s">
        <v>1048</v>
      </c>
      <c r="K254" s="32" t="s">
        <v>1048</v>
      </c>
      <c r="L254" s="54">
        <v>441.56</v>
      </c>
      <c r="M254" s="58" t="s">
        <v>1049</v>
      </c>
      <c r="N254" s="36">
        <v>6.872852234</v>
      </c>
      <c r="O254" s="30" t="s">
        <v>1049</v>
      </c>
      <c r="P254" s="34"/>
      <c r="Q254" s="32" t="str">
        <f t="shared" si="71"/>
        <v>NO</v>
      </c>
      <c r="R254" s="63" t="s">
        <v>1048</v>
      </c>
      <c r="S254" s="73">
        <v>24028.48</v>
      </c>
      <c r="T254" s="74">
        <v>1346.24</v>
      </c>
      <c r="U254" s="74">
        <v>2404.74</v>
      </c>
      <c r="V254" s="75">
        <v>2186.58</v>
      </c>
      <c r="W254" s="37">
        <f t="shared" si="66"/>
        <v>1</v>
      </c>
      <c r="X254" s="26">
        <f t="shared" si="72"/>
        <v>1</v>
      </c>
      <c r="Y254" s="26">
        <f t="shared" si="67"/>
        <v>0</v>
      </c>
      <c r="Z254" s="28">
        <f t="shared" si="68"/>
        <v>0</v>
      </c>
      <c r="AA254" s="71" t="str">
        <f t="shared" si="73"/>
        <v>SRSA</v>
      </c>
      <c r="AB254" s="37">
        <f t="shared" si="74"/>
        <v>1</v>
      </c>
      <c r="AC254" s="26">
        <f t="shared" si="75"/>
        <v>0</v>
      </c>
      <c r="AD254" s="28">
        <f t="shared" si="76"/>
        <v>0</v>
      </c>
      <c r="AE254" s="71" t="str">
        <f t="shared" si="69"/>
        <v>-</v>
      </c>
      <c r="AF254" s="37">
        <f t="shared" si="70"/>
        <v>0</v>
      </c>
    </row>
    <row r="255" spans="1:32" ht="12.75">
      <c r="A255" s="125">
        <v>2719320</v>
      </c>
      <c r="B255" s="37">
        <v>10763</v>
      </c>
      <c r="C255" s="26" t="s">
        <v>889</v>
      </c>
      <c r="D255" s="26" t="s">
        <v>635</v>
      </c>
      <c r="E255" s="26" t="s">
        <v>889</v>
      </c>
      <c r="F255" s="26">
        <v>55049</v>
      </c>
      <c r="G255" s="27">
        <v>38</v>
      </c>
      <c r="H255" s="28">
        <v>5074515250</v>
      </c>
      <c r="I255" s="29" t="s">
        <v>1159</v>
      </c>
      <c r="J255" s="30" t="s">
        <v>1048</v>
      </c>
      <c r="K255" s="32" t="s">
        <v>1048</v>
      </c>
      <c r="L255" s="54">
        <v>628.76</v>
      </c>
      <c r="M255" s="58" t="s">
        <v>1049</v>
      </c>
      <c r="N255" s="36">
        <v>2.739726027</v>
      </c>
      <c r="O255" s="30" t="s">
        <v>1049</v>
      </c>
      <c r="P255" s="34"/>
      <c r="Q255" s="32" t="str">
        <f t="shared" si="71"/>
        <v>NO</v>
      </c>
      <c r="R255" s="63" t="s">
        <v>1048</v>
      </c>
      <c r="S255" s="73">
        <v>14950.33</v>
      </c>
      <c r="T255" s="74">
        <v>550.67</v>
      </c>
      <c r="U255" s="74">
        <v>1880.41</v>
      </c>
      <c r="V255" s="75">
        <v>2585.15</v>
      </c>
      <c r="W255" s="37">
        <f t="shared" si="66"/>
        <v>1</v>
      </c>
      <c r="X255" s="26">
        <f t="shared" si="72"/>
        <v>0</v>
      </c>
      <c r="Y255" s="26">
        <f t="shared" si="67"/>
        <v>0</v>
      </c>
      <c r="Z255" s="28">
        <f t="shared" si="68"/>
        <v>0</v>
      </c>
      <c r="AA255" s="71" t="str">
        <f t="shared" si="73"/>
        <v>-</v>
      </c>
      <c r="AB255" s="37">
        <f t="shared" si="74"/>
        <v>1</v>
      </c>
      <c r="AC255" s="26">
        <f t="shared" si="75"/>
        <v>0</v>
      </c>
      <c r="AD255" s="28">
        <f t="shared" si="76"/>
        <v>0</v>
      </c>
      <c r="AE255" s="71" t="str">
        <f t="shared" si="69"/>
        <v>-</v>
      </c>
      <c r="AF255" s="37">
        <f t="shared" si="70"/>
        <v>0</v>
      </c>
    </row>
    <row r="256" spans="1:32" ht="12.75">
      <c r="A256" s="125">
        <v>2700045</v>
      </c>
      <c r="B256" s="37">
        <v>520938</v>
      </c>
      <c r="C256" s="26" t="s">
        <v>61</v>
      </c>
      <c r="D256" s="26" t="s">
        <v>913</v>
      </c>
      <c r="E256" s="26" t="s">
        <v>62</v>
      </c>
      <c r="F256" s="26">
        <v>55321</v>
      </c>
      <c r="G256" s="27" t="s">
        <v>1036</v>
      </c>
      <c r="H256" s="28">
        <v>3202862129</v>
      </c>
      <c r="I256" s="29" t="s">
        <v>1152</v>
      </c>
      <c r="J256" s="30" t="s">
        <v>1049</v>
      </c>
      <c r="K256" s="32" t="s">
        <v>1049</v>
      </c>
      <c r="L256" s="54">
        <v>67.62</v>
      </c>
      <c r="M256" s="58" t="s">
        <v>1049</v>
      </c>
      <c r="N256" s="36" t="s">
        <v>336</v>
      </c>
      <c r="O256" s="30" t="s">
        <v>336</v>
      </c>
      <c r="P256" s="34"/>
      <c r="Q256" s="32" t="str">
        <f t="shared" si="71"/>
        <v>NO</v>
      </c>
      <c r="R256" s="63" t="s">
        <v>1049</v>
      </c>
      <c r="S256" s="73">
        <v>0</v>
      </c>
      <c r="T256" s="74">
        <v>0</v>
      </c>
      <c r="U256" s="74">
        <v>0</v>
      </c>
      <c r="V256" s="75">
        <v>0</v>
      </c>
      <c r="W256" s="37">
        <f t="shared" si="66"/>
        <v>0</v>
      </c>
      <c r="X256" s="26">
        <f t="shared" si="72"/>
        <v>1</v>
      </c>
      <c r="Y256" s="26">
        <f t="shared" si="67"/>
        <v>0</v>
      </c>
      <c r="Z256" s="28">
        <f t="shared" si="68"/>
        <v>0</v>
      </c>
      <c r="AA256" s="71" t="str">
        <f t="shared" si="73"/>
        <v>-</v>
      </c>
      <c r="AB256" s="37">
        <f t="shared" si="74"/>
        <v>0</v>
      </c>
      <c r="AC256" s="26">
        <f t="shared" si="75"/>
        <v>0</v>
      </c>
      <c r="AD256" s="28">
        <f t="shared" si="76"/>
        <v>0</v>
      </c>
      <c r="AE256" s="71" t="str">
        <f t="shared" si="69"/>
        <v>-</v>
      </c>
      <c r="AF256" s="37">
        <f t="shared" si="70"/>
        <v>0</v>
      </c>
    </row>
    <row r="257" spans="1:32" ht="12.75">
      <c r="A257" s="125">
        <v>2720550</v>
      </c>
      <c r="B257" s="37">
        <v>10740</v>
      </c>
      <c r="C257" s="26" t="s">
        <v>890</v>
      </c>
      <c r="D257" s="26" t="s">
        <v>636</v>
      </c>
      <c r="E257" s="26" t="s">
        <v>890</v>
      </c>
      <c r="F257" s="26">
        <v>56352</v>
      </c>
      <c r="G257" s="27" t="s">
        <v>1036</v>
      </c>
      <c r="H257" s="28">
        <v>3202564224</v>
      </c>
      <c r="I257" s="29" t="s">
        <v>1157</v>
      </c>
      <c r="J257" s="30" t="s">
        <v>1048</v>
      </c>
      <c r="K257" s="32" t="s">
        <v>1048</v>
      </c>
      <c r="L257" s="54">
        <v>1390.36</v>
      </c>
      <c r="M257" s="58" t="s">
        <v>1049</v>
      </c>
      <c r="N257" s="36">
        <v>9.268854347</v>
      </c>
      <c r="O257" s="30" t="s">
        <v>1049</v>
      </c>
      <c r="P257" s="34"/>
      <c r="Q257" s="32" t="str">
        <f t="shared" si="71"/>
        <v>NO</v>
      </c>
      <c r="R257" s="63" t="s">
        <v>1048</v>
      </c>
      <c r="S257" s="73">
        <v>90143.19</v>
      </c>
      <c r="T257" s="74">
        <v>5708.35</v>
      </c>
      <c r="U257" s="74">
        <v>9661.49</v>
      </c>
      <c r="V257" s="75">
        <v>8262.59</v>
      </c>
      <c r="W257" s="37">
        <f t="shared" si="66"/>
        <v>1</v>
      </c>
      <c r="X257" s="26">
        <f t="shared" si="72"/>
        <v>0</v>
      </c>
      <c r="Y257" s="26">
        <f t="shared" si="67"/>
        <v>0</v>
      </c>
      <c r="Z257" s="28">
        <f t="shared" si="68"/>
        <v>0</v>
      </c>
      <c r="AA257" s="71" t="str">
        <f t="shared" si="73"/>
        <v>-</v>
      </c>
      <c r="AB257" s="37">
        <f t="shared" si="74"/>
        <v>1</v>
      </c>
      <c r="AC257" s="26">
        <f t="shared" si="75"/>
        <v>0</v>
      </c>
      <c r="AD257" s="28">
        <f t="shared" si="76"/>
        <v>0</v>
      </c>
      <c r="AE257" s="71" t="str">
        <f t="shared" si="69"/>
        <v>-</v>
      </c>
      <c r="AF257" s="37">
        <f t="shared" si="70"/>
        <v>0</v>
      </c>
    </row>
    <row r="258" spans="1:32" ht="12.75">
      <c r="A258" s="125">
        <v>2720580</v>
      </c>
      <c r="B258" s="37">
        <v>10821</v>
      </c>
      <c r="C258" s="26" t="s">
        <v>637</v>
      </c>
      <c r="D258" s="26" t="s">
        <v>923</v>
      </c>
      <c r="E258" s="26" t="s">
        <v>637</v>
      </c>
      <c r="F258" s="26">
        <v>56464</v>
      </c>
      <c r="G258" s="27">
        <v>160</v>
      </c>
      <c r="H258" s="28">
        <v>2185644141</v>
      </c>
      <c r="I258" s="29" t="s">
        <v>1159</v>
      </c>
      <c r="J258" s="30" t="s">
        <v>1048</v>
      </c>
      <c r="K258" s="32" t="s">
        <v>1048</v>
      </c>
      <c r="L258" s="54">
        <v>689.11</v>
      </c>
      <c r="M258" s="58" t="s">
        <v>1049</v>
      </c>
      <c r="N258" s="36">
        <v>17.48148148</v>
      </c>
      <c r="O258" s="30" t="s">
        <v>1049</v>
      </c>
      <c r="P258" s="34"/>
      <c r="Q258" s="32" t="str">
        <f t="shared" si="71"/>
        <v>NO</v>
      </c>
      <c r="R258" s="63" t="s">
        <v>1048</v>
      </c>
      <c r="S258" s="73">
        <v>50527.66</v>
      </c>
      <c r="T258" s="74">
        <v>3709.13</v>
      </c>
      <c r="U258" s="74">
        <v>5517.81</v>
      </c>
      <c r="V258" s="75">
        <v>3935.99</v>
      </c>
      <c r="W258" s="37">
        <f t="shared" si="66"/>
        <v>1</v>
      </c>
      <c r="X258" s="26">
        <f t="shared" si="72"/>
        <v>0</v>
      </c>
      <c r="Y258" s="26">
        <f t="shared" si="67"/>
        <v>0</v>
      </c>
      <c r="Z258" s="28">
        <f t="shared" si="68"/>
        <v>0</v>
      </c>
      <c r="AA258" s="71" t="str">
        <f t="shared" si="73"/>
        <v>-</v>
      </c>
      <c r="AB258" s="37">
        <f t="shared" si="74"/>
        <v>1</v>
      </c>
      <c r="AC258" s="26">
        <f t="shared" si="75"/>
        <v>0</v>
      </c>
      <c r="AD258" s="28">
        <f t="shared" si="76"/>
        <v>0</v>
      </c>
      <c r="AE258" s="71" t="str">
        <f t="shared" si="69"/>
        <v>-</v>
      </c>
      <c r="AF258" s="37">
        <f t="shared" si="70"/>
        <v>0</v>
      </c>
    </row>
    <row r="259" spans="1:32" ht="12.75">
      <c r="A259" s="125">
        <v>2791450</v>
      </c>
      <c r="B259" s="37">
        <v>12711</v>
      </c>
      <c r="C259" s="26" t="s">
        <v>868</v>
      </c>
      <c r="D259" s="26" t="s">
        <v>869</v>
      </c>
      <c r="E259" s="26" t="s">
        <v>993</v>
      </c>
      <c r="F259" s="26">
        <v>55705</v>
      </c>
      <c r="G259" s="27" t="s">
        <v>1036</v>
      </c>
      <c r="H259" s="28">
        <v>2182293321</v>
      </c>
      <c r="I259" s="29" t="s">
        <v>1157</v>
      </c>
      <c r="J259" s="30" t="s">
        <v>1048</v>
      </c>
      <c r="K259" s="32" t="s">
        <v>1048</v>
      </c>
      <c r="L259" s="54">
        <v>879.28</v>
      </c>
      <c r="M259" s="58" t="s">
        <v>1049</v>
      </c>
      <c r="N259" s="36">
        <v>16.4806867</v>
      </c>
      <c r="O259" s="30" t="s">
        <v>1049</v>
      </c>
      <c r="P259" s="34"/>
      <c r="Q259" s="32" t="str">
        <f t="shared" si="71"/>
        <v>NO</v>
      </c>
      <c r="R259" s="63" t="s">
        <v>1048</v>
      </c>
      <c r="S259" s="73">
        <v>56090.95</v>
      </c>
      <c r="T259" s="74">
        <v>5714.29</v>
      </c>
      <c r="U259" s="74">
        <v>8136.11</v>
      </c>
      <c r="V259" s="75">
        <v>5376.3</v>
      </c>
      <c r="W259" s="37">
        <f t="shared" si="66"/>
        <v>1</v>
      </c>
      <c r="X259" s="26">
        <f t="shared" si="72"/>
        <v>0</v>
      </c>
      <c r="Y259" s="26">
        <f t="shared" si="67"/>
        <v>0</v>
      </c>
      <c r="Z259" s="28">
        <f t="shared" si="68"/>
        <v>0</v>
      </c>
      <c r="AA259" s="71" t="str">
        <f t="shared" si="73"/>
        <v>-</v>
      </c>
      <c r="AB259" s="37">
        <f t="shared" si="74"/>
        <v>1</v>
      </c>
      <c r="AC259" s="26">
        <f t="shared" si="75"/>
        <v>0</v>
      </c>
      <c r="AD259" s="28">
        <f t="shared" si="76"/>
        <v>0</v>
      </c>
      <c r="AE259" s="71" t="str">
        <f t="shared" si="69"/>
        <v>-</v>
      </c>
      <c r="AF259" s="37">
        <f t="shared" si="70"/>
        <v>0</v>
      </c>
    </row>
    <row r="260" spans="1:32" ht="12.75">
      <c r="A260" s="125">
        <v>2700028</v>
      </c>
      <c r="B260" s="37">
        <v>74005</v>
      </c>
      <c r="C260" s="26" t="s">
        <v>42</v>
      </c>
      <c r="D260" s="26" t="s">
        <v>43</v>
      </c>
      <c r="E260" s="26" t="s">
        <v>44</v>
      </c>
      <c r="F260" s="26">
        <v>55107</v>
      </c>
      <c r="G260" s="27">
        <v>1628</v>
      </c>
      <c r="H260" s="28">
        <v>6512243995</v>
      </c>
      <c r="I260" s="29" t="s">
        <v>1156</v>
      </c>
      <c r="J260" s="30" t="s">
        <v>1049</v>
      </c>
      <c r="K260" s="32" t="s">
        <v>1049</v>
      </c>
      <c r="L260" s="54">
        <v>64.93</v>
      </c>
      <c r="M260" s="58" t="s">
        <v>1049</v>
      </c>
      <c r="N260" s="36" t="s">
        <v>336</v>
      </c>
      <c r="O260" s="30" t="s">
        <v>336</v>
      </c>
      <c r="P260" s="34"/>
      <c r="Q260" s="32" t="str">
        <f t="shared" si="71"/>
        <v>NO</v>
      </c>
      <c r="R260" s="63" t="s">
        <v>1049</v>
      </c>
      <c r="S260" s="73">
        <v>1812.92</v>
      </c>
      <c r="T260" s="74">
        <v>0</v>
      </c>
      <c r="U260" s="74">
        <v>116.96</v>
      </c>
      <c r="V260" s="75">
        <v>220.51</v>
      </c>
      <c r="W260" s="37">
        <f t="shared" si="66"/>
        <v>0</v>
      </c>
      <c r="X260" s="26">
        <f t="shared" si="72"/>
        <v>1</v>
      </c>
      <c r="Y260" s="26">
        <f t="shared" si="67"/>
        <v>0</v>
      </c>
      <c r="Z260" s="28">
        <f t="shared" si="68"/>
        <v>0</v>
      </c>
      <c r="AA260" s="71" t="str">
        <f t="shared" si="73"/>
        <v>-</v>
      </c>
      <c r="AB260" s="37">
        <f t="shared" si="74"/>
        <v>0</v>
      </c>
      <c r="AC260" s="26">
        <f t="shared" si="75"/>
        <v>0</v>
      </c>
      <c r="AD260" s="28">
        <f t="shared" si="76"/>
        <v>0</v>
      </c>
      <c r="AE260" s="71" t="str">
        <f t="shared" si="69"/>
        <v>-</v>
      </c>
      <c r="AF260" s="37">
        <f t="shared" si="70"/>
        <v>0</v>
      </c>
    </row>
    <row r="261" spans="1:32" ht="12.75">
      <c r="A261" s="125">
        <v>2700122</v>
      </c>
      <c r="B261" s="37">
        <v>626065</v>
      </c>
      <c r="C261" s="26" t="s">
        <v>133</v>
      </c>
      <c r="D261" s="26" t="s">
        <v>134</v>
      </c>
      <c r="E261" s="26" t="s">
        <v>991</v>
      </c>
      <c r="F261" s="26">
        <v>55425</v>
      </c>
      <c r="G261" s="27">
        <v>5500</v>
      </c>
      <c r="H261" s="28">
        <v>9528589170</v>
      </c>
      <c r="I261" s="29" t="s">
        <v>1155</v>
      </c>
      <c r="J261" s="30" t="s">
        <v>1049</v>
      </c>
      <c r="K261" s="32" t="s">
        <v>1049</v>
      </c>
      <c r="L261" s="54">
        <v>56.56</v>
      </c>
      <c r="M261" s="58" t="s">
        <v>1049</v>
      </c>
      <c r="N261" s="36" t="s">
        <v>336</v>
      </c>
      <c r="O261" s="30" t="s">
        <v>336</v>
      </c>
      <c r="P261" s="34"/>
      <c r="Q261" s="32" t="str">
        <f t="shared" si="71"/>
        <v>NO</v>
      </c>
      <c r="R261" s="63" t="s">
        <v>1049</v>
      </c>
      <c r="S261" s="73">
        <v>890.4</v>
      </c>
      <c r="T261" s="74">
        <v>0</v>
      </c>
      <c r="U261" s="74">
        <v>172.56</v>
      </c>
      <c r="V261" s="75">
        <v>325.35</v>
      </c>
      <c r="W261" s="37">
        <f t="shared" si="66"/>
        <v>0</v>
      </c>
      <c r="X261" s="26">
        <f t="shared" si="72"/>
        <v>1</v>
      </c>
      <c r="Y261" s="26">
        <f t="shared" si="67"/>
        <v>0</v>
      </c>
      <c r="Z261" s="28">
        <f t="shared" si="68"/>
        <v>0</v>
      </c>
      <c r="AA261" s="71" t="str">
        <f t="shared" si="73"/>
        <v>-</v>
      </c>
      <c r="AB261" s="37">
        <f t="shared" si="74"/>
        <v>0</v>
      </c>
      <c r="AC261" s="26">
        <f t="shared" si="75"/>
        <v>0</v>
      </c>
      <c r="AD261" s="28">
        <f t="shared" si="76"/>
        <v>0</v>
      </c>
      <c r="AE261" s="71" t="str">
        <f t="shared" si="69"/>
        <v>-</v>
      </c>
      <c r="AF261" s="37">
        <f t="shared" si="70"/>
        <v>0</v>
      </c>
    </row>
    <row r="262" spans="1:32" ht="12.75">
      <c r="A262" s="125">
        <v>2700041</v>
      </c>
      <c r="B262" s="37">
        <v>520398</v>
      </c>
      <c r="C262" s="26" t="s">
        <v>54</v>
      </c>
      <c r="D262" s="26" t="s">
        <v>55</v>
      </c>
      <c r="E262" s="26" t="s">
        <v>995</v>
      </c>
      <c r="F262" s="26">
        <v>56267</v>
      </c>
      <c r="G262" s="27">
        <v>435</v>
      </c>
      <c r="H262" s="28">
        <v>3205894248</v>
      </c>
      <c r="I262" s="29" t="s">
        <v>1151</v>
      </c>
      <c r="J262" s="30" t="s">
        <v>1049</v>
      </c>
      <c r="K262" s="32" t="s">
        <v>1049</v>
      </c>
      <c r="L262" s="54">
        <v>0.23</v>
      </c>
      <c r="M262" s="58" t="s">
        <v>1049</v>
      </c>
      <c r="N262" s="36" t="s">
        <v>336</v>
      </c>
      <c r="O262" s="30" t="s">
        <v>336</v>
      </c>
      <c r="P262" s="34"/>
      <c r="Q262" s="32" t="str">
        <f t="shared" si="71"/>
        <v>NO</v>
      </c>
      <c r="R262" s="63" t="s">
        <v>1048</v>
      </c>
      <c r="S262" s="73">
        <v>0</v>
      </c>
      <c r="T262" s="74">
        <v>0</v>
      </c>
      <c r="U262" s="74">
        <v>0</v>
      </c>
      <c r="V262" s="75">
        <v>0</v>
      </c>
      <c r="W262" s="37">
        <f t="shared" si="66"/>
        <v>0</v>
      </c>
      <c r="X262" s="26">
        <f t="shared" si="72"/>
        <v>1</v>
      </c>
      <c r="Y262" s="26">
        <f t="shared" si="67"/>
        <v>0</v>
      </c>
      <c r="Z262" s="28">
        <f t="shared" si="68"/>
        <v>0</v>
      </c>
      <c r="AA262" s="71" t="str">
        <f t="shared" si="73"/>
        <v>-</v>
      </c>
      <c r="AB262" s="37">
        <f t="shared" si="74"/>
        <v>1</v>
      </c>
      <c r="AC262" s="26">
        <f t="shared" si="75"/>
        <v>0</v>
      </c>
      <c r="AD262" s="28">
        <f t="shared" si="76"/>
        <v>0</v>
      </c>
      <c r="AE262" s="71" t="str">
        <f t="shared" si="69"/>
        <v>-</v>
      </c>
      <c r="AF262" s="37">
        <f t="shared" si="70"/>
        <v>0</v>
      </c>
    </row>
    <row r="263" spans="1:32" ht="12.75">
      <c r="A263" s="125">
        <v>2720670</v>
      </c>
      <c r="B263" s="37">
        <v>10912</v>
      </c>
      <c r="C263" s="26" t="s">
        <v>638</v>
      </c>
      <c r="D263" s="26" t="s">
        <v>639</v>
      </c>
      <c r="E263" s="26" t="s">
        <v>638</v>
      </c>
      <c r="F263" s="26">
        <v>56353</v>
      </c>
      <c r="G263" s="27">
        <v>1147</v>
      </c>
      <c r="H263" s="28">
        <v>3209827210</v>
      </c>
      <c r="I263" s="29" t="s">
        <v>1159</v>
      </c>
      <c r="J263" s="30" t="s">
        <v>1048</v>
      </c>
      <c r="K263" s="32" t="s">
        <v>1048</v>
      </c>
      <c r="L263" s="54">
        <v>1792.53</v>
      </c>
      <c r="M263" s="58" t="s">
        <v>1049</v>
      </c>
      <c r="N263" s="36">
        <v>9.195979899</v>
      </c>
      <c r="O263" s="30" t="s">
        <v>1049</v>
      </c>
      <c r="P263" s="34"/>
      <c r="Q263" s="32" t="str">
        <f t="shared" si="71"/>
        <v>NO</v>
      </c>
      <c r="R263" s="63" t="s">
        <v>1048</v>
      </c>
      <c r="S263" s="73">
        <v>87927.17</v>
      </c>
      <c r="T263" s="74">
        <v>5368.09</v>
      </c>
      <c r="U263" s="74">
        <v>10025.91</v>
      </c>
      <c r="V263" s="75">
        <v>9542.94</v>
      </c>
      <c r="W263" s="37">
        <f t="shared" si="66"/>
        <v>1</v>
      </c>
      <c r="X263" s="26">
        <f t="shared" si="72"/>
        <v>0</v>
      </c>
      <c r="Y263" s="26">
        <f t="shared" si="67"/>
        <v>0</v>
      </c>
      <c r="Z263" s="28">
        <f t="shared" si="68"/>
        <v>0</v>
      </c>
      <c r="AA263" s="71" t="str">
        <f t="shared" si="73"/>
        <v>-</v>
      </c>
      <c r="AB263" s="37">
        <f t="shared" si="74"/>
        <v>1</v>
      </c>
      <c r="AC263" s="26">
        <f t="shared" si="75"/>
        <v>0</v>
      </c>
      <c r="AD263" s="28">
        <f t="shared" si="76"/>
        <v>0</v>
      </c>
      <c r="AE263" s="71" t="str">
        <f t="shared" si="69"/>
        <v>-</v>
      </c>
      <c r="AF263" s="37">
        <f t="shared" si="70"/>
        <v>0</v>
      </c>
    </row>
    <row r="264" spans="1:32" ht="12.75">
      <c r="A264" s="125">
        <v>2721210</v>
      </c>
      <c r="B264" s="37">
        <v>10635</v>
      </c>
      <c r="C264" s="26" t="s">
        <v>640</v>
      </c>
      <c r="D264" s="26" t="s">
        <v>171</v>
      </c>
      <c r="E264" s="26" t="s">
        <v>640</v>
      </c>
      <c r="F264" s="26">
        <v>56263</v>
      </c>
      <c r="G264" s="27">
        <v>10</v>
      </c>
      <c r="H264" s="28">
        <v>5073362563</v>
      </c>
      <c r="I264" s="29" t="s">
        <v>1159</v>
      </c>
      <c r="J264" s="30" t="s">
        <v>1048</v>
      </c>
      <c r="K264" s="32" t="s">
        <v>1048</v>
      </c>
      <c r="L264" s="54">
        <v>80.5</v>
      </c>
      <c r="M264" s="58" t="s">
        <v>1049</v>
      </c>
      <c r="N264" s="36">
        <v>10.90909091</v>
      </c>
      <c r="O264" s="30" t="s">
        <v>1049</v>
      </c>
      <c r="P264" s="34"/>
      <c r="Q264" s="32" t="str">
        <f t="shared" si="71"/>
        <v>NO</v>
      </c>
      <c r="R264" s="63" t="s">
        <v>1048</v>
      </c>
      <c r="S264" s="73">
        <v>6980.07</v>
      </c>
      <c r="T264" s="74">
        <v>435.88</v>
      </c>
      <c r="U264" s="74">
        <v>644.78</v>
      </c>
      <c r="V264" s="75">
        <v>455.66</v>
      </c>
      <c r="W264" s="37">
        <f t="shared" si="66"/>
        <v>1</v>
      </c>
      <c r="X264" s="26">
        <f t="shared" si="72"/>
        <v>1</v>
      </c>
      <c r="Y264" s="26">
        <f t="shared" si="67"/>
        <v>0</v>
      </c>
      <c r="Z264" s="28">
        <f t="shared" si="68"/>
        <v>0</v>
      </c>
      <c r="AA264" s="71" t="str">
        <f t="shared" si="73"/>
        <v>SRSA</v>
      </c>
      <c r="AB264" s="37">
        <f t="shared" si="74"/>
        <v>1</v>
      </c>
      <c r="AC264" s="26">
        <f t="shared" si="75"/>
        <v>0</v>
      </c>
      <c r="AD264" s="28">
        <f t="shared" si="76"/>
        <v>0</v>
      </c>
      <c r="AE264" s="71" t="str">
        <f t="shared" si="69"/>
        <v>-</v>
      </c>
      <c r="AF264" s="37">
        <f t="shared" si="70"/>
        <v>0</v>
      </c>
    </row>
    <row r="265" spans="1:32" ht="12.75">
      <c r="A265" s="125">
        <v>2721240</v>
      </c>
      <c r="B265" s="37">
        <v>30001</v>
      </c>
      <c r="C265" s="26" t="s">
        <v>929</v>
      </c>
      <c r="D265" s="26" t="s">
        <v>641</v>
      </c>
      <c r="E265" s="26" t="s">
        <v>929</v>
      </c>
      <c r="F265" s="26">
        <v>55413</v>
      </c>
      <c r="G265" s="27">
        <v>2398</v>
      </c>
      <c r="H265" s="28">
        <v>6126680200</v>
      </c>
      <c r="I265" s="29" t="s">
        <v>1069</v>
      </c>
      <c r="J265" s="30" t="s">
        <v>1049</v>
      </c>
      <c r="K265" s="32" t="s">
        <v>1049</v>
      </c>
      <c r="L265" s="54">
        <v>39448.08</v>
      </c>
      <c r="M265" s="58" t="s">
        <v>1049</v>
      </c>
      <c r="N265" s="36">
        <v>22.41984144</v>
      </c>
      <c r="O265" s="30" t="s">
        <v>1048</v>
      </c>
      <c r="P265" s="34"/>
      <c r="Q265" s="32" t="str">
        <f t="shared" si="71"/>
        <v>NO</v>
      </c>
      <c r="R265" s="63" t="s">
        <v>1049</v>
      </c>
      <c r="S265" s="73">
        <v>4436437.87</v>
      </c>
      <c r="T265" s="74">
        <v>450216.07</v>
      </c>
      <c r="U265" s="74">
        <v>593314.81</v>
      </c>
      <c r="V265" s="75">
        <v>333633.83</v>
      </c>
      <c r="W265" s="37">
        <f t="shared" si="66"/>
        <v>0</v>
      </c>
      <c r="X265" s="26">
        <f t="shared" si="72"/>
        <v>0</v>
      </c>
      <c r="Y265" s="26">
        <f t="shared" si="67"/>
        <v>0</v>
      </c>
      <c r="Z265" s="28">
        <f t="shared" si="68"/>
        <v>0</v>
      </c>
      <c r="AA265" s="71" t="str">
        <f t="shared" si="73"/>
        <v>-</v>
      </c>
      <c r="AB265" s="37">
        <f t="shared" si="74"/>
        <v>0</v>
      </c>
      <c r="AC265" s="26">
        <f t="shared" si="75"/>
        <v>1</v>
      </c>
      <c r="AD265" s="28">
        <f t="shared" si="76"/>
        <v>0</v>
      </c>
      <c r="AE265" s="71" t="str">
        <f t="shared" si="69"/>
        <v>-</v>
      </c>
      <c r="AF265" s="37">
        <f t="shared" si="70"/>
        <v>0</v>
      </c>
    </row>
    <row r="266" spans="1:32" s="25" customFormat="1" ht="12.75">
      <c r="A266" s="126"/>
      <c r="B266" s="121">
        <v>74115</v>
      </c>
      <c r="C266" s="39" t="s">
        <v>1096</v>
      </c>
      <c r="D266" s="38" t="s">
        <v>1097</v>
      </c>
      <c r="E266" s="38" t="s">
        <v>1094</v>
      </c>
      <c r="F266" s="38" t="s">
        <v>1079</v>
      </c>
      <c r="G266" s="38" t="s">
        <v>1098</v>
      </c>
      <c r="H266" s="50" t="s">
        <v>1099</v>
      </c>
      <c r="I266" s="51"/>
      <c r="J266" s="30"/>
      <c r="K266" s="32" t="s">
        <v>1049</v>
      </c>
      <c r="L266" s="55">
        <v>62</v>
      </c>
      <c r="M266" s="58" t="s">
        <v>1049</v>
      </c>
      <c r="N266" s="36"/>
      <c r="O266" s="30"/>
      <c r="P266" s="34"/>
      <c r="Q266" s="32" t="str">
        <f t="shared" si="71"/>
        <v>NO</v>
      </c>
      <c r="R266" s="63"/>
      <c r="S266" s="76">
        <v>7256.16</v>
      </c>
      <c r="T266" s="77">
        <v>533.33</v>
      </c>
      <c r="U266" s="77">
        <v>710.75</v>
      </c>
      <c r="V266" s="78">
        <v>410.11</v>
      </c>
      <c r="W266" s="37">
        <f t="shared" si="66"/>
        <v>0</v>
      </c>
      <c r="X266" s="26">
        <f t="shared" si="72"/>
        <v>1</v>
      </c>
      <c r="Y266" s="26">
        <f t="shared" si="67"/>
        <v>0</v>
      </c>
      <c r="Z266" s="28">
        <f t="shared" si="68"/>
        <v>0</v>
      </c>
      <c r="AA266" s="71" t="str">
        <f t="shared" si="73"/>
        <v>-</v>
      </c>
      <c r="AB266" s="37">
        <f t="shared" si="74"/>
        <v>0</v>
      </c>
      <c r="AC266" s="26">
        <f t="shared" si="75"/>
        <v>0</v>
      </c>
      <c r="AD266" s="28">
        <f t="shared" si="76"/>
        <v>0</v>
      </c>
      <c r="AE266" s="71" t="str">
        <f t="shared" si="69"/>
        <v>-</v>
      </c>
      <c r="AF266" s="37">
        <f t="shared" si="70"/>
        <v>0</v>
      </c>
    </row>
    <row r="267" spans="1:32" ht="12.75">
      <c r="A267" s="125">
        <v>2721270</v>
      </c>
      <c r="B267" s="37">
        <v>10414</v>
      </c>
      <c r="C267" s="26" t="s">
        <v>642</v>
      </c>
      <c r="D267" s="26" t="s">
        <v>643</v>
      </c>
      <c r="E267" s="26" t="s">
        <v>642</v>
      </c>
      <c r="F267" s="26">
        <v>56264</v>
      </c>
      <c r="G267" s="27">
        <v>98</v>
      </c>
      <c r="H267" s="28">
        <v>5078726532</v>
      </c>
      <c r="I267" s="29" t="s">
        <v>1159</v>
      </c>
      <c r="J267" s="30" t="s">
        <v>1048</v>
      </c>
      <c r="K267" s="32" t="s">
        <v>1048</v>
      </c>
      <c r="L267" s="54">
        <v>444.49</v>
      </c>
      <c r="M267" s="58" t="s">
        <v>1049</v>
      </c>
      <c r="N267" s="36">
        <v>10.9375</v>
      </c>
      <c r="O267" s="30" t="s">
        <v>1049</v>
      </c>
      <c r="P267" s="34"/>
      <c r="Q267" s="32" t="str">
        <f t="shared" si="71"/>
        <v>NO</v>
      </c>
      <c r="R267" s="63" t="s">
        <v>1048</v>
      </c>
      <c r="S267" s="73">
        <v>27175.33</v>
      </c>
      <c r="T267" s="74">
        <v>1542.97</v>
      </c>
      <c r="U267" s="74">
        <v>2820.55</v>
      </c>
      <c r="V267" s="75">
        <v>2627.52</v>
      </c>
      <c r="W267" s="37">
        <f t="shared" si="66"/>
        <v>1</v>
      </c>
      <c r="X267" s="26">
        <f t="shared" si="72"/>
        <v>1</v>
      </c>
      <c r="Y267" s="26">
        <f t="shared" si="67"/>
        <v>0</v>
      </c>
      <c r="Z267" s="28">
        <f t="shared" si="68"/>
        <v>0</v>
      </c>
      <c r="AA267" s="71" t="str">
        <f t="shared" si="73"/>
        <v>SRSA</v>
      </c>
      <c r="AB267" s="37">
        <f t="shared" si="74"/>
        <v>1</v>
      </c>
      <c r="AC267" s="26">
        <f t="shared" si="75"/>
        <v>0</v>
      </c>
      <c r="AD267" s="28">
        <f t="shared" si="76"/>
        <v>0</v>
      </c>
      <c r="AE267" s="71" t="str">
        <f t="shared" si="69"/>
        <v>-</v>
      </c>
      <c r="AF267" s="37">
        <f t="shared" si="70"/>
        <v>0</v>
      </c>
    </row>
    <row r="268" spans="1:32" ht="12.75">
      <c r="A268" s="125">
        <v>2700206</v>
      </c>
      <c r="B268" s="37">
        <v>74076</v>
      </c>
      <c r="C268" s="26" t="s">
        <v>282</v>
      </c>
      <c r="D268" s="26" t="s">
        <v>283</v>
      </c>
      <c r="E268" s="26" t="s">
        <v>44</v>
      </c>
      <c r="F268" s="26">
        <v>55101</v>
      </c>
      <c r="G268" s="27" t="s">
        <v>1036</v>
      </c>
      <c r="H268" s="28">
        <v>6513890654</v>
      </c>
      <c r="I268" s="29" t="s">
        <v>1156</v>
      </c>
      <c r="J268" s="30" t="s">
        <v>1049</v>
      </c>
      <c r="K268" s="32" t="s">
        <v>1049</v>
      </c>
      <c r="L268" s="54">
        <v>51.94</v>
      </c>
      <c r="M268" s="58" t="s">
        <v>1049</v>
      </c>
      <c r="N268" s="36" t="s">
        <v>336</v>
      </c>
      <c r="O268" s="30" t="s">
        <v>336</v>
      </c>
      <c r="P268" s="34"/>
      <c r="Q268" s="32" t="str">
        <f t="shared" si="71"/>
        <v>NO</v>
      </c>
      <c r="R268" s="63" t="s">
        <v>1049</v>
      </c>
      <c r="S268" s="73">
        <v>4011.21</v>
      </c>
      <c r="T268" s="74">
        <v>40.09</v>
      </c>
      <c r="U268" s="74">
        <v>165.28</v>
      </c>
      <c r="V268" s="75">
        <v>241.72</v>
      </c>
      <c r="W268" s="37">
        <f t="shared" si="66"/>
        <v>0</v>
      </c>
      <c r="X268" s="26">
        <f t="shared" si="72"/>
        <v>1</v>
      </c>
      <c r="Y268" s="26">
        <f t="shared" si="67"/>
        <v>0</v>
      </c>
      <c r="Z268" s="28">
        <f t="shared" si="68"/>
        <v>0</v>
      </c>
      <c r="AA268" s="71" t="str">
        <f t="shared" si="73"/>
        <v>-</v>
      </c>
      <c r="AB268" s="37">
        <f t="shared" si="74"/>
        <v>0</v>
      </c>
      <c r="AC268" s="26">
        <f t="shared" si="75"/>
        <v>0</v>
      </c>
      <c r="AD268" s="28">
        <f t="shared" si="76"/>
        <v>0</v>
      </c>
      <c r="AE268" s="71" t="str">
        <f t="shared" si="69"/>
        <v>-</v>
      </c>
      <c r="AF268" s="37">
        <f t="shared" si="70"/>
        <v>0</v>
      </c>
    </row>
    <row r="269" spans="1:32" ht="12.75">
      <c r="A269" s="125">
        <v>2700228</v>
      </c>
      <c r="B269" s="37">
        <v>74065</v>
      </c>
      <c r="C269" s="26" t="s">
        <v>318</v>
      </c>
      <c r="D269" s="26" t="s">
        <v>319</v>
      </c>
      <c r="E269" s="26" t="s">
        <v>44</v>
      </c>
      <c r="F269" s="26">
        <v>55102</v>
      </c>
      <c r="G269" s="27" t="s">
        <v>1036</v>
      </c>
      <c r="H269" s="28">
        <v>6517262100</v>
      </c>
      <c r="I269" s="29" t="s">
        <v>1070</v>
      </c>
      <c r="J269" s="30" t="s">
        <v>1049</v>
      </c>
      <c r="K269" s="32" t="s">
        <v>1049</v>
      </c>
      <c r="L269" s="54">
        <v>296.35</v>
      </c>
      <c r="M269" s="58" t="s">
        <v>1049</v>
      </c>
      <c r="N269" s="36" t="s">
        <v>336</v>
      </c>
      <c r="O269" s="30" t="s">
        <v>336</v>
      </c>
      <c r="P269" s="34"/>
      <c r="Q269" s="32" t="str">
        <f t="shared" si="71"/>
        <v>NO</v>
      </c>
      <c r="R269" s="63" t="s">
        <v>1049</v>
      </c>
      <c r="S269" s="73">
        <v>8837.12</v>
      </c>
      <c r="T269" s="74">
        <v>1039.89</v>
      </c>
      <c r="U269" s="74">
        <v>1873.02</v>
      </c>
      <c r="V269" s="75">
        <v>1718.25</v>
      </c>
      <c r="W269" s="37">
        <f t="shared" si="66"/>
        <v>0</v>
      </c>
      <c r="X269" s="26">
        <f t="shared" si="72"/>
        <v>1</v>
      </c>
      <c r="Y269" s="26">
        <f t="shared" si="67"/>
        <v>0</v>
      </c>
      <c r="Z269" s="28">
        <f t="shared" si="68"/>
        <v>0</v>
      </c>
      <c r="AA269" s="71" t="str">
        <f t="shared" si="73"/>
        <v>-</v>
      </c>
      <c r="AB269" s="37">
        <f t="shared" si="74"/>
        <v>0</v>
      </c>
      <c r="AC269" s="26">
        <f t="shared" si="75"/>
        <v>0</v>
      </c>
      <c r="AD269" s="28">
        <f t="shared" si="76"/>
        <v>0</v>
      </c>
      <c r="AE269" s="71" t="str">
        <f t="shared" si="69"/>
        <v>-</v>
      </c>
      <c r="AF269" s="37">
        <f t="shared" si="70"/>
        <v>0</v>
      </c>
    </row>
    <row r="270" spans="1:32" ht="12.75">
      <c r="A270" s="125">
        <v>2700341</v>
      </c>
      <c r="B270" s="37">
        <v>74102</v>
      </c>
      <c r="C270" s="26" t="s">
        <v>342</v>
      </c>
      <c r="D270" s="26" t="s">
        <v>343</v>
      </c>
      <c r="E270" s="26" t="s">
        <v>929</v>
      </c>
      <c r="F270" s="26">
        <v>55414</v>
      </c>
      <c r="G270" s="27" t="s">
        <v>1036</v>
      </c>
      <c r="H270" s="28">
        <v>6126050140</v>
      </c>
      <c r="I270" s="29" t="s">
        <v>1156</v>
      </c>
      <c r="J270" s="30" t="s">
        <v>1049</v>
      </c>
      <c r="K270" s="32" t="s">
        <v>1049</v>
      </c>
      <c r="L270" s="54">
        <v>152.13</v>
      </c>
      <c r="M270" s="58" t="s">
        <v>1049</v>
      </c>
      <c r="N270" s="36" t="s">
        <v>336</v>
      </c>
      <c r="O270" s="30" t="s">
        <v>336</v>
      </c>
      <c r="P270" s="34"/>
      <c r="Q270" s="32" t="str">
        <f t="shared" si="71"/>
        <v>NO</v>
      </c>
      <c r="R270" s="63" t="s">
        <v>1049</v>
      </c>
      <c r="S270" s="73">
        <v>30556.4</v>
      </c>
      <c r="T270" s="74">
        <v>2291.67</v>
      </c>
      <c r="U270" s="74">
        <v>3068.54</v>
      </c>
      <c r="V270" s="75">
        <v>1789.66</v>
      </c>
      <c r="W270" s="37">
        <f t="shared" si="66"/>
        <v>0</v>
      </c>
      <c r="X270" s="26">
        <f t="shared" si="72"/>
        <v>1</v>
      </c>
      <c r="Y270" s="26">
        <f t="shared" si="67"/>
        <v>0</v>
      </c>
      <c r="Z270" s="28">
        <f t="shared" si="68"/>
        <v>0</v>
      </c>
      <c r="AA270" s="71" t="str">
        <f t="shared" si="73"/>
        <v>-</v>
      </c>
      <c r="AB270" s="37">
        <f t="shared" si="74"/>
        <v>0</v>
      </c>
      <c r="AC270" s="26">
        <f t="shared" si="75"/>
        <v>0</v>
      </c>
      <c r="AD270" s="28">
        <f t="shared" si="76"/>
        <v>0</v>
      </c>
      <c r="AE270" s="71" t="str">
        <f t="shared" si="69"/>
        <v>-</v>
      </c>
      <c r="AF270" s="37">
        <f t="shared" si="70"/>
        <v>0</v>
      </c>
    </row>
    <row r="271" spans="1:32" ht="12.75">
      <c r="A271" s="125">
        <v>2700092</v>
      </c>
      <c r="B271" s="37">
        <v>74007</v>
      </c>
      <c r="C271" s="26" t="s">
        <v>84</v>
      </c>
      <c r="D271" s="26" t="s">
        <v>954</v>
      </c>
      <c r="E271" s="26" t="s">
        <v>935</v>
      </c>
      <c r="F271" s="26">
        <v>56044</v>
      </c>
      <c r="G271" s="27">
        <v>488</v>
      </c>
      <c r="H271" s="28">
        <v>5072483353</v>
      </c>
      <c r="I271" s="29" t="s">
        <v>1159</v>
      </c>
      <c r="J271" s="30" t="s">
        <v>1048</v>
      </c>
      <c r="K271" s="32" t="s">
        <v>1048</v>
      </c>
      <c r="L271" s="54">
        <v>88.17</v>
      </c>
      <c r="M271" s="58" t="s">
        <v>1049</v>
      </c>
      <c r="N271" s="36" t="s">
        <v>336</v>
      </c>
      <c r="O271" s="30" t="s">
        <v>336</v>
      </c>
      <c r="P271" s="34"/>
      <c r="Q271" s="32" t="str">
        <f t="shared" si="71"/>
        <v>NO</v>
      </c>
      <c r="R271" s="63" t="s">
        <v>1048</v>
      </c>
      <c r="S271" s="73">
        <v>2952.24</v>
      </c>
      <c r="T271" s="74">
        <v>0</v>
      </c>
      <c r="U271" s="74">
        <v>195.57</v>
      </c>
      <c r="V271" s="75">
        <v>368.73</v>
      </c>
      <c r="W271" s="37">
        <f t="shared" si="66"/>
        <v>1</v>
      </c>
      <c r="X271" s="26">
        <f t="shared" si="72"/>
        <v>1</v>
      </c>
      <c r="Y271" s="26">
        <f t="shared" si="67"/>
        <v>0</v>
      </c>
      <c r="Z271" s="28">
        <f t="shared" si="68"/>
        <v>0</v>
      </c>
      <c r="AA271" s="71" t="str">
        <f t="shared" si="73"/>
        <v>SRSA</v>
      </c>
      <c r="AB271" s="37">
        <f t="shared" si="74"/>
        <v>1</v>
      </c>
      <c r="AC271" s="26">
        <f t="shared" si="75"/>
        <v>0</v>
      </c>
      <c r="AD271" s="28">
        <f t="shared" si="76"/>
        <v>0</v>
      </c>
      <c r="AE271" s="71" t="str">
        <f t="shared" si="69"/>
        <v>-</v>
      </c>
      <c r="AF271" s="37">
        <f t="shared" si="70"/>
        <v>0</v>
      </c>
    </row>
    <row r="272" spans="1:32" ht="12.75">
      <c r="A272" s="125">
        <v>2700048</v>
      </c>
      <c r="B272" s="37">
        <v>520993</v>
      </c>
      <c r="C272" s="26" t="s">
        <v>66</v>
      </c>
      <c r="D272" s="26" t="s">
        <v>67</v>
      </c>
      <c r="E272" s="26" t="s">
        <v>68</v>
      </c>
      <c r="F272" s="26">
        <v>55352</v>
      </c>
      <c r="G272" s="27" t="s">
        <v>1036</v>
      </c>
      <c r="H272" s="28">
        <v>9524923030</v>
      </c>
      <c r="I272" s="29" t="s">
        <v>1071</v>
      </c>
      <c r="J272" s="30" t="s">
        <v>1049</v>
      </c>
      <c r="K272" s="32" t="s">
        <v>1049</v>
      </c>
      <c r="L272" s="54">
        <v>254.3</v>
      </c>
      <c r="M272" s="58" t="s">
        <v>1049</v>
      </c>
      <c r="N272" s="36" t="s">
        <v>336</v>
      </c>
      <c r="O272" s="30" t="s">
        <v>336</v>
      </c>
      <c r="P272" s="34"/>
      <c r="Q272" s="32" t="str">
        <f t="shared" si="71"/>
        <v>NO</v>
      </c>
      <c r="R272" s="63" t="s">
        <v>1049</v>
      </c>
      <c r="S272" s="73">
        <v>0</v>
      </c>
      <c r="T272" s="74">
        <v>0</v>
      </c>
      <c r="U272" s="74">
        <v>0</v>
      </c>
      <c r="V272" s="75">
        <v>0</v>
      </c>
      <c r="W272" s="37">
        <f t="shared" si="66"/>
        <v>0</v>
      </c>
      <c r="X272" s="26">
        <f t="shared" si="72"/>
        <v>1</v>
      </c>
      <c r="Y272" s="26">
        <f t="shared" si="67"/>
        <v>0</v>
      </c>
      <c r="Z272" s="28">
        <f t="shared" si="68"/>
        <v>0</v>
      </c>
      <c r="AA272" s="71" t="str">
        <f t="shared" si="73"/>
        <v>-</v>
      </c>
      <c r="AB272" s="37">
        <f t="shared" si="74"/>
        <v>0</v>
      </c>
      <c r="AC272" s="26">
        <f t="shared" si="75"/>
        <v>0</v>
      </c>
      <c r="AD272" s="28">
        <f t="shared" si="76"/>
        <v>0</v>
      </c>
      <c r="AE272" s="71" t="str">
        <f t="shared" si="69"/>
        <v>-</v>
      </c>
      <c r="AF272" s="37">
        <f t="shared" si="70"/>
        <v>0</v>
      </c>
    </row>
    <row r="273" spans="1:32" ht="12.75">
      <c r="A273" s="125">
        <v>2700129</v>
      </c>
      <c r="B273" s="37">
        <v>700160</v>
      </c>
      <c r="C273" s="26" t="s">
        <v>149</v>
      </c>
      <c r="D273" s="26" t="s">
        <v>150</v>
      </c>
      <c r="E273" s="26" t="s">
        <v>151</v>
      </c>
      <c r="F273" s="26">
        <v>55021</v>
      </c>
      <c r="G273" s="27">
        <v>308</v>
      </c>
      <c r="H273" s="28">
        <v>5073325400</v>
      </c>
      <c r="I273" s="29" t="s">
        <v>1151</v>
      </c>
      <c r="J273" s="30" t="s">
        <v>1049</v>
      </c>
      <c r="K273" s="32" t="s">
        <v>1049</v>
      </c>
      <c r="L273" s="54">
        <v>201.27</v>
      </c>
      <c r="M273" s="58" t="s">
        <v>1049</v>
      </c>
      <c r="N273" s="36" t="s">
        <v>336</v>
      </c>
      <c r="O273" s="30" t="s">
        <v>336</v>
      </c>
      <c r="P273" s="34"/>
      <c r="Q273" s="32" t="str">
        <f t="shared" si="71"/>
        <v>NO</v>
      </c>
      <c r="R273" s="63" t="s">
        <v>1048</v>
      </c>
      <c r="S273" s="73">
        <v>0</v>
      </c>
      <c r="T273" s="74">
        <v>0</v>
      </c>
      <c r="U273" s="74">
        <v>0</v>
      </c>
      <c r="V273" s="75">
        <v>0</v>
      </c>
      <c r="W273" s="37">
        <f t="shared" si="66"/>
        <v>0</v>
      </c>
      <c r="X273" s="26">
        <f t="shared" si="72"/>
        <v>1</v>
      </c>
      <c r="Y273" s="26">
        <f t="shared" si="67"/>
        <v>0</v>
      </c>
      <c r="Z273" s="28">
        <f t="shared" si="68"/>
        <v>0</v>
      </c>
      <c r="AA273" s="71" t="str">
        <f t="shared" si="73"/>
        <v>-</v>
      </c>
      <c r="AB273" s="37">
        <f t="shared" si="74"/>
        <v>1</v>
      </c>
      <c r="AC273" s="26">
        <f t="shared" si="75"/>
        <v>0</v>
      </c>
      <c r="AD273" s="28">
        <f t="shared" si="76"/>
        <v>0</v>
      </c>
      <c r="AE273" s="71" t="str">
        <f t="shared" si="69"/>
        <v>-</v>
      </c>
      <c r="AF273" s="37">
        <f t="shared" si="70"/>
        <v>0</v>
      </c>
    </row>
    <row r="274" spans="1:32" ht="12.75">
      <c r="A274" s="125">
        <v>2700117</v>
      </c>
      <c r="B274" s="37">
        <v>74017</v>
      </c>
      <c r="C274" s="26" t="s">
        <v>124</v>
      </c>
      <c r="D274" s="26" t="s">
        <v>125</v>
      </c>
      <c r="E274" s="26" t="s">
        <v>929</v>
      </c>
      <c r="F274" s="26">
        <v>55406</v>
      </c>
      <c r="G274" s="27">
        <v>2339</v>
      </c>
      <c r="H274" s="28">
        <v>6127229013</v>
      </c>
      <c r="I274" s="29" t="s">
        <v>1156</v>
      </c>
      <c r="J274" s="30" t="s">
        <v>1049</v>
      </c>
      <c r="K274" s="32" t="s">
        <v>1049</v>
      </c>
      <c r="L274" s="54">
        <v>703.08</v>
      </c>
      <c r="M274" s="58" t="s">
        <v>1049</v>
      </c>
      <c r="N274" s="36" t="s">
        <v>336</v>
      </c>
      <c r="O274" s="30" t="s">
        <v>336</v>
      </c>
      <c r="P274" s="34"/>
      <c r="Q274" s="32" t="str">
        <f t="shared" si="71"/>
        <v>NO</v>
      </c>
      <c r="R274" s="63" t="s">
        <v>1049</v>
      </c>
      <c r="S274" s="73">
        <v>49338.96</v>
      </c>
      <c r="T274" s="74">
        <v>5249.1</v>
      </c>
      <c r="U274" s="74">
        <v>7493.31</v>
      </c>
      <c r="V274" s="75">
        <v>4975.49</v>
      </c>
      <c r="W274" s="37">
        <f t="shared" si="66"/>
        <v>0</v>
      </c>
      <c r="X274" s="26">
        <f t="shared" si="72"/>
        <v>0</v>
      </c>
      <c r="Y274" s="26">
        <f t="shared" si="67"/>
        <v>0</v>
      </c>
      <c r="Z274" s="28">
        <f t="shared" si="68"/>
        <v>0</v>
      </c>
      <c r="AA274" s="71" t="str">
        <f t="shared" si="73"/>
        <v>-</v>
      </c>
      <c r="AB274" s="37">
        <f t="shared" si="74"/>
        <v>0</v>
      </c>
      <c r="AC274" s="26">
        <f t="shared" si="75"/>
        <v>0</v>
      </c>
      <c r="AD274" s="28">
        <f t="shared" si="76"/>
        <v>0</v>
      </c>
      <c r="AE274" s="71" t="str">
        <f t="shared" si="69"/>
        <v>-</v>
      </c>
      <c r="AF274" s="37">
        <f t="shared" si="70"/>
        <v>0</v>
      </c>
    </row>
    <row r="275" spans="1:32" ht="12.75">
      <c r="A275" s="125">
        <v>2711670</v>
      </c>
      <c r="B275" s="37">
        <v>10276</v>
      </c>
      <c r="C275" s="26" t="s">
        <v>503</v>
      </c>
      <c r="D275" s="26" t="s">
        <v>504</v>
      </c>
      <c r="E275" s="26" t="s">
        <v>505</v>
      </c>
      <c r="F275" s="26">
        <v>55345</v>
      </c>
      <c r="G275" s="27">
        <v>4214</v>
      </c>
      <c r="H275" s="28">
        <v>9524015000</v>
      </c>
      <c r="I275" s="29" t="s">
        <v>1054</v>
      </c>
      <c r="J275" s="30" t="s">
        <v>1049</v>
      </c>
      <c r="K275" s="32" t="s">
        <v>1049</v>
      </c>
      <c r="L275" s="54">
        <v>7259.26</v>
      </c>
      <c r="M275" s="58" t="s">
        <v>1049</v>
      </c>
      <c r="N275" s="36">
        <v>1.627251031</v>
      </c>
      <c r="O275" s="30" t="s">
        <v>1049</v>
      </c>
      <c r="P275" s="34"/>
      <c r="Q275" s="32" t="str">
        <f t="shared" si="71"/>
        <v>NO</v>
      </c>
      <c r="R275" s="63" t="s">
        <v>1049</v>
      </c>
      <c r="S275" s="73">
        <v>114971.47</v>
      </c>
      <c r="T275" s="74">
        <v>0</v>
      </c>
      <c r="U275" s="74">
        <v>16082.92</v>
      </c>
      <c r="V275" s="75">
        <v>30322.47</v>
      </c>
      <c r="W275" s="37">
        <f t="shared" si="66"/>
        <v>0</v>
      </c>
      <c r="X275" s="26">
        <f t="shared" si="72"/>
        <v>0</v>
      </c>
      <c r="Y275" s="26">
        <f t="shared" si="67"/>
        <v>0</v>
      </c>
      <c r="Z275" s="28">
        <f t="shared" si="68"/>
        <v>0</v>
      </c>
      <c r="AA275" s="71" t="str">
        <f t="shared" si="73"/>
        <v>-</v>
      </c>
      <c r="AB275" s="37">
        <f t="shared" si="74"/>
        <v>0</v>
      </c>
      <c r="AC275" s="26">
        <f t="shared" si="75"/>
        <v>0</v>
      </c>
      <c r="AD275" s="28">
        <f t="shared" si="76"/>
        <v>0</v>
      </c>
      <c r="AE275" s="71" t="str">
        <f t="shared" si="69"/>
        <v>-</v>
      </c>
      <c r="AF275" s="37">
        <f t="shared" si="70"/>
        <v>0</v>
      </c>
    </row>
    <row r="276" spans="1:32" ht="12.75">
      <c r="A276" s="125">
        <v>2700019</v>
      </c>
      <c r="B276" s="37">
        <v>12149</v>
      </c>
      <c r="C276" s="26" t="s">
        <v>22</v>
      </c>
      <c r="D276" s="26" t="s">
        <v>23</v>
      </c>
      <c r="E276" s="26" t="s">
        <v>978</v>
      </c>
      <c r="F276" s="26">
        <v>56334</v>
      </c>
      <c r="G276" s="27">
        <v>9327</v>
      </c>
      <c r="H276" s="28">
        <v>3202394820</v>
      </c>
      <c r="I276" s="29" t="s">
        <v>1159</v>
      </c>
      <c r="J276" s="30" t="s">
        <v>1048</v>
      </c>
      <c r="K276" s="32" t="s">
        <v>1048</v>
      </c>
      <c r="L276" s="54">
        <v>1372.35</v>
      </c>
      <c r="M276" s="58" t="s">
        <v>1049</v>
      </c>
      <c r="N276" s="36">
        <v>9.245283019</v>
      </c>
      <c r="O276" s="30" t="s">
        <v>1049</v>
      </c>
      <c r="P276" s="34"/>
      <c r="Q276" s="32" t="str">
        <f t="shared" si="71"/>
        <v>NO</v>
      </c>
      <c r="R276" s="63" t="s">
        <v>1048</v>
      </c>
      <c r="S276" s="73">
        <v>78653.31</v>
      </c>
      <c r="T276" s="74">
        <v>4390.69</v>
      </c>
      <c r="U276" s="74">
        <v>7604.84</v>
      </c>
      <c r="V276" s="75">
        <v>6682.47</v>
      </c>
      <c r="W276" s="37">
        <f t="shared" si="66"/>
        <v>1</v>
      </c>
      <c r="X276" s="26">
        <f t="shared" si="72"/>
        <v>0</v>
      </c>
      <c r="Y276" s="26">
        <f t="shared" si="67"/>
        <v>0</v>
      </c>
      <c r="Z276" s="28">
        <f t="shared" si="68"/>
        <v>0</v>
      </c>
      <c r="AA276" s="71" t="str">
        <f t="shared" si="73"/>
        <v>-</v>
      </c>
      <c r="AB276" s="37">
        <f t="shared" si="74"/>
        <v>1</v>
      </c>
      <c r="AC276" s="26">
        <f t="shared" si="75"/>
        <v>0</v>
      </c>
      <c r="AD276" s="28">
        <f t="shared" si="76"/>
        <v>0</v>
      </c>
      <c r="AE276" s="71" t="str">
        <f t="shared" si="69"/>
        <v>-</v>
      </c>
      <c r="AF276" s="37">
        <f t="shared" si="70"/>
        <v>0</v>
      </c>
    </row>
    <row r="277" spans="1:32" ht="12.75">
      <c r="A277" s="125">
        <v>2700229</v>
      </c>
      <c r="B277" s="37">
        <v>74069</v>
      </c>
      <c r="C277" s="26" t="s">
        <v>320</v>
      </c>
      <c r="D277" s="26" t="s">
        <v>321</v>
      </c>
      <c r="E277" s="26" t="s">
        <v>44</v>
      </c>
      <c r="F277" s="26">
        <v>55108</v>
      </c>
      <c r="G277" s="27">
        <v>2612</v>
      </c>
      <c r="H277" s="28">
        <v>6516590734</v>
      </c>
      <c r="I277" s="29" t="s">
        <v>1070</v>
      </c>
      <c r="J277" s="30" t="s">
        <v>1049</v>
      </c>
      <c r="K277" s="32" t="s">
        <v>1049</v>
      </c>
      <c r="L277" s="54">
        <v>334.17</v>
      </c>
      <c r="M277" s="58" t="s">
        <v>1049</v>
      </c>
      <c r="N277" s="36" t="s">
        <v>336</v>
      </c>
      <c r="O277" s="30" t="s">
        <v>336</v>
      </c>
      <c r="P277" s="34"/>
      <c r="Q277" s="32" t="str">
        <f t="shared" si="71"/>
        <v>NO</v>
      </c>
      <c r="R277" s="63" t="s">
        <v>1049</v>
      </c>
      <c r="S277" s="73">
        <v>0</v>
      </c>
      <c r="T277" s="74">
        <v>0</v>
      </c>
      <c r="U277" s="74">
        <v>0</v>
      </c>
      <c r="V277" s="75">
        <v>0</v>
      </c>
      <c r="W277" s="37">
        <f t="shared" si="66"/>
        <v>0</v>
      </c>
      <c r="X277" s="26">
        <f t="shared" si="72"/>
        <v>1</v>
      </c>
      <c r="Y277" s="26">
        <f t="shared" si="67"/>
        <v>0</v>
      </c>
      <c r="Z277" s="28">
        <f t="shared" si="68"/>
        <v>0</v>
      </c>
      <c r="AA277" s="71" t="str">
        <f t="shared" si="73"/>
        <v>-</v>
      </c>
      <c r="AB277" s="37">
        <f t="shared" si="74"/>
        <v>0</v>
      </c>
      <c r="AC277" s="26">
        <f t="shared" si="75"/>
        <v>0</v>
      </c>
      <c r="AD277" s="28">
        <f t="shared" si="76"/>
        <v>0</v>
      </c>
      <c r="AE277" s="71" t="str">
        <f t="shared" si="69"/>
        <v>-</v>
      </c>
      <c r="AF277" s="37">
        <f t="shared" si="70"/>
        <v>0</v>
      </c>
    </row>
    <row r="278" spans="1:32" ht="12.75">
      <c r="A278" s="125">
        <v>2700189</v>
      </c>
      <c r="B278" s="37">
        <v>74078</v>
      </c>
      <c r="C278" s="26" t="s">
        <v>261</v>
      </c>
      <c r="D278" s="26" t="s">
        <v>260</v>
      </c>
      <c r="E278" s="26" t="s">
        <v>929</v>
      </c>
      <c r="F278" s="26">
        <v>55401</v>
      </c>
      <c r="G278" s="27" t="s">
        <v>1036</v>
      </c>
      <c r="H278" s="28">
        <v>6128216470</v>
      </c>
      <c r="I278" s="29" t="s">
        <v>1156</v>
      </c>
      <c r="J278" s="30" t="s">
        <v>1049</v>
      </c>
      <c r="K278" s="32" t="s">
        <v>1049</v>
      </c>
      <c r="L278" s="54">
        <v>125.03</v>
      </c>
      <c r="M278" s="58" t="s">
        <v>1049</v>
      </c>
      <c r="N278" s="36" t="s">
        <v>336</v>
      </c>
      <c r="O278" s="30" t="s">
        <v>336</v>
      </c>
      <c r="P278" s="34"/>
      <c r="Q278" s="32" t="str">
        <f t="shared" si="71"/>
        <v>NO</v>
      </c>
      <c r="R278" s="63" t="s">
        <v>1049</v>
      </c>
      <c r="S278" s="73">
        <v>7362.23</v>
      </c>
      <c r="T278" s="74">
        <v>579.92</v>
      </c>
      <c r="U278" s="74">
        <v>883.23</v>
      </c>
      <c r="V278" s="75">
        <v>654.1</v>
      </c>
      <c r="W278" s="37">
        <f t="shared" si="66"/>
        <v>0</v>
      </c>
      <c r="X278" s="26">
        <f t="shared" si="72"/>
        <v>1</v>
      </c>
      <c r="Y278" s="26">
        <f t="shared" si="67"/>
        <v>0</v>
      </c>
      <c r="Z278" s="28">
        <f t="shared" si="68"/>
        <v>0</v>
      </c>
      <c r="AA278" s="71" t="str">
        <f t="shared" si="73"/>
        <v>-</v>
      </c>
      <c r="AB278" s="37">
        <f t="shared" si="74"/>
        <v>0</v>
      </c>
      <c r="AC278" s="26">
        <f t="shared" si="75"/>
        <v>0</v>
      </c>
      <c r="AD278" s="28">
        <f t="shared" si="76"/>
        <v>0</v>
      </c>
      <c r="AE278" s="71" t="str">
        <f t="shared" si="69"/>
        <v>-</v>
      </c>
      <c r="AF278" s="37">
        <f t="shared" si="70"/>
        <v>0</v>
      </c>
    </row>
    <row r="279" spans="1:32" s="25" customFormat="1" ht="12.75">
      <c r="A279" s="126"/>
      <c r="B279" s="121">
        <v>74101</v>
      </c>
      <c r="C279" s="38" t="s">
        <v>1076</v>
      </c>
      <c r="D279" s="38" t="s">
        <v>1077</v>
      </c>
      <c r="E279" s="38" t="s">
        <v>1078</v>
      </c>
      <c r="F279" s="38" t="s">
        <v>1079</v>
      </c>
      <c r="G279" s="38" t="s">
        <v>1080</v>
      </c>
      <c r="H279" s="50" t="s">
        <v>1081</v>
      </c>
      <c r="I279" s="51"/>
      <c r="J279" s="30"/>
      <c r="K279" s="32" t="s">
        <v>1049</v>
      </c>
      <c r="L279" s="55">
        <v>14</v>
      </c>
      <c r="M279" s="58" t="s">
        <v>1049</v>
      </c>
      <c r="N279" s="36"/>
      <c r="O279" s="30"/>
      <c r="P279" s="34"/>
      <c r="Q279" s="32" t="str">
        <f t="shared" si="71"/>
        <v>NO</v>
      </c>
      <c r="R279" s="63"/>
      <c r="S279" s="76">
        <v>808.1</v>
      </c>
      <c r="T279" s="77">
        <v>0</v>
      </c>
      <c r="U279" s="77">
        <v>26.84</v>
      </c>
      <c r="V279" s="78">
        <v>50.61</v>
      </c>
      <c r="W279" s="37">
        <f t="shared" si="66"/>
        <v>0</v>
      </c>
      <c r="X279" s="26">
        <f t="shared" si="72"/>
        <v>1</v>
      </c>
      <c r="Y279" s="26">
        <f t="shared" si="67"/>
        <v>0</v>
      </c>
      <c r="Z279" s="28">
        <f t="shared" si="68"/>
        <v>0</v>
      </c>
      <c r="AA279" s="71" t="str">
        <f t="shared" si="73"/>
        <v>-</v>
      </c>
      <c r="AB279" s="37">
        <f t="shared" si="74"/>
        <v>0</v>
      </c>
      <c r="AC279" s="26">
        <f t="shared" si="75"/>
        <v>0</v>
      </c>
      <c r="AD279" s="28">
        <f t="shared" si="76"/>
        <v>0</v>
      </c>
      <c r="AE279" s="71" t="str">
        <f t="shared" si="69"/>
        <v>-</v>
      </c>
      <c r="AF279" s="37">
        <f t="shared" si="70"/>
        <v>0</v>
      </c>
    </row>
    <row r="280" spans="1:32" ht="12.75">
      <c r="A280" s="125">
        <v>2721320</v>
      </c>
      <c r="B280" s="37">
        <v>10129</v>
      </c>
      <c r="C280" s="26" t="s">
        <v>72</v>
      </c>
      <c r="D280" s="26" t="s">
        <v>644</v>
      </c>
      <c r="E280" s="26" t="s">
        <v>72</v>
      </c>
      <c r="F280" s="26">
        <v>56265</v>
      </c>
      <c r="G280" s="27">
        <v>2200</v>
      </c>
      <c r="H280" s="28">
        <v>3202698833</v>
      </c>
      <c r="I280" s="29" t="s">
        <v>1050</v>
      </c>
      <c r="J280" s="30" t="s">
        <v>1049</v>
      </c>
      <c r="K280" s="32" t="s">
        <v>1049</v>
      </c>
      <c r="L280" s="54">
        <v>1395.96</v>
      </c>
      <c r="M280" s="58" t="s">
        <v>1049</v>
      </c>
      <c r="N280" s="36">
        <v>10.38863976</v>
      </c>
      <c r="O280" s="30" t="s">
        <v>1049</v>
      </c>
      <c r="P280" s="34"/>
      <c r="Q280" s="32" t="str">
        <f t="shared" si="71"/>
        <v>NO</v>
      </c>
      <c r="R280" s="63" t="s">
        <v>1048</v>
      </c>
      <c r="S280" s="73">
        <v>62276.74</v>
      </c>
      <c r="T280" s="74">
        <v>3779.48</v>
      </c>
      <c r="U280" s="74">
        <v>6976.39</v>
      </c>
      <c r="V280" s="75">
        <v>6563.31</v>
      </c>
      <c r="W280" s="37">
        <f t="shared" si="66"/>
        <v>0</v>
      </c>
      <c r="X280" s="26">
        <f t="shared" si="72"/>
        <v>0</v>
      </c>
      <c r="Y280" s="26">
        <f t="shared" si="67"/>
        <v>0</v>
      </c>
      <c r="Z280" s="28">
        <f t="shared" si="68"/>
        <v>0</v>
      </c>
      <c r="AA280" s="71" t="str">
        <f t="shared" si="73"/>
        <v>-</v>
      </c>
      <c r="AB280" s="37">
        <f t="shared" si="74"/>
        <v>1</v>
      </c>
      <c r="AC280" s="26">
        <f t="shared" si="75"/>
        <v>0</v>
      </c>
      <c r="AD280" s="28">
        <f t="shared" si="76"/>
        <v>0</v>
      </c>
      <c r="AE280" s="71" t="str">
        <f t="shared" si="69"/>
        <v>-</v>
      </c>
      <c r="AF280" s="37">
        <f t="shared" si="70"/>
        <v>0</v>
      </c>
    </row>
    <row r="281" spans="1:32" ht="12.75">
      <c r="A281" s="125">
        <v>2721360</v>
      </c>
      <c r="B281" s="37">
        <v>10394</v>
      </c>
      <c r="C281" s="26" t="s">
        <v>645</v>
      </c>
      <c r="D281" s="26" t="s">
        <v>646</v>
      </c>
      <c r="E281" s="26" t="s">
        <v>971</v>
      </c>
      <c r="F281" s="26">
        <v>56069</v>
      </c>
      <c r="G281" s="27">
        <v>29</v>
      </c>
      <c r="H281" s="28">
        <v>5073648100</v>
      </c>
      <c r="I281" s="29" t="s">
        <v>1151</v>
      </c>
      <c r="J281" s="30" t="s">
        <v>1049</v>
      </c>
      <c r="K281" s="32" t="s">
        <v>1049</v>
      </c>
      <c r="L281" s="54">
        <v>981.45</v>
      </c>
      <c r="M281" s="58" t="s">
        <v>1049</v>
      </c>
      <c r="N281" s="36">
        <v>6.949270327</v>
      </c>
      <c r="O281" s="30" t="s">
        <v>1049</v>
      </c>
      <c r="P281" s="34"/>
      <c r="Q281" s="32" t="str">
        <f t="shared" si="71"/>
        <v>NO</v>
      </c>
      <c r="R281" s="63" t="s">
        <v>1048</v>
      </c>
      <c r="S281" s="73">
        <v>46111.11</v>
      </c>
      <c r="T281" s="74">
        <v>2835.41</v>
      </c>
      <c r="U281" s="74">
        <v>5524.14</v>
      </c>
      <c r="V281" s="75">
        <v>5471.34</v>
      </c>
      <c r="W281" s="37">
        <f t="shared" si="66"/>
        <v>0</v>
      </c>
      <c r="X281" s="26">
        <f t="shared" si="72"/>
        <v>0</v>
      </c>
      <c r="Y281" s="26">
        <f t="shared" si="67"/>
        <v>0</v>
      </c>
      <c r="Z281" s="28">
        <f t="shared" si="68"/>
        <v>0</v>
      </c>
      <c r="AA281" s="71" t="str">
        <f t="shared" si="73"/>
        <v>-</v>
      </c>
      <c r="AB281" s="37">
        <f t="shared" si="74"/>
        <v>1</v>
      </c>
      <c r="AC281" s="26">
        <f t="shared" si="75"/>
        <v>0</v>
      </c>
      <c r="AD281" s="28">
        <f t="shared" si="76"/>
        <v>0</v>
      </c>
      <c r="AE281" s="71" t="str">
        <f t="shared" si="69"/>
        <v>-</v>
      </c>
      <c r="AF281" s="37">
        <f t="shared" si="70"/>
        <v>0</v>
      </c>
    </row>
    <row r="282" spans="1:32" ht="12.75">
      <c r="A282" s="125">
        <v>2721390</v>
      </c>
      <c r="B282" s="37">
        <v>10882</v>
      </c>
      <c r="C282" s="26" t="s">
        <v>1039</v>
      </c>
      <c r="D282" s="26" t="s">
        <v>647</v>
      </c>
      <c r="E282" s="26" t="s">
        <v>1039</v>
      </c>
      <c r="F282" s="26">
        <v>55362</v>
      </c>
      <c r="G282" s="27" t="s">
        <v>1036</v>
      </c>
      <c r="H282" s="28">
        <v>7632710300</v>
      </c>
      <c r="I282" s="29" t="s">
        <v>1052</v>
      </c>
      <c r="J282" s="30" t="s">
        <v>1049</v>
      </c>
      <c r="K282" s="32" t="s">
        <v>1049</v>
      </c>
      <c r="L282" s="54">
        <v>3636.73</v>
      </c>
      <c r="M282" s="58" t="s">
        <v>1049</v>
      </c>
      <c r="N282" s="36">
        <v>3.719224725</v>
      </c>
      <c r="O282" s="30" t="s">
        <v>1049</v>
      </c>
      <c r="P282" s="34"/>
      <c r="Q282" s="32" t="str">
        <f t="shared" si="71"/>
        <v>NO</v>
      </c>
      <c r="R282" s="63" t="s">
        <v>1049</v>
      </c>
      <c r="S282" s="73">
        <v>108400.91</v>
      </c>
      <c r="T282" s="74">
        <v>4251.74</v>
      </c>
      <c r="U282" s="74">
        <v>12067.66</v>
      </c>
      <c r="V282" s="75">
        <v>15338.89</v>
      </c>
      <c r="W282" s="37">
        <f t="shared" si="66"/>
        <v>0</v>
      </c>
      <c r="X282" s="26">
        <f t="shared" si="72"/>
        <v>0</v>
      </c>
      <c r="Y282" s="26">
        <f t="shared" si="67"/>
        <v>0</v>
      </c>
      <c r="Z282" s="28">
        <f t="shared" si="68"/>
        <v>0</v>
      </c>
      <c r="AA282" s="71" t="str">
        <f t="shared" si="73"/>
        <v>-</v>
      </c>
      <c r="AB282" s="37">
        <f t="shared" si="74"/>
        <v>0</v>
      </c>
      <c r="AC282" s="26">
        <f t="shared" si="75"/>
        <v>0</v>
      </c>
      <c r="AD282" s="28">
        <f t="shared" si="76"/>
        <v>0</v>
      </c>
      <c r="AE282" s="71" t="str">
        <f t="shared" si="69"/>
        <v>-</v>
      </c>
      <c r="AF282" s="37">
        <f t="shared" si="70"/>
        <v>0</v>
      </c>
    </row>
    <row r="283" spans="1:32" ht="12.75">
      <c r="A283" s="125">
        <v>2721420</v>
      </c>
      <c r="B283" s="37">
        <v>10152</v>
      </c>
      <c r="C283" s="26" t="s">
        <v>648</v>
      </c>
      <c r="D283" s="26" t="s">
        <v>649</v>
      </c>
      <c r="E283" s="26" t="s">
        <v>648</v>
      </c>
      <c r="F283" s="26">
        <v>56560</v>
      </c>
      <c r="G283" s="27" t="s">
        <v>1036</v>
      </c>
      <c r="H283" s="28">
        <v>2182843335</v>
      </c>
      <c r="I283" s="29" t="s">
        <v>1154</v>
      </c>
      <c r="J283" s="30" t="s">
        <v>1049</v>
      </c>
      <c r="K283" s="32" t="s">
        <v>1049</v>
      </c>
      <c r="L283" s="54">
        <v>4991.32</v>
      </c>
      <c r="M283" s="58" t="s">
        <v>1049</v>
      </c>
      <c r="N283" s="36">
        <v>9.219976616</v>
      </c>
      <c r="O283" s="30" t="s">
        <v>1049</v>
      </c>
      <c r="P283" s="34"/>
      <c r="Q283" s="32" t="str">
        <f t="shared" si="71"/>
        <v>NO</v>
      </c>
      <c r="R283" s="63" t="s">
        <v>1049</v>
      </c>
      <c r="S283" s="73">
        <v>294533.91</v>
      </c>
      <c r="T283" s="74">
        <v>19433.09</v>
      </c>
      <c r="U283" s="74">
        <v>32738.44</v>
      </c>
      <c r="V283" s="75">
        <v>27841.17</v>
      </c>
      <c r="W283" s="37">
        <f t="shared" si="66"/>
        <v>0</v>
      </c>
      <c r="X283" s="26">
        <f t="shared" si="72"/>
        <v>0</v>
      </c>
      <c r="Y283" s="26">
        <f t="shared" si="67"/>
        <v>0</v>
      </c>
      <c r="Z283" s="28">
        <f t="shared" si="68"/>
        <v>0</v>
      </c>
      <c r="AA283" s="71" t="str">
        <f t="shared" si="73"/>
        <v>-</v>
      </c>
      <c r="AB283" s="37">
        <f t="shared" si="74"/>
        <v>0</v>
      </c>
      <c r="AC283" s="26">
        <f t="shared" si="75"/>
        <v>0</v>
      </c>
      <c r="AD283" s="28">
        <f t="shared" si="76"/>
        <v>0</v>
      </c>
      <c r="AE283" s="71" t="str">
        <f t="shared" si="69"/>
        <v>-</v>
      </c>
      <c r="AF283" s="37">
        <f t="shared" si="70"/>
        <v>0</v>
      </c>
    </row>
    <row r="284" spans="1:32" ht="12.75">
      <c r="A284" s="125">
        <v>2721450</v>
      </c>
      <c r="B284" s="37">
        <v>10097</v>
      </c>
      <c r="C284" s="26" t="s">
        <v>650</v>
      </c>
      <c r="D284" s="26" t="s">
        <v>651</v>
      </c>
      <c r="E284" s="26" t="s">
        <v>650</v>
      </c>
      <c r="F284" s="26">
        <v>55767</v>
      </c>
      <c r="G284" s="27">
        <v>489</v>
      </c>
      <c r="H284" s="28">
        <v>2184854435</v>
      </c>
      <c r="I284" s="29" t="s">
        <v>1157</v>
      </c>
      <c r="J284" s="30" t="s">
        <v>1048</v>
      </c>
      <c r="K284" s="32" t="s">
        <v>1048</v>
      </c>
      <c r="L284" s="54">
        <v>735.56</v>
      </c>
      <c r="M284" s="58" t="s">
        <v>1049</v>
      </c>
      <c r="N284" s="36">
        <v>6.116642959</v>
      </c>
      <c r="O284" s="30" t="s">
        <v>1049</v>
      </c>
      <c r="P284" s="34"/>
      <c r="Q284" s="32" t="str">
        <f t="shared" si="71"/>
        <v>NO</v>
      </c>
      <c r="R284" s="63" t="s">
        <v>1048</v>
      </c>
      <c r="S284" s="73">
        <v>32856.63</v>
      </c>
      <c r="T284" s="74">
        <v>1846.14</v>
      </c>
      <c r="U284" s="74">
        <v>3565.4</v>
      </c>
      <c r="V284" s="75">
        <v>3503.23</v>
      </c>
      <c r="W284" s="37">
        <f t="shared" si="66"/>
        <v>1</v>
      </c>
      <c r="X284" s="26">
        <f t="shared" si="72"/>
        <v>0</v>
      </c>
      <c r="Y284" s="26">
        <f t="shared" si="67"/>
        <v>0</v>
      </c>
      <c r="Z284" s="28">
        <f t="shared" si="68"/>
        <v>0</v>
      </c>
      <c r="AA284" s="71" t="str">
        <f t="shared" si="73"/>
        <v>-</v>
      </c>
      <c r="AB284" s="37">
        <f t="shared" si="74"/>
        <v>1</v>
      </c>
      <c r="AC284" s="26">
        <f t="shared" si="75"/>
        <v>0</v>
      </c>
      <c r="AD284" s="28">
        <f t="shared" si="76"/>
        <v>0</v>
      </c>
      <c r="AE284" s="71" t="str">
        <f t="shared" si="69"/>
        <v>-</v>
      </c>
      <c r="AF284" s="37">
        <f t="shared" si="70"/>
        <v>0</v>
      </c>
    </row>
    <row r="285" spans="1:32" ht="12.75">
      <c r="A285" s="125">
        <v>2721480</v>
      </c>
      <c r="B285" s="37">
        <v>10332</v>
      </c>
      <c r="C285" s="26" t="s">
        <v>652</v>
      </c>
      <c r="D285" s="26" t="s">
        <v>653</v>
      </c>
      <c r="E285" s="26" t="s">
        <v>652</v>
      </c>
      <c r="F285" s="26">
        <v>55051</v>
      </c>
      <c r="G285" s="27">
        <v>1387</v>
      </c>
      <c r="H285" s="28">
        <v>3206796200</v>
      </c>
      <c r="I285" s="29" t="s">
        <v>1151</v>
      </c>
      <c r="J285" s="30" t="s">
        <v>1049</v>
      </c>
      <c r="K285" s="32" t="s">
        <v>1049</v>
      </c>
      <c r="L285" s="54">
        <v>1765.64</v>
      </c>
      <c r="M285" s="58" t="s">
        <v>1049</v>
      </c>
      <c r="N285" s="36">
        <v>9.395632301</v>
      </c>
      <c r="O285" s="30" t="s">
        <v>1049</v>
      </c>
      <c r="P285" s="34"/>
      <c r="Q285" s="32" t="str">
        <f t="shared" si="71"/>
        <v>NO</v>
      </c>
      <c r="R285" s="63" t="s">
        <v>1048</v>
      </c>
      <c r="S285" s="73">
        <v>97587.82</v>
      </c>
      <c r="T285" s="74">
        <v>6371.07</v>
      </c>
      <c r="U285" s="74">
        <v>10715.22</v>
      </c>
      <c r="V285" s="75">
        <v>9093.79</v>
      </c>
      <c r="W285" s="37">
        <f aca="true" t="shared" si="77" ref="W285:W347">IF(OR(J285="YES",K285="YES"),1,0)</f>
        <v>0</v>
      </c>
      <c r="X285" s="26">
        <f t="shared" si="72"/>
        <v>0</v>
      </c>
      <c r="Y285" s="26">
        <f aca="true" t="shared" si="78" ref="Y285:Y347">IF(AND(OR(J285="YES",K285="YES"),(W285=0)),"Trouble",0)</f>
        <v>0</v>
      </c>
      <c r="Z285" s="28">
        <f aca="true" t="shared" si="79" ref="Z285:Z347">IF(AND(OR(AND(ISNUMBER(L285),AND(L285&gt;0,L285&lt;600)),AND(ISNUMBER(L285),AND(L285&gt;0,M285="YES"))),(X285=0)),"Trouble",0)</f>
        <v>0</v>
      </c>
      <c r="AA285" s="71" t="str">
        <f t="shared" si="73"/>
        <v>-</v>
      </c>
      <c r="AB285" s="37">
        <f t="shared" si="74"/>
        <v>1</v>
      </c>
      <c r="AC285" s="26">
        <f t="shared" si="75"/>
        <v>0</v>
      </c>
      <c r="AD285" s="28">
        <f t="shared" si="76"/>
        <v>0</v>
      </c>
      <c r="AE285" s="71" t="str">
        <f aca="true" t="shared" si="80" ref="AE285:AE347">IF(AND(AND(AD285="Initial",AF285=0),AND(ISNUMBER(L285),L285&gt;0)),"RLIS","-")</f>
        <v>-</v>
      </c>
      <c r="AF285" s="37">
        <f aca="true" t="shared" si="81" ref="AF285:AF347">IF(AND(AA285="SRSA",AD285="Initial"),"SRSA",0)</f>
        <v>0</v>
      </c>
    </row>
    <row r="286" spans="1:32" s="1" customFormat="1" ht="12.75">
      <c r="A286" s="125">
        <v>2721540</v>
      </c>
      <c r="B286" s="37">
        <v>10769</v>
      </c>
      <c r="C286" s="26" t="s">
        <v>995</v>
      </c>
      <c r="D286" s="26" t="s">
        <v>654</v>
      </c>
      <c r="E286" s="26" t="s">
        <v>995</v>
      </c>
      <c r="F286" s="26">
        <v>56267</v>
      </c>
      <c r="G286" s="27">
        <v>1598</v>
      </c>
      <c r="H286" s="28">
        <v>3205894840</v>
      </c>
      <c r="I286" s="29" t="s">
        <v>1050</v>
      </c>
      <c r="J286" s="30" t="s">
        <v>1049</v>
      </c>
      <c r="K286" s="32" t="s">
        <v>1048</v>
      </c>
      <c r="L286" s="54">
        <v>952.89</v>
      </c>
      <c r="M286" s="58" t="s">
        <v>1049</v>
      </c>
      <c r="N286" s="36">
        <v>6.209150327</v>
      </c>
      <c r="O286" s="30" t="s">
        <v>1049</v>
      </c>
      <c r="P286" s="34"/>
      <c r="Q286" s="32" t="str">
        <f aca="true" t="shared" si="82" ref="Q286:Q348">IF(AND(ISNUMBER(P286),P286&gt;=20),"YES","NO")</f>
        <v>NO</v>
      </c>
      <c r="R286" s="63" t="s">
        <v>1048</v>
      </c>
      <c r="S286" s="73">
        <v>38567.08</v>
      </c>
      <c r="T286" s="74">
        <v>2103.86</v>
      </c>
      <c r="U286" s="74">
        <v>4445.79</v>
      </c>
      <c r="V286" s="75">
        <v>4713.75</v>
      </c>
      <c r="W286" s="37">
        <f t="shared" si="77"/>
        <v>1</v>
      </c>
      <c r="X286" s="26">
        <f aca="true" t="shared" si="83" ref="X286:X348">IF(OR(AND(ISNUMBER(L286),AND(L286&gt;0,L286&lt;600)),AND(ISNUMBER(L286),AND(L286&gt;0,M286="YES"))),1,0)</f>
        <v>0</v>
      </c>
      <c r="Y286" s="26">
        <f t="shared" si="78"/>
        <v>0</v>
      </c>
      <c r="Z286" s="28">
        <f t="shared" si="79"/>
        <v>0</v>
      </c>
      <c r="AA286" s="71" t="str">
        <f aca="true" t="shared" si="84" ref="AA286:AA348">IF(AND(W286=1,X286=1),"SRSA","-")</f>
        <v>-</v>
      </c>
      <c r="AB286" s="37">
        <f aca="true" t="shared" si="85" ref="AB286:AB348">IF(R286="YES",1,0)</f>
        <v>1</v>
      </c>
      <c r="AC286" s="26">
        <f aca="true" t="shared" si="86" ref="AC286:AC348">IF(OR(AND(ISNUMBER(P286),P286&gt;=20),(AND(ISNUMBER(P286)=FALSE,AND(ISNUMBER(N286),N286&gt;=20)))),1,0)</f>
        <v>0</v>
      </c>
      <c r="AD286" s="28">
        <f aca="true" t="shared" si="87" ref="AD286:AD348">IF(AND(AB286=1,AC286=1),"Initial",0)</f>
        <v>0</v>
      </c>
      <c r="AE286" s="71" t="str">
        <f t="shared" si="80"/>
        <v>-</v>
      </c>
      <c r="AF286" s="37">
        <f t="shared" si="81"/>
        <v>0</v>
      </c>
    </row>
    <row r="287" spans="1:32" ht="12.75">
      <c r="A287" s="125">
        <v>2722950</v>
      </c>
      <c r="B287" s="37">
        <v>10621</v>
      </c>
      <c r="C287" s="26" t="s">
        <v>658</v>
      </c>
      <c r="D287" s="26" t="s">
        <v>659</v>
      </c>
      <c r="E287" s="26" t="s">
        <v>964</v>
      </c>
      <c r="F287" s="26">
        <v>55113</v>
      </c>
      <c r="G287" s="27">
        <v>1664</v>
      </c>
      <c r="H287" s="28">
        <v>6516396118</v>
      </c>
      <c r="I287" s="29" t="s">
        <v>1052</v>
      </c>
      <c r="J287" s="30" t="s">
        <v>1049</v>
      </c>
      <c r="K287" s="32" t="s">
        <v>1049</v>
      </c>
      <c r="L287" s="54">
        <v>10087.86</v>
      </c>
      <c r="M287" s="58" t="s">
        <v>1049</v>
      </c>
      <c r="N287" s="36">
        <v>3.59668924</v>
      </c>
      <c r="O287" s="30" t="s">
        <v>1049</v>
      </c>
      <c r="P287" s="34"/>
      <c r="Q287" s="32" t="str">
        <f t="shared" si="82"/>
        <v>NO</v>
      </c>
      <c r="R287" s="63" t="s">
        <v>1049</v>
      </c>
      <c r="S287" s="73">
        <v>270249.97</v>
      </c>
      <c r="T287" s="74">
        <v>8338.15</v>
      </c>
      <c r="U287" s="74">
        <v>32150.54</v>
      </c>
      <c r="V287" s="75">
        <v>46077.79</v>
      </c>
      <c r="W287" s="37">
        <f t="shared" si="77"/>
        <v>0</v>
      </c>
      <c r="X287" s="26">
        <f t="shared" si="83"/>
        <v>0</v>
      </c>
      <c r="Y287" s="26">
        <f t="shared" si="78"/>
        <v>0</v>
      </c>
      <c r="Z287" s="28">
        <f t="shared" si="79"/>
        <v>0</v>
      </c>
      <c r="AA287" s="71" t="str">
        <f t="shared" si="84"/>
        <v>-</v>
      </c>
      <c r="AB287" s="37">
        <f t="shared" si="85"/>
        <v>0</v>
      </c>
      <c r="AC287" s="26">
        <f t="shared" si="86"/>
        <v>0</v>
      </c>
      <c r="AD287" s="28">
        <f t="shared" si="87"/>
        <v>0</v>
      </c>
      <c r="AE287" s="71" t="str">
        <f t="shared" si="80"/>
        <v>-</v>
      </c>
      <c r="AF287" s="37">
        <f t="shared" si="81"/>
        <v>0</v>
      </c>
    </row>
    <row r="288" spans="1:32" ht="12.75">
      <c r="A288" s="125">
        <v>2700001</v>
      </c>
      <c r="B288" s="37">
        <v>10712</v>
      </c>
      <c r="C288" s="26" t="s">
        <v>2</v>
      </c>
      <c r="D288" s="26" t="s">
        <v>3</v>
      </c>
      <c r="E288" s="26" t="s">
        <v>4</v>
      </c>
      <c r="F288" s="26">
        <v>55768</v>
      </c>
      <c r="G288" s="27">
        <v>537</v>
      </c>
      <c r="H288" s="28">
        <v>2187358271</v>
      </c>
      <c r="I288" s="29" t="s">
        <v>1157</v>
      </c>
      <c r="J288" s="30" t="s">
        <v>1048</v>
      </c>
      <c r="K288" s="32"/>
      <c r="L288" s="54">
        <v>615.86</v>
      </c>
      <c r="M288" s="58" t="s">
        <v>1049</v>
      </c>
      <c r="N288" s="36">
        <v>15.19674355</v>
      </c>
      <c r="O288" s="30" t="s">
        <v>1049</v>
      </c>
      <c r="P288" s="34"/>
      <c r="Q288" s="32" t="str">
        <f t="shared" si="82"/>
        <v>NO</v>
      </c>
      <c r="R288" s="63" t="s">
        <v>1048</v>
      </c>
      <c r="S288" s="73">
        <v>46055.41</v>
      </c>
      <c r="T288" s="74">
        <v>3501.78</v>
      </c>
      <c r="U288" s="74">
        <v>5149.65</v>
      </c>
      <c r="V288" s="75">
        <v>3603.4</v>
      </c>
      <c r="W288" s="37">
        <f t="shared" si="77"/>
        <v>1</v>
      </c>
      <c r="X288" s="26">
        <f t="shared" si="83"/>
        <v>0</v>
      </c>
      <c r="Y288" s="26">
        <f t="shared" si="78"/>
        <v>0</v>
      </c>
      <c r="Z288" s="28">
        <f t="shared" si="79"/>
        <v>0</v>
      </c>
      <c r="AA288" s="71" t="str">
        <f t="shared" si="84"/>
        <v>-</v>
      </c>
      <c r="AB288" s="37">
        <f t="shared" si="85"/>
        <v>1</v>
      </c>
      <c r="AC288" s="26">
        <f t="shared" si="86"/>
        <v>0</v>
      </c>
      <c r="AD288" s="28">
        <f t="shared" si="87"/>
        <v>0</v>
      </c>
      <c r="AE288" s="71" t="str">
        <f t="shared" si="80"/>
        <v>-</v>
      </c>
      <c r="AF288" s="37">
        <f t="shared" si="81"/>
        <v>0</v>
      </c>
    </row>
    <row r="289" spans="1:32" ht="12.75">
      <c r="A289" s="125">
        <v>2723010</v>
      </c>
      <c r="B289" s="37">
        <v>10173</v>
      </c>
      <c r="C289" s="26" t="s">
        <v>660</v>
      </c>
      <c r="D289" s="26" t="s">
        <v>661</v>
      </c>
      <c r="E289" s="26" t="s">
        <v>660</v>
      </c>
      <c r="F289" s="26">
        <v>56159</v>
      </c>
      <c r="G289" s="27" t="s">
        <v>1036</v>
      </c>
      <c r="H289" s="28">
        <v>5074272325</v>
      </c>
      <c r="I289" s="29" t="s">
        <v>1159</v>
      </c>
      <c r="J289" s="30" t="s">
        <v>1048</v>
      </c>
      <c r="K289" s="32" t="s">
        <v>1048</v>
      </c>
      <c r="L289" s="54">
        <v>485.38</v>
      </c>
      <c r="M289" s="58" t="s">
        <v>1049</v>
      </c>
      <c r="N289" s="36">
        <v>20.64220183</v>
      </c>
      <c r="O289" s="30" t="s">
        <v>1048</v>
      </c>
      <c r="P289" s="34"/>
      <c r="Q289" s="32" t="str">
        <f t="shared" si="82"/>
        <v>NO</v>
      </c>
      <c r="R289" s="63" t="s">
        <v>1048</v>
      </c>
      <c r="S289" s="73">
        <v>34906.62</v>
      </c>
      <c r="T289" s="74">
        <v>4514.52</v>
      </c>
      <c r="U289" s="74">
        <v>6342.56</v>
      </c>
      <c r="V289" s="75">
        <v>4086.7</v>
      </c>
      <c r="W289" s="37">
        <f t="shared" si="77"/>
        <v>1</v>
      </c>
      <c r="X289" s="26">
        <f t="shared" si="83"/>
        <v>1</v>
      </c>
      <c r="Y289" s="26">
        <f t="shared" si="78"/>
        <v>0</v>
      </c>
      <c r="Z289" s="28">
        <f t="shared" si="79"/>
        <v>0</v>
      </c>
      <c r="AA289" s="71" t="str">
        <f t="shared" si="84"/>
        <v>SRSA</v>
      </c>
      <c r="AB289" s="37">
        <f t="shared" si="85"/>
        <v>1</v>
      </c>
      <c r="AC289" s="26">
        <f t="shared" si="86"/>
        <v>1</v>
      </c>
      <c r="AD289" s="28" t="str">
        <f t="shared" si="87"/>
        <v>Initial</v>
      </c>
      <c r="AE289" s="71" t="str">
        <f t="shared" si="80"/>
        <v>-</v>
      </c>
      <c r="AF289" s="37" t="str">
        <f t="shared" si="81"/>
        <v>SRSA</v>
      </c>
    </row>
    <row r="290" spans="1:32" ht="12.75">
      <c r="A290" s="125">
        <v>2700090</v>
      </c>
      <c r="B290" s="37">
        <v>12169</v>
      </c>
      <c r="C290" s="26" t="s">
        <v>78</v>
      </c>
      <c r="D290" s="26" t="s">
        <v>79</v>
      </c>
      <c r="E290" s="26" t="s">
        <v>80</v>
      </c>
      <c r="F290" s="26">
        <v>56172</v>
      </c>
      <c r="G290" s="27">
        <v>1498</v>
      </c>
      <c r="H290" s="28">
        <v>5078366183</v>
      </c>
      <c r="I290" s="29" t="s">
        <v>1159</v>
      </c>
      <c r="J290" s="30" t="s">
        <v>1048</v>
      </c>
      <c r="K290" s="32" t="s">
        <v>1048</v>
      </c>
      <c r="L290" s="54">
        <v>761.35</v>
      </c>
      <c r="M290" s="58" t="s">
        <v>1049</v>
      </c>
      <c r="N290" s="36">
        <v>11.6091954</v>
      </c>
      <c r="O290" s="30" t="s">
        <v>1049</v>
      </c>
      <c r="P290" s="34"/>
      <c r="Q290" s="32" t="str">
        <f t="shared" si="82"/>
        <v>NO</v>
      </c>
      <c r="R290" s="63" t="s">
        <v>1048</v>
      </c>
      <c r="S290" s="73">
        <v>47030.93</v>
      </c>
      <c r="T290" s="74">
        <v>2731.1</v>
      </c>
      <c r="U290" s="74">
        <v>4624.18</v>
      </c>
      <c r="V290" s="75">
        <v>3956.43</v>
      </c>
      <c r="W290" s="37">
        <f t="shared" si="77"/>
        <v>1</v>
      </c>
      <c r="X290" s="26">
        <f t="shared" si="83"/>
        <v>0</v>
      </c>
      <c r="Y290" s="26">
        <f t="shared" si="78"/>
        <v>0</v>
      </c>
      <c r="Z290" s="28">
        <f t="shared" si="79"/>
        <v>0</v>
      </c>
      <c r="AA290" s="71" t="str">
        <f t="shared" si="84"/>
        <v>-</v>
      </c>
      <c r="AB290" s="37">
        <f t="shared" si="85"/>
        <v>1</v>
      </c>
      <c r="AC290" s="26">
        <f t="shared" si="86"/>
        <v>0</v>
      </c>
      <c r="AD290" s="28">
        <f t="shared" si="87"/>
        <v>0</v>
      </c>
      <c r="AE290" s="71" t="str">
        <f t="shared" si="80"/>
        <v>-</v>
      </c>
      <c r="AF290" s="37">
        <f t="shared" si="81"/>
        <v>0</v>
      </c>
    </row>
    <row r="291" spans="1:32" ht="12.75">
      <c r="A291" s="125">
        <v>2702264</v>
      </c>
      <c r="B291" s="37">
        <v>60916</v>
      </c>
      <c r="C291" s="26" t="s">
        <v>364</v>
      </c>
      <c r="D291" s="26" t="s">
        <v>365</v>
      </c>
      <c r="E291" s="26" t="s">
        <v>366</v>
      </c>
      <c r="F291" s="26">
        <v>55110</v>
      </c>
      <c r="G291" s="27">
        <v>1894</v>
      </c>
      <c r="H291" s="28">
        <v>6514155500</v>
      </c>
      <c r="I291" s="29" t="s">
        <v>1051</v>
      </c>
      <c r="J291" s="30" t="s">
        <v>1049</v>
      </c>
      <c r="K291" s="32" t="s">
        <v>1049</v>
      </c>
      <c r="L291" s="54">
        <v>485.09</v>
      </c>
      <c r="M291" s="58" t="s">
        <v>1049</v>
      </c>
      <c r="N291" s="36" t="s">
        <v>336</v>
      </c>
      <c r="O291" s="30" t="s">
        <v>336</v>
      </c>
      <c r="P291" s="34"/>
      <c r="Q291" s="32" t="str">
        <f t="shared" si="82"/>
        <v>NO</v>
      </c>
      <c r="R291" s="63" t="s">
        <v>1049</v>
      </c>
      <c r="S291" s="73">
        <v>2445.3</v>
      </c>
      <c r="T291" s="74">
        <v>0</v>
      </c>
      <c r="U291" s="74">
        <v>1163.84</v>
      </c>
      <c r="V291" s="75">
        <v>2194.29</v>
      </c>
      <c r="W291" s="37">
        <f t="shared" si="77"/>
        <v>0</v>
      </c>
      <c r="X291" s="26">
        <f t="shared" si="83"/>
        <v>1</v>
      </c>
      <c r="Y291" s="26">
        <f t="shared" si="78"/>
        <v>0</v>
      </c>
      <c r="Z291" s="28">
        <f t="shared" si="79"/>
        <v>0</v>
      </c>
      <c r="AA291" s="71" t="str">
        <f t="shared" si="84"/>
        <v>-</v>
      </c>
      <c r="AB291" s="37">
        <f t="shared" si="85"/>
        <v>0</v>
      </c>
      <c r="AC291" s="26">
        <f t="shared" si="86"/>
        <v>0</v>
      </c>
      <c r="AD291" s="28">
        <f t="shared" si="87"/>
        <v>0</v>
      </c>
      <c r="AE291" s="71" t="str">
        <f t="shared" si="80"/>
        <v>-</v>
      </c>
      <c r="AF291" s="37">
        <f t="shared" si="81"/>
        <v>0</v>
      </c>
    </row>
    <row r="292" spans="1:32" ht="12.75">
      <c r="A292" s="125">
        <v>2700089</v>
      </c>
      <c r="B292" s="37">
        <v>12168</v>
      </c>
      <c r="C292" s="26" t="s">
        <v>76</v>
      </c>
      <c r="D292" s="26" t="s">
        <v>917</v>
      </c>
      <c r="E292" s="26" t="s">
        <v>77</v>
      </c>
      <c r="F292" s="26">
        <v>56072</v>
      </c>
      <c r="G292" s="27" t="s">
        <v>1036</v>
      </c>
      <c r="H292" s="28">
        <v>5074653205</v>
      </c>
      <c r="I292" s="29" t="s">
        <v>1159</v>
      </c>
      <c r="J292" s="30" t="s">
        <v>1048</v>
      </c>
      <c r="K292" s="32" t="s">
        <v>1048</v>
      </c>
      <c r="L292" s="54">
        <v>939.8</v>
      </c>
      <c r="M292" s="58" t="s">
        <v>1049</v>
      </c>
      <c r="N292" s="36">
        <v>7.392607393</v>
      </c>
      <c r="O292" s="30" t="s">
        <v>1049</v>
      </c>
      <c r="P292" s="34"/>
      <c r="Q292" s="32" t="str">
        <f t="shared" si="82"/>
        <v>NO</v>
      </c>
      <c r="R292" s="63" t="s">
        <v>1048</v>
      </c>
      <c r="S292" s="73">
        <v>36296.86</v>
      </c>
      <c r="T292" s="74">
        <v>1928.14</v>
      </c>
      <c r="U292" s="74">
        <v>4039.88</v>
      </c>
      <c r="V292" s="75">
        <v>4254.83</v>
      </c>
      <c r="W292" s="37">
        <f t="shared" si="77"/>
        <v>1</v>
      </c>
      <c r="X292" s="26">
        <f t="shared" si="83"/>
        <v>0</v>
      </c>
      <c r="Y292" s="26">
        <f t="shared" si="78"/>
        <v>0</v>
      </c>
      <c r="Z292" s="28">
        <f t="shared" si="79"/>
        <v>0</v>
      </c>
      <c r="AA292" s="71" t="str">
        <f t="shared" si="84"/>
        <v>-</v>
      </c>
      <c r="AB292" s="37">
        <f t="shared" si="85"/>
        <v>1</v>
      </c>
      <c r="AC292" s="26">
        <f t="shared" si="86"/>
        <v>0</v>
      </c>
      <c r="AD292" s="28">
        <f t="shared" si="87"/>
        <v>0</v>
      </c>
      <c r="AE292" s="71" t="str">
        <f t="shared" si="80"/>
        <v>-</v>
      </c>
      <c r="AF292" s="37">
        <f t="shared" si="81"/>
        <v>0</v>
      </c>
    </row>
    <row r="293" spans="1:32" ht="12.75">
      <c r="A293" s="125">
        <v>2700195</v>
      </c>
      <c r="B293" s="37">
        <v>626078</v>
      </c>
      <c r="C293" s="26" t="s">
        <v>274</v>
      </c>
      <c r="D293" s="26" t="s">
        <v>275</v>
      </c>
      <c r="E293" s="26" t="s">
        <v>276</v>
      </c>
      <c r="F293" s="26">
        <v>55369</v>
      </c>
      <c r="G293" s="27">
        <v>3676</v>
      </c>
      <c r="H293" s="28">
        <v>7634163085</v>
      </c>
      <c r="I293" s="29" t="s">
        <v>1152</v>
      </c>
      <c r="J293" s="30" t="s">
        <v>1049</v>
      </c>
      <c r="K293" s="32" t="s">
        <v>1049</v>
      </c>
      <c r="L293" s="54">
        <v>0</v>
      </c>
      <c r="M293" s="58" t="s">
        <v>1049</v>
      </c>
      <c r="N293" s="36" t="s">
        <v>336</v>
      </c>
      <c r="O293" s="30" t="s">
        <v>336</v>
      </c>
      <c r="P293" s="34"/>
      <c r="Q293" s="32" t="str">
        <f t="shared" si="82"/>
        <v>NO</v>
      </c>
      <c r="R293" s="63" t="s">
        <v>1049</v>
      </c>
      <c r="S293" s="73">
        <v>0</v>
      </c>
      <c r="T293" s="74">
        <v>0</v>
      </c>
      <c r="U293" s="74">
        <v>0</v>
      </c>
      <c r="V293" s="75">
        <v>0</v>
      </c>
      <c r="W293" s="37">
        <f t="shared" si="77"/>
        <v>0</v>
      </c>
      <c r="X293" s="26">
        <f t="shared" si="83"/>
        <v>0</v>
      </c>
      <c r="Y293" s="26">
        <f t="shared" si="78"/>
        <v>0</v>
      </c>
      <c r="Z293" s="28">
        <f t="shared" si="79"/>
        <v>0</v>
      </c>
      <c r="AA293" s="71" t="str">
        <f t="shared" si="84"/>
        <v>-</v>
      </c>
      <c r="AB293" s="37">
        <f t="shared" si="85"/>
        <v>0</v>
      </c>
      <c r="AC293" s="26">
        <f t="shared" si="86"/>
        <v>0</v>
      </c>
      <c r="AD293" s="28">
        <f t="shared" si="87"/>
        <v>0</v>
      </c>
      <c r="AE293" s="71" t="str">
        <f t="shared" si="80"/>
        <v>-</v>
      </c>
      <c r="AF293" s="37">
        <f t="shared" si="81"/>
        <v>0</v>
      </c>
    </row>
    <row r="294" spans="1:32" ht="12.75">
      <c r="A294" s="125">
        <v>2723310</v>
      </c>
      <c r="B294" s="37">
        <v>10319</v>
      </c>
      <c r="C294" s="26" t="s">
        <v>662</v>
      </c>
      <c r="D294" s="26" t="s">
        <v>663</v>
      </c>
      <c r="E294" s="26" t="s">
        <v>664</v>
      </c>
      <c r="F294" s="26">
        <v>55769</v>
      </c>
      <c r="G294" s="27">
        <v>1298</v>
      </c>
      <c r="H294" s="28">
        <v>2188852705</v>
      </c>
      <c r="I294" s="29" t="s">
        <v>1159</v>
      </c>
      <c r="J294" s="30" t="s">
        <v>1048</v>
      </c>
      <c r="K294" s="32" t="s">
        <v>1048</v>
      </c>
      <c r="L294" s="54">
        <v>630.58</v>
      </c>
      <c r="M294" s="58" t="s">
        <v>1049</v>
      </c>
      <c r="N294" s="36">
        <v>12.26415094</v>
      </c>
      <c r="O294" s="30" t="s">
        <v>1049</v>
      </c>
      <c r="P294" s="34"/>
      <c r="Q294" s="32" t="str">
        <f t="shared" si="82"/>
        <v>NO</v>
      </c>
      <c r="R294" s="63" t="s">
        <v>1048</v>
      </c>
      <c r="S294" s="73">
        <v>37117.54</v>
      </c>
      <c r="T294" s="74">
        <v>2447.86</v>
      </c>
      <c r="U294" s="74">
        <v>3989.66</v>
      </c>
      <c r="V294" s="75">
        <v>3253.96</v>
      </c>
      <c r="W294" s="37">
        <f t="shared" si="77"/>
        <v>1</v>
      </c>
      <c r="X294" s="26">
        <f t="shared" si="83"/>
        <v>0</v>
      </c>
      <c r="Y294" s="26">
        <f t="shared" si="78"/>
        <v>0</v>
      </c>
      <c r="Z294" s="28">
        <f t="shared" si="79"/>
        <v>0</v>
      </c>
      <c r="AA294" s="71" t="str">
        <f t="shared" si="84"/>
        <v>-</v>
      </c>
      <c r="AB294" s="37">
        <f t="shared" si="85"/>
        <v>1</v>
      </c>
      <c r="AC294" s="26">
        <f t="shared" si="86"/>
        <v>0</v>
      </c>
      <c r="AD294" s="28">
        <f t="shared" si="87"/>
        <v>0</v>
      </c>
      <c r="AE294" s="71" t="str">
        <f t="shared" si="80"/>
        <v>-</v>
      </c>
      <c r="AF294" s="37">
        <f t="shared" si="81"/>
        <v>0</v>
      </c>
    </row>
    <row r="295" spans="1:32" ht="12.75">
      <c r="A295" s="125">
        <v>2700179</v>
      </c>
      <c r="B295" s="37">
        <v>74055</v>
      </c>
      <c r="C295" s="26" t="s">
        <v>237</v>
      </c>
      <c r="D295" s="26" t="s">
        <v>238</v>
      </c>
      <c r="E295" s="26" t="s">
        <v>239</v>
      </c>
      <c r="F295" s="26">
        <v>55053</v>
      </c>
      <c r="G295" s="27" t="s">
        <v>1036</v>
      </c>
      <c r="H295" s="28">
        <v>5073336850</v>
      </c>
      <c r="I295" s="29" t="s">
        <v>1159</v>
      </c>
      <c r="J295" s="30" t="s">
        <v>1048</v>
      </c>
      <c r="K295" s="32" t="s">
        <v>1048</v>
      </c>
      <c r="L295" s="54">
        <v>147.93</v>
      </c>
      <c r="M295" s="58" t="s">
        <v>1049</v>
      </c>
      <c r="N295" s="36" t="s">
        <v>336</v>
      </c>
      <c r="O295" s="30" t="s">
        <v>336</v>
      </c>
      <c r="P295" s="34"/>
      <c r="Q295" s="32" t="str">
        <f t="shared" si="82"/>
        <v>NO</v>
      </c>
      <c r="R295" s="63" t="s">
        <v>1048</v>
      </c>
      <c r="S295" s="73">
        <v>4302.18</v>
      </c>
      <c r="T295" s="74">
        <v>0</v>
      </c>
      <c r="U295" s="74">
        <v>295.28</v>
      </c>
      <c r="V295" s="75">
        <v>556.71</v>
      </c>
      <c r="W295" s="37">
        <f t="shared" si="77"/>
        <v>1</v>
      </c>
      <c r="X295" s="26">
        <f t="shared" si="83"/>
        <v>1</v>
      </c>
      <c r="Y295" s="26">
        <f t="shared" si="78"/>
        <v>0</v>
      </c>
      <c r="Z295" s="28">
        <f t="shared" si="79"/>
        <v>0</v>
      </c>
      <c r="AA295" s="71" t="str">
        <f t="shared" si="84"/>
        <v>SRSA</v>
      </c>
      <c r="AB295" s="37">
        <f t="shared" si="85"/>
        <v>1</v>
      </c>
      <c r="AC295" s="26">
        <f t="shared" si="86"/>
        <v>0</v>
      </c>
      <c r="AD295" s="28">
        <f t="shared" si="87"/>
        <v>0</v>
      </c>
      <c r="AE295" s="71" t="str">
        <f t="shared" si="80"/>
        <v>-</v>
      </c>
      <c r="AF295" s="37">
        <f t="shared" si="81"/>
        <v>0</v>
      </c>
    </row>
    <row r="296" spans="1:32" ht="12.75">
      <c r="A296" s="125">
        <v>2733720</v>
      </c>
      <c r="B296" s="37">
        <v>10707</v>
      </c>
      <c r="C296" s="26" t="s">
        <v>784</v>
      </c>
      <c r="D296" s="26" t="s">
        <v>785</v>
      </c>
      <c r="E296" s="26" t="s">
        <v>784</v>
      </c>
      <c r="F296" s="26">
        <v>55772</v>
      </c>
      <c r="G296" s="27">
        <v>8122</v>
      </c>
      <c r="H296" s="28">
        <v>2187573102</v>
      </c>
      <c r="I296" s="29" t="s">
        <v>1157</v>
      </c>
      <c r="J296" s="30" t="s">
        <v>1048</v>
      </c>
      <c r="K296" s="32" t="s">
        <v>1048</v>
      </c>
      <c r="L296" s="54">
        <v>72.81</v>
      </c>
      <c r="M296" s="58" t="s">
        <v>1049</v>
      </c>
      <c r="N296" s="36">
        <v>27.5</v>
      </c>
      <c r="O296" s="30" t="s">
        <v>1048</v>
      </c>
      <c r="P296" s="34"/>
      <c r="Q296" s="32" t="str">
        <f t="shared" si="82"/>
        <v>NO</v>
      </c>
      <c r="R296" s="63" t="s">
        <v>1048</v>
      </c>
      <c r="S296" s="73">
        <v>8416.46</v>
      </c>
      <c r="T296" s="74">
        <v>905.52</v>
      </c>
      <c r="U296" s="74">
        <v>1150.62</v>
      </c>
      <c r="V296" s="75">
        <v>590.51</v>
      </c>
      <c r="W296" s="37">
        <f t="shared" si="77"/>
        <v>1</v>
      </c>
      <c r="X296" s="26">
        <f t="shared" si="83"/>
        <v>1</v>
      </c>
      <c r="Y296" s="26">
        <f t="shared" si="78"/>
        <v>0</v>
      </c>
      <c r="Z296" s="28">
        <f t="shared" si="79"/>
        <v>0</v>
      </c>
      <c r="AA296" s="71" t="str">
        <f t="shared" si="84"/>
        <v>SRSA</v>
      </c>
      <c r="AB296" s="37">
        <f t="shared" si="85"/>
        <v>1</v>
      </c>
      <c r="AC296" s="26">
        <f t="shared" si="86"/>
        <v>1</v>
      </c>
      <c r="AD296" s="28" t="str">
        <f t="shared" si="87"/>
        <v>Initial</v>
      </c>
      <c r="AE296" s="71" t="str">
        <f t="shared" si="80"/>
        <v>-</v>
      </c>
      <c r="AF296" s="37" t="str">
        <f t="shared" si="81"/>
        <v>SRSA</v>
      </c>
    </row>
    <row r="297" spans="1:32" ht="12.75">
      <c r="A297" s="125">
        <v>2723370</v>
      </c>
      <c r="B297" s="37">
        <v>10308</v>
      </c>
      <c r="C297" s="26" t="s">
        <v>665</v>
      </c>
      <c r="D297" s="26" t="s">
        <v>666</v>
      </c>
      <c r="E297" s="26" t="s">
        <v>665</v>
      </c>
      <c r="F297" s="26">
        <v>56467</v>
      </c>
      <c r="G297" s="27">
        <v>138</v>
      </c>
      <c r="H297" s="28">
        <v>2186523500</v>
      </c>
      <c r="I297" s="29" t="s">
        <v>1159</v>
      </c>
      <c r="J297" s="30" t="s">
        <v>1048</v>
      </c>
      <c r="K297" s="32" t="s">
        <v>1048</v>
      </c>
      <c r="L297" s="54">
        <v>519.24</v>
      </c>
      <c r="M297" s="58" t="s">
        <v>1049</v>
      </c>
      <c r="N297" s="36">
        <v>13.33333333</v>
      </c>
      <c r="O297" s="30" t="s">
        <v>1049</v>
      </c>
      <c r="P297" s="34"/>
      <c r="Q297" s="32" t="str">
        <f t="shared" si="82"/>
        <v>NO</v>
      </c>
      <c r="R297" s="63" t="s">
        <v>1048</v>
      </c>
      <c r="S297" s="73">
        <v>19316.11</v>
      </c>
      <c r="T297" s="74">
        <v>1416.67</v>
      </c>
      <c r="U297" s="74">
        <v>2624.79</v>
      </c>
      <c r="V297" s="75">
        <v>2478.65</v>
      </c>
      <c r="W297" s="37">
        <f t="shared" si="77"/>
        <v>1</v>
      </c>
      <c r="X297" s="26">
        <f t="shared" si="83"/>
        <v>1</v>
      </c>
      <c r="Y297" s="26">
        <f t="shared" si="78"/>
        <v>0</v>
      </c>
      <c r="Z297" s="28">
        <f t="shared" si="79"/>
        <v>0</v>
      </c>
      <c r="AA297" s="71" t="str">
        <f t="shared" si="84"/>
        <v>SRSA</v>
      </c>
      <c r="AB297" s="37">
        <f t="shared" si="85"/>
        <v>1</v>
      </c>
      <c r="AC297" s="26">
        <f t="shared" si="86"/>
        <v>0</v>
      </c>
      <c r="AD297" s="28">
        <f t="shared" si="87"/>
        <v>0</v>
      </c>
      <c r="AE297" s="71" t="str">
        <f t="shared" si="80"/>
        <v>-</v>
      </c>
      <c r="AF297" s="37">
        <f t="shared" si="81"/>
        <v>0</v>
      </c>
    </row>
    <row r="298" spans="1:32" s="1" customFormat="1" ht="12.75">
      <c r="A298" s="125">
        <v>2700214</v>
      </c>
      <c r="B298" s="37">
        <v>74093</v>
      </c>
      <c r="C298" s="26" t="s">
        <v>296</v>
      </c>
      <c r="D298" s="26" t="s">
        <v>297</v>
      </c>
      <c r="E298" s="26" t="s">
        <v>922</v>
      </c>
      <c r="F298" s="26">
        <v>55350</v>
      </c>
      <c r="G298" s="27" t="s">
        <v>1036</v>
      </c>
      <c r="H298" s="28">
        <v>3202343660</v>
      </c>
      <c r="I298" s="29" t="s">
        <v>1151</v>
      </c>
      <c r="J298" s="30" t="s">
        <v>1049</v>
      </c>
      <c r="K298" s="32"/>
      <c r="L298" s="54">
        <v>114.08</v>
      </c>
      <c r="M298" s="58" t="s">
        <v>1049</v>
      </c>
      <c r="N298" s="36" t="s">
        <v>336</v>
      </c>
      <c r="O298" s="30" t="s">
        <v>336</v>
      </c>
      <c r="P298" s="34"/>
      <c r="Q298" s="32" t="str">
        <f t="shared" si="82"/>
        <v>NO</v>
      </c>
      <c r="R298" s="63" t="s">
        <v>1048</v>
      </c>
      <c r="S298" s="73">
        <v>3104.57</v>
      </c>
      <c r="T298" s="74">
        <v>0</v>
      </c>
      <c r="U298" s="74">
        <v>241.59</v>
      </c>
      <c r="V298" s="75">
        <v>455.49</v>
      </c>
      <c r="W298" s="37">
        <f t="shared" si="77"/>
        <v>0</v>
      </c>
      <c r="X298" s="26">
        <f t="shared" si="83"/>
        <v>1</v>
      </c>
      <c r="Y298" s="26">
        <f t="shared" si="78"/>
        <v>0</v>
      </c>
      <c r="Z298" s="28">
        <f t="shared" si="79"/>
        <v>0</v>
      </c>
      <c r="AA298" s="71" t="str">
        <f t="shared" si="84"/>
        <v>-</v>
      </c>
      <c r="AB298" s="37">
        <f t="shared" si="85"/>
        <v>1</v>
      </c>
      <c r="AC298" s="26">
        <f t="shared" si="86"/>
        <v>0</v>
      </c>
      <c r="AD298" s="28">
        <f t="shared" si="87"/>
        <v>0</v>
      </c>
      <c r="AE298" s="71" t="str">
        <f t="shared" si="80"/>
        <v>-</v>
      </c>
      <c r="AF298" s="37">
        <f t="shared" si="81"/>
        <v>0</v>
      </c>
    </row>
    <row r="299" spans="1:32" ht="12.75">
      <c r="A299" s="125">
        <v>2700354</v>
      </c>
      <c r="B299" s="37">
        <v>74089</v>
      </c>
      <c r="C299" s="26" t="s">
        <v>360</v>
      </c>
      <c r="D299" s="26" t="s">
        <v>361</v>
      </c>
      <c r="E299" s="26" t="s">
        <v>929</v>
      </c>
      <c r="F299" s="26">
        <v>55409</v>
      </c>
      <c r="G299" s="27" t="s">
        <v>1036</v>
      </c>
      <c r="H299" s="28">
        <v>6128223422</v>
      </c>
      <c r="I299" s="29" t="s">
        <v>1156</v>
      </c>
      <c r="J299" s="30" t="s">
        <v>1049</v>
      </c>
      <c r="K299" s="32" t="s">
        <v>1049</v>
      </c>
      <c r="L299" s="54">
        <v>52.92</v>
      </c>
      <c r="M299" s="58" t="s">
        <v>1049</v>
      </c>
      <c r="N299" s="36" t="s">
        <v>336</v>
      </c>
      <c r="O299" s="30" t="s">
        <v>336</v>
      </c>
      <c r="P299" s="34"/>
      <c r="Q299" s="32" t="str">
        <f t="shared" si="82"/>
        <v>NO</v>
      </c>
      <c r="R299" s="63" t="s">
        <v>1049</v>
      </c>
      <c r="S299" s="73">
        <v>5091.89</v>
      </c>
      <c r="T299" s="74">
        <v>381.94</v>
      </c>
      <c r="U299" s="74">
        <v>536.98</v>
      </c>
      <c r="V299" s="75">
        <v>346.47</v>
      </c>
      <c r="W299" s="37">
        <f t="shared" si="77"/>
        <v>0</v>
      </c>
      <c r="X299" s="26">
        <f t="shared" si="83"/>
        <v>1</v>
      </c>
      <c r="Y299" s="26">
        <f t="shared" si="78"/>
        <v>0</v>
      </c>
      <c r="Z299" s="28">
        <f t="shared" si="79"/>
        <v>0</v>
      </c>
      <c r="AA299" s="71" t="str">
        <f t="shared" si="84"/>
        <v>-</v>
      </c>
      <c r="AB299" s="37">
        <f t="shared" si="85"/>
        <v>0</v>
      </c>
      <c r="AC299" s="26">
        <f t="shared" si="86"/>
        <v>0</v>
      </c>
      <c r="AD299" s="28">
        <f t="shared" si="87"/>
        <v>0</v>
      </c>
      <c r="AE299" s="71" t="str">
        <f t="shared" si="80"/>
        <v>-</v>
      </c>
      <c r="AF299" s="37">
        <f t="shared" si="81"/>
        <v>0</v>
      </c>
    </row>
    <row r="300" spans="1:32" ht="12.75">
      <c r="A300" s="125">
        <v>2723380</v>
      </c>
      <c r="B300" s="37">
        <v>74003</v>
      </c>
      <c r="C300" s="26" t="s">
        <v>667</v>
      </c>
      <c r="D300" s="26" t="s">
        <v>668</v>
      </c>
      <c r="E300" s="26" t="s">
        <v>669</v>
      </c>
      <c r="F300" s="26">
        <v>55082</v>
      </c>
      <c r="G300" s="27" t="s">
        <v>1036</v>
      </c>
      <c r="H300" s="28">
        <v>6514391962</v>
      </c>
      <c r="I300" s="29" t="s">
        <v>1152</v>
      </c>
      <c r="J300" s="30" t="s">
        <v>1049</v>
      </c>
      <c r="K300" s="32" t="s">
        <v>1049</v>
      </c>
      <c r="L300" s="54">
        <v>115.03</v>
      </c>
      <c r="M300" s="58" t="s">
        <v>1049</v>
      </c>
      <c r="N300" s="36" t="s">
        <v>336</v>
      </c>
      <c r="O300" s="30" t="s">
        <v>336</v>
      </c>
      <c r="P300" s="34"/>
      <c r="Q300" s="32" t="str">
        <f t="shared" si="82"/>
        <v>NO</v>
      </c>
      <c r="R300" s="63" t="s">
        <v>1049</v>
      </c>
      <c r="S300" s="73">
        <v>6515.66</v>
      </c>
      <c r="T300" s="74">
        <v>451.39</v>
      </c>
      <c r="U300" s="74">
        <v>746.35</v>
      </c>
      <c r="V300" s="75">
        <v>620.13</v>
      </c>
      <c r="W300" s="37">
        <f t="shared" si="77"/>
        <v>0</v>
      </c>
      <c r="X300" s="26">
        <f t="shared" si="83"/>
        <v>1</v>
      </c>
      <c r="Y300" s="26">
        <f t="shared" si="78"/>
        <v>0</v>
      </c>
      <c r="Z300" s="28">
        <f t="shared" si="79"/>
        <v>0</v>
      </c>
      <c r="AA300" s="71" t="str">
        <f t="shared" si="84"/>
        <v>-</v>
      </c>
      <c r="AB300" s="37">
        <f t="shared" si="85"/>
        <v>0</v>
      </c>
      <c r="AC300" s="26">
        <f t="shared" si="86"/>
        <v>0</v>
      </c>
      <c r="AD300" s="28">
        <f t="shared" si="87"/>
        <v>0</v>
      </c>
      <c r="AE300" s="71" t="str">
        <f t="shared" si="80"/>
        <v>-</v>
      </c>
      <c r="AF300" s="37">
        <f t="shared" si="81"/>
        <v>0</v>
      </c>
    </row>
    <row r="301" spans="1:32" s="1" customFormat="1" ht="12.75">
      <c r="A301" s="125">
        <v>2723400</v>
      </c>
      <c r="B301" s="37">
        <v>10345</v>
      </c>
      <c r="C301" s="26" t="s">
        <v>670</v>
      </c>
      <c r="D301" s="26" t="s">
        <v>671</v>
      </c>
      <c r="E301" s="26" t="s">
        <v>1001</v>
      </c>
      <c r="F301" s="26">
        <v>56273</v>
      </c>
      <c r="G301" s="27" t="s">
        <v>1036</v>
      </c>
      <c r="H301" s="28">
        <v>3203542252</v>
      </c>
      <c r="I301" s="29" t="s">
        <v>1050</v>
      </c>
      <c r="J301" s="30" t="s">
        <v>1049</v>
      </c>
      <c r="K301" s="32" t="s">
        <v>1048</v>
      </c>
      <c r="L301" s="54">
        <v>1608.76</v>
      </c>
      <c r="M301" s="58" t="s">
        <v>1049</v>
      </c>
      <c r="N301" s="36">
        <v>4.256670902</v>
      </c>
      <c r="O301" s="30" t="s">
        <v>1049</v>
      </c>
      <c r="P301" s="34"/>
      <c r="Q301" s="32" t="str">
        <f t="shared" si="82"/>
        <v>NO</v>
      </c>
      <c r="R301" s="63" t="s">
        <v>1048</v>
      </c>
      <c r="S301" s="73">
        <v>59070.49</v>
      </c>
      <c r="T301" s="74">
        <v>2460.46</v>
      </c>
      <c r="U301" s="74">
        <v>6003.45</v>
      </c>
      <c r="V301" s="75">
        <v>7028.78</v>
      </c>
      <c r="W301" s="37">
        <f t="shared" si="77"/>
        <v>1</v>
      </c>
      <c r="X301" s="26">
        <f t="shared" si="83"/>
        <v>0</v>
      </c>
      <c r="Y301" s="26">
        <f t="shared" si="78"/>
        <v>0</v>
      </c>
      <c r="Z301" s="28">
        <f t="shared" si="79"/>
        <v>0</v>
      </c>
      <c r="AA301" s="71" t="str">
        <f t="shared" si="84"/>
        <v>-</v>
      </c>
      <c r="AB301" s="37">
        <f t="shared" si="85"/>
        <v>1</v>
      </c>
      <c r="AC301" s="26">
        <f t="shared" si="86"/>
        <v>0</v>
      </c>
      <c r="AD301" s="28">
        <f t="shared" si="87"/>
        <v>0</v>
      </c>
      <c r="AE301" s="71" t="str">
        <f t="shared" si="80"/>
        <v>-</v>
      </c>
      <c r="AF301" s="37">
        <f t="shared" si="81"/>
        <v>0</v>
      </c>
    </row>
    <row r="302" spans="1:32" s="1" customFormat="1" ht="12.75">
      <c r="A302" s="125">
        <v>2723430</v>
      </c>
      <c r="B302" s="37">
        <v>10721</v>
      </c>
      <c r="C302" s="26" t="s">
        <v>672</v>
      </c>
      <c r="D302" s="26" t="s">
        <v>673</v>
      </c>
      <c r="E302" s="26" t="s">
        <v>674</v>
      </c>
      <c r="F302" s="26">
        <v>56071</v>
      </c>
      <c r="G302" s="27">
        <v>1439</v>
      </c>
      <c r="H302" s="28">
        <v>9527581700</v>
      </c>
      <c r="I302" s="29" t="s">
        <v>1052</v>
      </c>
      <c r="J302" s="30" t="s">
        <v>1049</v>
      </c>
      <c r="K302" s="32" t="s">
        <v>1048</v>
      </c>
      <c r="L302" s="54">
        <v>2748.36</v>
      </c>
      <c r="M302" s="58" t="s">
        <v>1049</v>
      </c>
      <c r="N302" s="36">
        <v>2.643713495</v>
      </c>
      <c r="O302" s="30" t="s">
        <v>1049</v>
      </c>
      <c r="P302" s="34"/>
      <c r="Q302" s="32" t="str">
        <f t="shared" si="82"/>
        <v>NO</v>
      </c>
      <c r="R302" s="63" t="s">
        <v>1049</v>
      </c>
      <c r="S302" s="73">
        <v>53123.82</v>
      </c>
      <c r="T302" s="74">
        <v>1620.07</v>
      </c>
      <c r="U302" s="74">
        <v>8309.28</v>
      </c>
      <c r="V302" s="75">
        <v>12841.43</v>
      </c>
      <c r="W302" s="37">
        <f t="shared" si="77"/>
        <v>1</v>
      </c>
      <c r="X302" s="26">
        <f t="shared" si="83"/>
        <v>0</v>
      </c>
      <c r="Y302" s="26">
        <f t="shared" si="78"/>
        <v>0</v>
      </c>
      <c r="Z302" s="28">
        <f t="shared" si="79"/>
        <v>0</v>
      </c>
      <c r="AA302" s="71" t="str">
        <f t="shared" si="84"/>
        <v>-</v>
      </c>
      <c r="AB302" s="37">
        <f t="shared" si="85"/>
        <v>0</v>
      </c>
      <c r="AC302" s="26">
        <f t="shared" si="86"/>
        <v>0</v>
      </c>
      <c r="AD302" s="28">
        <f t="shared" si="87"/>
        <v>0</v>
      </c>
      <c r="AE302" s="71" t="str">
        <f t="shared" si="80"/>
        <v>-</v>
      </c>
      <c r="AF302" s="37">
        <f t="shared" si="81"/>
        <v>0</v>
      </c>
    </row>
    <row r="303" spans="1:32" ht="12.75">
      <c r="A303" s="125">
        <v>2700142</v>
      </c>
      <c r="B303" s="37">
        <v>74029</v>
      </c>
      <c r="C303" s="26" t="s">
        <v>172</v>
      </c>
      <c r="D303" s="26" t="s">
        <v>173</v>
      </c>
      <c r="E303" s="26" t="s">
        <v>169</v>
      </c>
      <c r="F303" s="26">
        <v>55103</v>
      </c>
      <c r="G303" s="27" t="s">
        <v>1036</v>
      </c>
      <c r="H303" s="28">
        <v>6512259177</v>
      </c>
      <c r="I303" s="29" t="s">
        <v>1156</v>
      </c>
      <c r="J303" s="30" t="s">
        <v>1049</v>
      </c>
      <c r="K303" s="32" t="s">
        <v>1049</v>
      </c>
      <c r="L303" s="54">
        <v>283.77</v>
      </c>
      <c r="M303" s="58" t="s">
        <v>1049</v>
      </c>
      <c r="N303" s="36" t="s">
        <v>336</v>
      </c>
      <c r="O303" s="30" t="s">
        <v>336</v>
      </c>
      <c r="P303" s="34"/>
      <c r="Q303" s="32" t="str">
        <f t="shared" si="82"/>
        <v>NO</v>
      </c>
      <c r="R303" s="63" t="s">
        <v>1049</v>
      </c>
      <c r="S303" s="73">
        <v>35086.52</v>
      </c>
      <c r="T303" s="74">
        <v>2708.33</v>
      </c>
      <c r="U303" s="74">
        <v>3603.8</v>
      </c>
      <c r="V303" s="75">
        <v>2072.32</v>
      </c>
      <c r="W303" s="37">
        <f t="shared" si="77"/>
        <v>0</v>
      </c>
      <c r="X303" s="26">
        <f t="shared" si="83"/>
        <v>1</v>
      </c>
      <c r="Y303" s="26">
        <f t="shared" si="78"/>
        <v>0</v>
      </c>
      <c r="Z303" s="28">
        <f t="shared" si="79"/>
        <v>0</v>
      </c>
      <c r="AA303" s="71" t="str">
        <f t="shared" si="84"/>
        <v>-</v>
      </c>
      <c r="AB303" s="37">
        <f t="shared" si="85"/>
        <v>0</v>
      </c>
      <c r="AC303" s="26">
        <f t="shared" si="86"/>
        <v>0</v>
      </c>
      <c r="AD303" s="28">
        <f t="shared" si="87"/>
        <v>0</v>
      </c>
      <c r="AE303" s="71" t="str">
        <f t="shared" si="80"/>
        <v>-</v>
      </c>
      <c r="AF303" s="37">
        <f t="shared" si="81"/>
        <v>0</v>
      </c>
    </row>
    <row r="304" spans="1:32" ht="12.75">
      <c r="A304" s="125">
        <v>2723490</v>
      </c>
      <c r="B304" s="37">
        <v>10088</v>
      </c>
      <c r="C304" s="26" t="s">
        <v>675</v>
      </c>
      <c r="D304" s="26" t="s">
        <v>676</v>
      </c>
      <c r="E304" s="26" t="s">
        <v>675</v>
      </c>
      <c r="F304" s="26">
        <v>56073</v>
      </c>
      <c r="G304" s="27">
        <v>3296</v>
      </c>
      <c r="H304" s="28">
        <v>5073598401</v>
      </c>
      <c r="I304" s="29" t="s">
        <v>1151</v>
      </c>
      <c r="J304" s="30" t="s">
        <v>1049</v>
      </c>
      <c r="K304" s="32" t="s">
        <v>1049</v>
      </c>
      <c r="L304" s="54">
        <v>2244.48</v>
      </c>
      <c r="M304" s="58" t="s">
        <v>1049</v>
      </c>
      <c r="N304" s="36">
        <v>6.317954746</v>
      </c>
      <c r="O304" s="30" t="s">
        <v>1049</v>
      </c>
      <c r="P304" s="34"/>
      <c r="Q304" s="32" t="str">
        <f t="shared" si="82"/>
        <v>NO</v>
      </c>
      <c r="R304" s="63" t="s">
        <v>1048</v>
      </c>
      <c r="S304" s="73">
        <v>106547.58</v>
      </c>
      <c r="T304" s="74">
        <v>5870.92</v>
      </c>
      <c r="U304" s="74">
        <v>13212.64</v>
      </c>
      <c r="V304" s="75">
        <v>14674.43</v>
      </c>
      <c r="W304" s="37">
        <f t="shared" si="77"/>
        <v>0</v>
      </c>
      <c r="X304" s="26">
        <f t="shared" si="83"/>
        <v>0</v>
      </c>
      <c r="Y304" s="26">
        <f t="shared" si="78"/>
        <v>0</v>
      </c>
      <c r="Z304" s="28">
        <f t="shared" si="79"/>
        <v>0</v>
      </c>
      <c r="AA304" s="71" t="str">
        <f t="shared" si="84"/>
        <v>-</v>
      </c>
      <c r="AB304" s="37">
        <f t="shared" si="85"/>
        <v>1</v>
      </c>
      <c r="AC304" s="26">
        <f t="shared" si="86"/>
        <v>0</v>
      </c>
      <c r="AD304" s="28">
        <f t="shared" si="87"/>
        <v>0</v>
      </c>
      <c r="AE304" s="71" t="str">
        <f t="shared" si="80"/>
        <v>-</v>
      </c>
      <c r="AF304" s="37">
        <f t="shared" si="81"/>
        <v>0</v>
      </c>
    </row>
    <row r="305" spans="1:32" ht="12.75">
      <c r="A305" s="125">
        <v>2700096</v>
      </c>
      <c r="B305" s="37">
        <v>74011</v>
      </c>
      <c r="C305" s="26" t="s">
        <v>88</v>
      </c>
      <c r="D305" s="26" t="s">
        <v>89</v>
      </c>
      <c r="E305" s="26" t="s">
        <v>929</v>
      </c>
      <c r="F305" s="26">
        <v>55418</v>
      </c>
      <c r="G305" s="27" t="s">
        <v>1036</v>
      </c>
      <c r="H305" s="28">
        <v>6127891236</v>
      </c>
      <c r="I305" s="29" t="s">
        <v>1070</v>
      </c>
      <c r="J305" s="30" t="s">
        <v>1049</v>
      </c>
      <c r="K305" s="32" t="s">
        <v>1049</v>
      </c>
      <c r="L305" s="54">
        <v>166.79</v>
      </c>
      <c r="M305" s="58" t="s">
        <v>1049</v>
      </c>
      <c r="N305" s="36" t="s">
        <v>336</v>
      </c>
      <c r="O305" s="30" t="s">
        <v>336</v>
      </c>
      <c r="P305" s="34"/>
      <c r="Q305" s="32" t="str">
        <f t="shared" si="82"/>
        <v>NO</v>
      </c>
      <c r="R305" s="63" t="s">
        <v>1049</v>
      </c>
      <c r="S305" s="73">
        <v>14253.71</v>
      </c>
      <c r="T305" s="74">
        <v>1180.56</v>
      </c>
      <c r="U305" s="74">
        <v>1636.07</v>
      </c>
      <c r="V305" s="75">
        <v>1026.23</v>
      </c>
      <c r="W305" s="37">
        <f t="shared" si="77"/>
        <v>0</v>
      </c>
      <c r="X305" s="26">
        <f t="shared" si="83"/>
        <v>1</v>
      </c>
      <c r="Y305" s="26">
        <f t="shared" si="78"/>
        <v>0</v>
      </c>
      <c r="Z305" s="28">
        <f t="shared" si="79"/>
        <v>0</v>
      </c>
      <c r="AA305" s="71" t="str">
        <f t="shared" si="84"/>
        <v>-</v>
      </c>
      <c r="AB305" s="37">
        <f t="shared" si="85"/>
        <v>0</v>
      </c>
      <c r="AC305" s="26">
        <f t="shared" si="86"/>
        <v>0</v>
      </c>
      <c r="AD305" s="28">
        <f t="shared" si="87"/>
        <v>0</v>
      </c>
      <c r="AE305" s="71" t="str">
        <f t="shared" si="80"/>
        <v>-</v>
      </c>
      <c r="AF305" s="37">
        <f t="shared" si="81"/>
        <v>0</v>
      </c>
    </row>
    <row r="306" spans="1:32" ht="12.75">
      <c r="A306" s="125">
        <v>2723520</v>
      </c>
      <c r="B306" s="37">
        <v>10553</v>
      </c>
      <c r="C306" s="26" t="s">
        <v>677</v>
      </c>
      <c r="D306" s="26" t="s">
        <v>905</v>
      </c>
      <c r="E306" s="26" t="s">
        <v>677</v>
      </c>
      <c r="F306" s="26">
        <v>56567</v>
      </c>
      <c r="G306" s="27">
        <v>218</v>
      </c>
      <c r="H306" s="28">
        <v>2183854200</v>
      </c>
      <c r="I306" s="29" t="s">
        <v>1159</v>
      </c>
      <c r="J306" s="30" t="s">
        <v>1048</v>
      </c>
      <c r="K306" s="32" t="s">
        <v>1048</v>
      </c>
      <c r="L306" s="54">
        <v>707.85</v>
      </c>
      <c r="M306" s="58" t="s">
        <v>1049</v>
      </c>
      <c r="N306" s="36">
        <v>18.14345992</v>
      </c>
      <c r="O306" s="30" t="s">
        <v>1049</v>
      </c>
      <c r="P306" s="34"/>
      <c r="Q306" s="32" t="str">
        <f t="shared" si="82"/>
        <v>NO</v>
      </c>
      <c r="R306" s="63" t="s">
        <v>1048</v>
      </c>
      <c r="S306" s="73">
        <v>36204.74</v>
      </c>
      <c r="T306" s="74">
        <v>3478.05</v>
      </c>
      <c r="U306" s="74">
        <v>5282.46</v>
      </c>
      <c r="V306" s="75">
        <v>3895.18</v>
      </c>
      <c r="W306" s="37">
        <f t="shared" si="77"/>
        <v>1</v>
      </c>
      <c r="X306" s="26">
        <f t="shared" si="83"/>
        <v>0</v>
      </c>
      <c r="Y306" s="26">
        <f t="shared" si="78"/>
        <v>0</v>
      </c>
      <c r="Z306" s="28">
        <f t="shared" si="79"/>
        <v>0</v>
      </c>
      <c r="AA306" s="71" t="str">
        <f t="shared" si="84"/>
        <v>-</v>
      </c>
      <c r="AB306" s="37">
        <f t="shared" si="85"/>
        <v>1</v>
      </c>
      <c r="AC306" s="26">
        <f t="shared" si="86"/>
        <v>0</v>
      </c>
      <c r="AD306" s="28">
        <f t="shared" si="87"/>
        <v>0</v>
      </c>
      <c r="AE306" s="71" t="str">
        <f t="shared" si="80"/>
        <v>-</v>
      </c>
      <c r="AF306" s="37">
        <f t="shared" si="81"/>
        <v>0</v>
      </c>
    </row>
    <row r="307" spans="1:32" ht="12.75">
      <c r="A307" s="125">
        <v>2723580</v>
      </c>
      <c r="B307" s="37">
        <v>10507</v>
      </c>
      <c r="C307" s="26" t="s">
        <v>679</v>
      </c>
      <c r="D307" s="26" t="s">
        <v>944</v>
      </c>
      <c r="E307" s="26" t="s">
        <v>679</v>
      </c>
      <c r="F307" s="26">
        <v>56074</v>
      </c>
      <c r="G307" s="27">
        <v>108</v>
      </c>
      <c r="H307" s="28">
        <v>5072323411</v>
      </c>
      <c r="I307" s="29" t="s">
        <v>1159</v>
      </c>
      <c r="J307" s="30" t="s">
        <v>1048</v>
      </c>
      <c r="K307" s="32" t="s">
        <v>1048</v>
      </c>
      <c r="L307" s="54">
        <v>271.98</v>
      </c>
      <c r="M307" s="58" t="s">
        <v>1049</v>
      </c>
      <c r="N307" s="36">
        <v>6.097560976</v>
      </c>
      <c r="O307" s="30" t="s">
        <v>1049</v>
      </c>
      <c r="P307" s="34"/>
      <c r="Q307" s="32" t="str">
        <f t="shared" si="82"/>
        <v>NO</v>
      </c>
      <c r="R307" s="63" t="s">
        <v>1048</v>
      </c>
      <c r="S307" s="73">
        <v>13761.33</v>
      </c>
      <c r="T307" s="74">
        <v>797.23</v>
      </c>
      <c r="U307" s="74">
        <v>1716.87</v>
      </c>
      <c r="V307" s="75">
        <v>1846.91</v>
      </c>
      <c r="W307" s="37">
        <f t="shared" si="77"/>
        <v>1</v>
      </c>
      <c r="X307" s="26">
        <f t="shared" si="83"/>
        <v>1</v>
      </c>
      <c r="Y307" s="26">
        <f t="shared" si="78"/>
        <v>0</v>
      </c>
      <c r="Z307" s="28">
        <f t="shared" si="79"/>
        <v>0</v>
      </c>
      <c r="AA307" s="71" t="str">
        <f t="shared" si="84"/>
        <v>SRSA</v>
      </c>
      <c r="AB307" s="37">
        <f t="shared" si="85"/>
        <v>1</v>
      </c>
      <c r="AC307" s="26">
        <f t="shared" si="86"/>
        <v>0</v>
      </c>
      <c r="AD307" s="28">
        <f t="shared" si="87"/>
        <v>0</v>
      </c>
      <c r="AE307" s="71" t="str">
        <f t="shared" si="80"/>
        <v>-</v>
      </c>
      <c r="AF307" s="37">
        <f t="shared" si="81"/>
        <v>0</v>
      </c>
    </row>
    <row r="308" spans="1:32" ht="12.75">
      <c r="A308" s="125">
        <v>2700101</v>
      </c>
      <c r="B308" s="37">
        <v>12215</v>
      </c>
      <c r="C308" s="26" t="s">
        <v>95</v>
      </c>
      <c r="D308" s="26" t="s">
        <v>96</v>
      </c>
      <c r="E308" s="26" t="s">
        <v>906</v>
      </c>
      <c r="F308" s="26">
        <v>56584</v>
      </c>
      <c r="G308" s="27">
        <v>420</v>
      </c>
      <c r="H308" s="28">
        <v>2185845151</v>
      </c>
      <c r="I308" s="29" t="s">
        <v>1159</v>
      </c>
      <c r="J308" s="30" t="s">
        <v>1048</v>
      </c>
      <c r="K308" s="32" t="s">
        <v>1048</v>
      </c>
      <c r="L308" s="54">
        <v>371.68</v>
      </c>
      <c r="M308" s="58" t="s">
        <v>1048</v>
      </c>
      <c r="N308" s="36">
        <v>7.918552036</v>
      </c>
      <c r="O308" s="30" t="s">
        <v>1049</v>
      </c>
      <c r="P308" s="34"/>
      <c r="Q308" s="32" t="str">
        <f t="shared" si="82"/>
        <v>NO</v>
      </c>
      <c r="R308" s="63" t="s">
        <v>1048</v>
      </c>
      <c r="S308" s="73">
        <v>25125.49</v>
      </c>
      <c r="T308" s="74">
        <v>1676.56</v>
      </c>
      <c r="U308" s="74">
        <v>2616.01</v>
      </c>
      <c r="V308" s="75">
        <v>2008.95</v>
      </c>
      <c r="W308" s="37">
        <f t="shared" si="77"/>
        <v>1</v>
      </c>
      <c r="X308" s="26">
        <f t="shared" si="83"/>
        <v>1</v>
      </c>
      <c r="Y308" s="26">
        <f t="shared" si="78"/>
        <v>0</v>
      </c>
      <c r="Z308" s="28">
        <f t="shared" si="79"/>
        <v>0</v>
      </c>
      <c r="AA308" s="71" t="str">
        <f t="shared" si="84"/>
        <v>SRSA</v>
      </c>
      <c r="AB308" s="37">
        <f t="shared" si="85"/>
        <v>1</v>
      </c>
      <c r="AC308" s="26">
        <f t="shared" si="86"/>
        <v>0</v>
      </c>
      <c r="AD308" s="28">
        <f t="shared" si="87"/>
        <v>0</v>
      </c>
      <c r="AE308" s="71" t="str">
        <f t="shared" si="80"/>
        <v>-</v>
      </c>
      <c r="AF308" s="37">
        <f t="shared" si="81"/>
        <v>0</v>
      </c>
    </row>
    <row r="309" spans="1:32" ht="12.75">
      <c r="A309" s="125">
        <v>2791448</v>
      </c>
      <c r="B309" s="37">
        <v>12527</v>
      </c>
      <c r="C309" s="26" t="s">
        <v>863</v>
      </c>
      <c r="D309" s="26" t="s">
        <v>941</v>
      </c>
      <c r="E309" s="26" t="s">
        <v>864</v>
      </c>
      <c r="F309" s="26">
        <v>56550</v>
      </c>
      <c r="G309" s="27">
        <v>328</v>
      </c>
      <c r="H309" s="28">
        <v>2188615800</v>
      </c>
      <c r="I309" s="29" t="s">
        <v>1063</v>
      </c>
      <c r="J309" s="30" t="s">
        <v>1048</v>
      </c>
      <c r="K309" s="32" t="s">
        <v>1048</v>
      </c>
      <c r="L309" s="54">
        <v>333.27</v>
      </c>
      <c r="M309" s="58" t="s">
        <v>1048</v>
      </c>
      <c r="N309" s="36">
        <v>9.6875</v>
      </c>
      <c r="O309" s="30" t="s">
        <v>1049</v>
      </c>
      <c r="P309" s="34"/>
      <c r="Q309" s="32" t="str">
        <f t="shared" si="82"/>
        <v>NO</v>
      </c>
      <c r="R309" s="63" t="s">
        <v>1048</v>
      </c>
      <c r="S309" s="73">
        <v>23509.59</v>
      </c>
      <c r="T309" s="74">
        <v>1537.16</v>
      </c>
      <c r="U309" s="74">
        <v>2413.38</v>
      </c>
      <c r="V309" s="75">
        <v>1869.97</v>
      </c>
      <c r="W309" s="37">
        <f t="shared" si="77"/>
        <v>1</v>
      </c>
      <c r="X309" s="26">
        <f t="shared" si="83"/>
        <v>1</v>
      </c>
      <c r="Y309" s="26">
        <f t="shared" si="78"/>
        <v>0</v>
      </c>
      <c r="Z309" s="28">
        <f t="shared" si="79"/>
        <v>0</v>
      </c>
      <c r="AA309" s="71" t="str">
        <f t="shared" si="84"/>
        <v>SRSA</v>
      </c>
      <c r="AB309" s="37">
        <f t="shared" si="85"/>
        <v>1</v>
      </c>
      <c r="AC309" s="26">
        <f t="shared" si="86"/>
        <v>0</v>
      </c>
      <c r="AD309" s="28">
        <f t="shared" si="87"/>
        <v>0</v>
      </c>
      <c r="AE309" s="71" t="str">
        <f t="shared" si="80"/>
        <v>-</v>
      </c>
      <c r="AF309" s="37">
        <f t="shared" si="81"/>
        <v>0</v>
      </c>
    </row>
    <row r="310" spans="1:32" s="1" customFormat="1" ht="12.75">
      <c r="A310" s="125">
        <v>2723820</v>
      </c>
      <c r="B310" s="37">
        <v>10138</v>
      </c>
      <c r="C310" s="26" t="s">
        <v>883</v>
      </c>
      <c r="D310" s="26" t="s">
        <v>680</v>
      </c>
      <c r="E310" s="26" t="s">
        <v>883</v>
      </c>
      <c r="F310" s="26">
        <v>55056</v>
      </c>
      <c r="G310" s="27">
        <v>370</v>
      </c>
      <c r="H310" s="28">
        <v>6516741000</v>
      </c>
      <c r="I310" s="29" t="s">
        <v>1060</v>
      </c>
      <c r="J310" s="30" t="s">
        <v>1049</v>
      </c>
      <c r="K310" s="32" t="s">
        <v>1048</v>
      </c>
      <c r="L310" s="54">
        <v>3685.84</v>
      </c>
      <c r="M310" s="58" t="s">
        <v>1049</v>
      </c>
      <c r="N310" s="36">
        <v>5.316053954</v>
      </c>
      <c r="O310" s="30" t="s">
        <v>1049</v>
      </c>
      <c r="P310" s="34"/>
      <c r="Q310" s="32" t="str">
        <f t="shared" si="82"/>
        <v>NO</v>
      </c>
      <c r="R310" s="63" t="s">
        <v>1049</v>
      </c>
      <c r="S310" s="73">
        <v>99610.32</v>
      </c>
      <c r="T310" s="74">
        <v>5689.87</v>
      </c>
      <c r="U310" s="74">
        <v>13955.08</v>
      </c>
      <c r="V310" s="75">
        <v>16389.86</v>
      </c>
      <c r="W310" s="37">
        <f t="shared" si="77"/>
        <v>1</v>
      </c>
      <c r="X310" s="26">
        <f t="shared" si="83"/>
        <v>0</v>
      </c>
      <c r="Y310" s="26">
        <f t="shared" si="78"/>
        <v>0</v>
      </c>
      <c r="Z310" s="28">
        <f t="shared" si="79"/>
        <v>0</v>
      </c>
      <c r="AA310" s="71" t="str">
        <f t="shared" si="84"/>
        <v>-</v>
      </c>
      <c r="AB310" s="37">
        <f t="shared" si="85"/>
        <v>0</v>
      </c>
      <c r="AC310" s="26">
        <f t="shared" si="86"/>
        <v>0</v>
      </c>
      <c r="AD310" s="28">
        <f t="shared" si="87"/>
        <v>0</v>
      </c>
      <c r="AE310" s="71" t="str">
        <f t="shared" si="80"/>
        <v>-</v>
      </c>
      <c r="AF310" s="37">
        <f t="shared" si="81"/>
        <v>0</v>
      </c>
    </row>
    <row r="311" spans="1:32" ht="12.75">
      <c r="A311" s="125">
        <v>2700177</v>
      </c>
      <c r="B311" s="37">
        <v>74053</v>
      </c>
      <c r="C311" s="26" t="s">
        <v>231</v>
      </c>
      <c r="D311" s="26" t="s">
        <v>232</v>
      </c>
      <c r="E311" s="26" t="s">
        <v>233</v>
      </c>
      <c r="F311" s="26">
        <v>55025</v>
      </c>
      <c r="G311" s="27">
        <v>1157</v>
      </c>
      <c r="H311" s="28">
        <v>6519822773</v>
      </c>
      <c r="I311" s="29" t="s">
        <v>1152</v>
      </c>
      <c r="J311" s="30" t="s">
        <v>1049</v>
      </c>
      <c r="K311" s="32" t="s">
        <v>1049</v>
      </c>
      <c r="L311" s="54">
        <v>147.28</v>
      </c>
      <c r="M311" s="58" t="s">
        <v>1049</v>
      </c>
      <c r="N311" s="36" t="s">
        <v>336</v>
      </c>
      <c r="O311" s="30" t="s">
        <v>336</v>
      </c>
      <c r="P311" s="34"/>
      <c r="Q311" s="32" t="str">
        <f t="shared" si="82"/>
        <v>NO</v>
      </c>
      <c r="R311" s="63" t="s">
        <v>1049</v>
      </c>
      <c r="S311" s="73">
        <v>2845.92</v>
      </c>
      <c r="T311" s="74">
        <v>0</v>
      </c>
      <c r="U311" s="74">
        <v>299.11</v>
      </c>
      <c r="V311" s="75">
        <v>563.94</v>
      </c>
      <c r="W311" s="37">
        <f t="shared" si="77"/>
        <v>0</v>
      </c>
      <c r="X311" s="26">
        <f t="shared" si="83"/>
        <v>1</v>
      </c>
      <c r="Y311" s="26">
        <f t="shared" si="78"/>
        <v>0</v>
      </c>
      <c r="Z311" s="28">
        <f t="shared" si="79"/>
        <v>0</v>
      </c>
      <c r="AA311" s="71" t="str">
        <f t="shared" si="84"/>
        <v>-</v>
      </c>
      <c r="AB311" s="37">
        <f t="shared" si="85"/>
        <v>0</v>
      </c>
      <c r="AC311" s="26">
        <f t="shared" si="86"/>
        <v>0</v>
      </c>
      <c r="AD311" s="28">
        <f t="shared" si="87"/>
        <v>0</v>
      </c>
      <c r="AE311" s="71" t="str">
        <f t="shared" si="80"/>
        <v>-</v>
      </c>
      <c r="AF311" s="37">
        <f t="shared" si="81"/>
        <v>0</v>
      </c>
    </row>
    <row r="312" spans="1:32" ht="12.75">
      <c r="A312" s="125">
        <v>2700208</v>
      </c>
      <c r="B312" s="37">
        <v>74084</v>
      </c>
      <c r="C312" s="26" t="s">
        <v>284</v>
      </c>
      <c r="D312" s="26" t="s">
        <v>285</v>
      </c>
      <c r="E312" s="26" t="s">
        <v>159</v>
      </c>
      <c r="F312" s="26">
        <v>55804</v>
      </c>
      <c r="G312" s="27" t="s">
        <v>1036</v>
      </c>
      <c r="H312" s="28">
        <v>2185250663</v>
      </c>
      <c r="I312" s="29" t="s">
        <v>1157</v>
      </c>
      <c r="J312" s="30" t="s">
        <v>1048</v>
      </c>
      <c r="K312" s="32" t="s">
        <v>1048</v>
      </c>
      <c r="L312" s="54">
        <v>215.19</v>
      </c>
      <c r="M312" s="58" t="s">
        <v>1049</v>
      </c>
      <c r="N312" s="36" t="s">
        <v>336</v>
      </c>
      <c r="O312" s="30" t="s">
        <v>336</v>
      </c>
      <c r="P312" s="34"/>
      <c r="Q312" s="32" t="str">
        <f t="shared" si="82"/>
        <v>NO</v>
      </c>
      <c r="R312" s="63" t="s">
        <v>1048</v>
      </c>
      <c r="S312" s="73">
        <v>10192.71</v>
      </c>
      <c r="T312" s="74">
        <v>755.47</v>
      </c>
      <c r="U312" s="74">
        <v>1260.2</v>
      </c>
      <c r="V312" s="75">
        <v>1058.75</v>
      </c>
      <c r="W312" s="37">
        <f t="shared" si="77"/>
        <v>1</v>
      </c>
      <c r="X312" s="26">
        <f t="shared" si="83"/>
        <v>1</v>
      </c>
      <c r="Y312" s="26">
        <f t="shared" si="78"/>
        <v>0</v>
      </c>
      <c r="Z312" s="28">
        <f t="shared" si="79"/>
        <v>0</v>
      </c>
      <c r="AA312" s="71" t="str">
        <f t="shared" si="84"/>
        <v>SRSA</v>
      </c>
      <c r="AB312" s="37">
        <f t="shared" si="85"/>
        <v>1</v>
      </c>
      <c r="AC312" s="26">
        <f t="shared" si="86"/>
        <v>0</v>
      </c>
      <c r="AD312" s="28">
        <f t="shared" si="87"/>
        <v>0</v>
      </c>
      <c r="AE312" s="71" t="str">
        <f t="shared" si="80"/>
        <v>-</v>
      </c>
      <c r="AF312" s="37">
        <f t="shared" si="81"/>
        <v>0</v>
      </c>
    </row>
    <row r="313" spans="1:32" ht="12.75">
      <c r="A313" s="125">
        <v>2723850</v>
      </c>
      <c r="B313" s="37">
        <v>10622</v>
      </c>
      <c r="C313" s="26" t="s">
        <v>681</v>
      </c>
      <c r="D313" s="26" t="s">
        <v>682</v>
      </c>
      <c r="E313" s="26" t="s">
        <v>683</v>
      </c>
      <c r="F313" s="26">
        <v>55109</v>
      </c>
      <c r="G313" s="27" t="s">
        <v>1036</v>
      </c>
      <c r="H313" s="28">
        <v>6517487410</v>
      </c>
      <c r="I313" s="29" t="s">
        <v>1152</v>
      </c>
      <c r="J313" s="30" t="s">
        <v>1049</v>
      </c>
      <c r="K313" s="32" t="s">
        <v>1049</v>
      </c>
      <c r="L313" s="54">
        <v>10633.84</v>
      </c>
      <c r="M313" s="58" t="s">
        <v>1049</v>
      </c>
      <c r="N313" s="36">
        <v>4.476864764</v>
      </c>
      <c r="O313" s="30" t="s">
        <v>1049</v>
      </c>
      <c r="P313" s="34"/>
      <c r="Q313" s="32" t="str">
        <f t="shared" si="82"/>
        <v>NO</v>
      </c>
      <c r="R313" s="63" t="s">
        <v>1049</v>
      </c>
      <c r="S313" s="73">
        <v>383807.89</v>
      </c>
      <c r="T313" s="74">
        <v>13403.66</v>
      </c>
      <c r="U313" s="74">
        <v>42678.55</v>
      </c>
      <c r="V313" s="75">
        <v>57094.95</v>
      </c>
      <c r="W313" s="37">
        <f t="shared" si="77"/>
        <v>0</v>
      </c>
      <c r="X313" s="26">
        <f t="shared" si="83"/>
        <v>0</v>
      </c>
      <c r="Y313" s="26">
        <f t="shared" si="78"/>
        <v>0</v>
      </c>
      <c r="Z313" s="28">
        <f t="shared" si="79"/>
        <v>0</v>
      </c>
      <c r="AA313" s="71" t="str">
        <f t="shared" si="84"/>
        <v>-</v>
      </c>
      <c r="AB313" s="37">
        <f t="shared" si="85"/>
        <v>0</v>
      </c>
      <c r="AC313" s="26">
        <f t="shared" si="86"/>
        <v>0</v>
      </c>
      <c r="AD313" s="28">
        <f t="shared" si="87"/>
        <v>0</v>
      </c>
      <c r="AE313" s="71" t="str">
        <f t="shared" si="80"/>
        <v>-</v>
      </c>
      <c r="AF313" s="37">
        <f t="shared" si="81"/>
        <v>0</v>
      </c>
    </row>
    <row r="314" spans="1:32" ht="12.75">
      <c r="A314" s="125">
        <v>2700121</v>
      </c>
      <c r="B314" s="37">
        <v>520901</v>
      </c>
      <c r="C314" s="26" t="s">
        <v>130</v>
      </c>
      <c r="D314" s="26" t="s">
        <v>131</v>
      </c>
      <c r="E314" s="26" t="s">
        <v>132</v>
      </c>
      <c r="F314" s="26">
        <v>55722</v>
      </c>
      <c r="G314" s="27">
        <v>171</v>
      </c>
      <c r="H314" s="28">
        <v>2182453110</v>
      </c>
      <c r="I314" s="29" t="s">
        <v>1159</v>
      </c>
      <c r="J314" s="30" t="s">
        <v>1048</v>
      </c>
      <c r="K314" s="32" t="s">
        <v>1049</v>
      </c>
      <c r="L314" s="54">
        <v>0</v>
      </c>
      <c r="M314" s="58" t="s">
        <v>1049</v>
      </c>
      <c r="N314" s="36" t="s">
        <v>336</v>
      </c>
      <c r="O314" s="30" t="s">
        <v>336</v>
      </c>
      <c r="P314" s="34"/>
      <c r="Q314" s="32" t="str">
        <f t="shared" si="82"/>
        <v>NO</v>
      </c>
      <c r="R314" s="63" t="s">
        <v>1048</v>
      </c>
      <c r="S314" s="73">
        <v>0</v>
      </c>
      <c r="T314" s="74">
        <v>0</v>
      </c>
      <c r="U314" s="74">
        <v>0</v>
      </c>
      <c r="V314" s="75">
        <v>0</v>
      </c>
      <c r="W314" s="37">
        <f t="shared" si="77"/>
        <v>1</v>
      </c>
      <c r="X314" s="26">
        <f t="shared" si="83"/>
        <v>0</v>
      </c>
      <c r="Y314" s="26">
        <f t="shared" si="78"/>
        <v>0</v>
      </c>
      <c r="Z314" s="28">
        <f t="shared" si="79"/>
        <v>0</v>
      </c>
      <c r="AA314" s="71" t="str">
        <f t="shared" si="84"/>
        <v>-</v>
      </c>
      <c r="AB314" s="37">
        <f t="shared" si="85"/>
        <v>1</v>
      </c>
      <c r="AC314" s="26">
        <f t="shared" si="86"/>
        <v>0</v>
      </c>
      <c r="AD314" s="28">
        <f t="shared" si="87"/>
        <v>0</v>
      </c>
      <c r="AE314" s="71" t="str">
        <f t="shared" si="80"/>
        <v>-</v>
      </c>
      <c r="AF314" s="37">
        <f t="shared" si="81"/>
        <v>0</v>
      </c>
    </row>
    <row r="315" spans="1:32" ht="12.75">
      <c r="A315" s="125">
        <v>2723880</v>
      </c>
      <c r="B315" s="37">
        <v>10659</v>
      </c>
      <c r="C315" s="26" t="s">
        <v>982</v>
      </c>
      <c r="D315" s="26" t="s">
        <v>684</v>
      </c>
      <c r="E315" s="26" t="s">
        <v>982</v>
      </c>
      <c r="F315" s="26">
        <v>55057</v>
      </c>
      <c r="G315" s="27" t="s">
        <v>1036</v>
      </c>
      <c r="H315" s="28">
        <v>5076630629</v>
      </c>
      <c r="I315" s="29" t="s">
        <v>1151</v>
      </c>
      <c r="J315" s="30" t="s">
        <v>1049</v>
      </c>
      <c r="K315" s="32" t="s">
        <v>1049</v>
      </c>
      <c r="L315" s="54">
        <v>3525.1</v>
      </c>
      <c r="M315" s="58" t="s">
        <v>1049</v>
      </c>
      <c r="N315" s="36">
        <v>5.783489867</v>
      </c>
      <c r="O315" s="30" t="s">
        <v>1049</v>
      </c>
      <c r="P315" s="34"/>
      <c r="Q315" s="32" t="str">
        <f t="shared" si="82"/>
        <v>NO</v>
      </c>
      <c r="R315" s="63" t="s">
        <v>1048</v>
      </c>
      <c r="S315" s="73">
        <v>130896.44</v>
      </c>
      <c r="T315" s="74">
        <v>5073.43</v>
      </c>
      <c r="U315" s="74">
        <v>13487.64</v>
      </c>
      <c r="V315" s="75">
        <v>16583.4</v>
      </c>
      <c r="W315" s="37">
        <f t="shared" si="77"/>
        <v>0</v>
      </c>
      <c r="X315" s="26">
        <f t="shared" si="83"/>
        <v>0</v>
      </c>
      <c r="Y315" s="26">
        <f t="shared" si="78"/>
        <v>0</v>
      </c>
      <c r="Z315" s="28">
        <f t="shared" si="79"/>
        <v>0</v>
      </c>
      <c r="AA315" s="71" t="str">
        <f t="shared" si="84"/>
        <v>-</v>
      </c>
      <c r="AB315" s="37">
        <f t="shared" si="85"/>
        <v>1</v>
      </c>
      <c r="AC315" s="26">
        <f t="shared" si="86"/>
        <v>0</v>
      </c>
      <c r="AD315" s="28">
        <f t="shared" si="87"/>
        <v>0</v>
      </c>
      <c r="AE315" s="71" t="str">
        <f t="shared" si="80"/>
        <v>-</v>
      </c>
      <c r="AF315" s="37">
        <f t="shared" si="81"/>
        <v>0</v>
      </c>
    </row>
    <row r="316" spans="1:32" ht="12.75">
      <c r="A316" s="125">
        <v>2730870</v>
      </c>
      <c r="B316" s="37">
        <v>10118</v>
      </c>
      <c r="C316" s="26" t="s">
        <v>736</v>
      </c>
      <c r="D316" s="26" t="s">
        <v>737</v>
      </c>
      <c r="E316" s="26" t="s">
        <v>738</v>
      </c>
      <c r="F316" s="26">
        <v>56672</v>
      </c>
      <c r="G316" s="27">
        <v>9701</v>
      </c>
      <c r="H316" s="28">
        <v>2185662351</v>
      </c>
      <c r="I316" s="29" t="s">
        <v>1159</v>
      </c>
      <c r="J316" s="30" t="s">
        <v>1048</v>
      </c>
      <c r="K316" s="32" t="s">
        <v>1048</v>
      </c>
      <c r="L316" s="54">
        <v>482.86</v>
      </c>
      <c r="M316" s="58" t="s">
        <v>1049</v>
      </c>
      <c r="N316" s="36">
        <v>23.6453202</v>
      </c>
      <c r="O316" s="30" t="s">
        <v>1048</v>
      </c>
      <c r="P316" s="34"/>
      <c r="Q316" s="32" t="str">
        <f t="shared" si="82"/>
        <v>NO</v>
      </c>
      <c r="R316" s="63" t="s">
        <v>1048</v>
      </c>
      <c r="S316" s="73">
        <v>59667.48</v>
      </c>
      <c r="T316" s="74">
        <v>6360.84</v>
      </c>
      <c r="U316" s="74">
        <v>8088.59</v>
      </c>
      <c r="V316" s="75">
        <v>4159.39</v>
      </c>
      <c r="W316" s="37">
        <f t="shared" si="77"/>
        <v>1</v>
      </c>
      <c r="X316" s="26">
        <f t="shared" si="83"/>
        <v>1</v>
      </c>
      <c r="Y316" s="26">
        <f t="shared" si="78"/>
        <v>0</v>
      </c>
      <c r="Z316" s="28">
        <f t="shared" si="79"/>
        <v>0</v>
      </c>
      <c r="AA316" s="71" t="str">
        <f t="shared" si="84"/>
        <v>SRSA</v>
      </c>
      <c r="AB316" s="37">
        <f t="shared" si="85"/>
        <v>1</v>
      </c>
      <c r="AC316" s="26">
        <f t="shared" si="86"/>
        <v>1</v>
      </c>
      <c r="AD316" s="28" t="str">
        <f t="shared" si="87"/>
        <v>Initial</v>
      </c>
      <c r="AE316" s="71" t="str">
        <f t="shared" si="80"/>
        <v>-</v>
      </c>
      <c r="AF316" s="37" t="str">
        <f t="shared" si="81"/>
        <v>SRSA</v>
      </c>
    </row>
    <row r="317" spans="1:32" ht="12.75">
      <c r="A317" s="125">
        <v>2700224</v>
      </c>
      <c r="B317" s="37">
        <v>506076</v>
      </c>
      <c r="C317" s="26" t="s">
        <v>313</v>
      </c>
      <c r="D317" s="26" t="s">
        <v>50</v>
      </c>
      <c r="E317" s="26" t="s">
        <v>967</v>
      </c>
      <c r="F317" s="26">
        <v>55792</v>
      </c>
      <c r="G317" s="27">
        <v>2768</v>
      </c>
      <c r="H317" s="28">
        <v>2187423972</v>
      </c>
      <c r="I317" s="29" t="s">
        <v>1157</v>
      </c>
      <c r="J317" s="30" t="s">
        <v>1048</v>
      </c>
      <c r="K317" s="32" t="s">
        <v>1048</v>
      </c>
      <c r="L317" s="54">
        <v>65.59</v>
      </c>
      <c r="M317" s="58" t="s">
        <v>1049</v>
      </c>
      <c r="N317" s="36" t="s">
        <v>336</v>
      </c>
      <c r="O317" s="30" t="s">
        <v>336</v>
      </c>
      <c r="P317" s="34"/>
      <c r="Q317" s="32" t="str">
        <f t="shared" si="82"/>
        <v>NO</v>
      </c>
      <c r="R317" s="63" t="s">
        <v>1048</v>
      </c>
      <c r="S317" s="73">
        <v>0</v>
      </c>
      <c r="T317" s="74">
        <v>0</v>
      </c>
      <c r="U317" s="74">
        <v>0</v>
      </c>
      <c r="V317" s="75">
        <v>0</v>
      </c>
      <c r="W317" s="37">
        <f t="shared" si="77"/>
        <v>1</v>
      </c>
      <c r="X317" s="26">
        <f t="shared" si="83"/>
        <v>1</v>
      </c>
      <c r="Y317" s="26">
        <f t="shared" si="78"/>
        <v>0</v>
      </c>
      <c r="Z317" s="28">
        <f t="shared" si="79"/>
        <v>0</v>
      </c>
      <c r="AA317" s="71" t="str">
        <f t="shared" si="84"/>
        <v>SRSA</v>
      </c>
      <c r="AB317" s="37">
        <f t="shared" si="85"/>
        <v>1</v>
      </c>
      <c r="AC317" s="26">
        <f t="shared" si="86"/>
        <v>0</v>
      </c>
      <c r="AD317" s="28">
        <f t="shared" si="87"/>
        <v>0</v>
      </c>
      <c r="AE317" s="71" t="str">
        <f t="shared" si="80"/>
        <v>-</v>
      </c>
      <c r="AF317" s="37">
        <f t="shared" si="81"/>
        <v>0</v>
      </c>
    </row>
    <row r="318" spans="1:32" ht="12.75">
      <c r="A318" s="125">
        <v>2723910</v>
      </c>
      <c r="B318" s="37">
        <v>10108</v>
      </c>
      <c r="C318" s="26" t="s">
        <v>891</v>
      </c>
      <c r="D318" s="26" t="s">
        <v>685</v>
      </c>
      <c r="E318" s="26" t="s">
        <v>891</v>
      </c>
      <c r="F318" s="26">
        <v>55368</v>
      </c>
      <c r="G318" s="27">
        <v>247</v>
      </c>
      <c r="H318" s="28">
        <v>9524677000</v>
      </c>
      <c r="I318" s="29" t="s">
        <v>1152</v>
      </c>
      <c r="J318" s="30" t="s">
        <v>1049</v>
      </c>
      <c r="K318" s="32" t="s">
        <v>1049</v>
      </c>
      <c r="L318" s="54">
        <v>928.91</v>
      </c>
      <c r="M318" s="58" t="s">
        <v>1049</v>
      </c>
      <c r="N318" s="36">
        <v>3.18772137</v>
      </c>
      <c r="O318" s="30" t="s">
        <v>1049</v>
      </c>
      <c r="P318" s="34"/>
      <c r="Q318" s="32" t="str">
        <f t="shared" si="82"/>
        <v>NO</v>
      </c>
      <c r="R318" s="63" t="s">
        <v>1049</v>
      </c>
      <c r="S318" s="73">
        <v>43372.28</v>
      </c>
      <c r="T318" s="74">
        <v>1745.76</v>
      </c>
      <c r="U318" s="74">
        <v>4491.3</v>
      </c>
      <c r="V318" s="75">
        <v>5423.94</v>
      </c>
      <c r="W318" s="37">
        <f t="shared" si="77"/>
        <v>0</v>
      </c>
      <c r="X318" s="26">
        <f t="shared" si="83"/>
        <v>0</v>
      </c>
      <c r="Y318" s="26">
        <f t="shared" si="78"/>
        <v>0</v>
      </c>
      <c r="Z318" s="28">
        <f t="shared" si="79"/>
        <v>0</v>
      </c>
      <c r="AA318" s="71" t="str">
        <f t="shared" si="84"/>
        <v>-</v>
      </c>
      <c r="AB318" s="37">
        <f t="shared" si="85"/>
        <v>0</v>
      </c>
      <c r="AC318" s="26">
        <f t="shared" si="86"/>
        <v>0</v>
      </c>
      <c r="AD318" s="28">
        <f t="shared" si="87"/>
        <v>0</v>
      </c>
      <c r="AE318" s="71" t="str">
        <f t="shared" si="80"/>
        <v>-</v>
      </c>
      <c r="AF318" s="37">
        <f t="shared" si="81"/>
        <v>0</v>
      </c>
    </row>
    <row r="319" spans="1:32" ht="12.75">
      <c r="A319" s="125">
        <v>2700337</v>
      </c>
      <c r="B319" s="37">
        <v>74098</v>
      </c>
      <c r="C319" s="26" t="s">
        <v>334</v>
      </c>
      <c r="D319" s="26" t="s">
        <v>335</v>
      </c>
      <c r="E319" s="26" t="s">
        <v>44</v>
      </c>
      <c r="F319" s="26">
        <v>55104</v>
      </c>
      <c r="G319" s="27" t="s">
        <v>1036</v>
      </c>
      <c r="H319" s="28" t="s">
        <v>336</v>
      </c>
      <c r="I319" s="29" t="s">
        <v>1156</v>
      </c>
      <c r="J319" s="30" t="s">
        <v>1049</v>
      </c>
      <c r="K319" s="32" t="s">
        <v>1049</v>
      </c>
      <c r="L319" s="54">
        <v>171.32</v>
      </c>
      <c r="M319" s="58" t="s">
        <v>1049</v>
      </c>
      <c r="N319" s="36" t="s">
        <v>336</v>
      </c>
      <c r="O319" s="30" t="s">
        <v>336</v>
      </c>
      <c r="P319" s="34"/>
      <c r="Q319" s="32" t="str">
        <f t="shared" si="82"/>
        <v>NO</v>
      </c>
      <c r="R319" s="63" t="s">
        <v>1049</v>
      </c>
      <c r="S319" s="73">
        <v>4423.96</v>
      </c>
      <c r="T319" s="74">
        <v>0</v>
      </c>
      <c r="U319" s="74">
        <v>335.54</v>
      </c>
      <c r="V319" s="75">
        <v>632.62</v>
      </c>
      <c r="W319" s="37">
        <f t="shared" si="77"/>
        <v>0</v>
      </c>
      <c r="X319" s="26">
        <f t="shared" si="83"/>
        <v>1</v>
      </c>
      <c r="Y319" s="26">
        <f t="shared" si="78"/>
        <v>0</v>
      </c>
      <c r="Z319" s="28">
        <f t="shared" si="79"/>
        <v>0</v>
      </c>
      <c r="AA319" s="71" t="str">
        <f t="shared" si="84"/>
        <v>-</v>
      </c>
      <c r="AB319" s="37">
        <f t="shared" si="85"/>
        <v>0</v>
      </c>
      <c r="AC319" s="26">
        <f t="shared" si="86"/>
        <v>0</v>
      </c>
      <c r="AD319" s="28">
        <f t="shared" si="87"/>
        <v>0</v>
      </c>
      <c r="AE319" s="71" t="str">
        <f t="shared" si="80"/>
        <v>-</v>
      </c>
      <c r="AF319" s="37">
        <f t="shared" si="81"/>
        <v>0</v>
      </c>
    </row>
    <row r="320" spans="1:32" ht="12.75">
      <c r="A320" s="125">
        <v>2700151</v>
      </c>
      <c r="B320" s="37">
        <v>74030</v>
      </c>
      <c r="C320" s="26" t="s">
        <v>188</v>
      </c>
      <c r="D320" s="26" t="s">
        <v>189</v>
      </c>
      <c r="E320" s="26" t="s">
        <v>190</v>
      </c>
      <c r="F320" s="26">
        <v>55429</v>
      </c>
      <c r="G320" s="27" t="s">
        <v>1036</v>
      </c>
      <c r="H320" s="28">
        <v>7639718200</v>
      </c>
      <c r="I320" s="29" t="s">
        <v>1152</v>
      </c>
      <c r="J320" s="30" t="s">
        <v>1049</v>
      </c>
      <c r="K320" s="32" t="s">
        <v>1049</v>
      </c>
      <c r="L320" s="54">
        <v>195.1</v>
      </c>
      <c r="M320" s="58" t="s">
        <v>1049</v>
      </c>
      <c r="N320" s="36" t="s">
        <v>336</v>
      </c>
      <c r="O320" s="30" t="s">
        <v>336</v>
      </c>
      <c r="P320" s="34"/>
      <c r="Q320" s="32" t="str">
        <f t="shared" si="82"/>
        <v>NO</v>
      </c>
      <c r="R320" s="63" t="s">
        <v>1049</v>
      </c>
      <c r="S320" s="73">
        <v>8165.89</v>
      </c>
      <c r="T320" s="74">
        <v>683.35</v>
      </c>
      <c r="U320" s="74">
        <v>1155.25</v>
      </c>
      <c r="V320" s="75">
        <v>986.6</v>
      </c>
      <c r="W320" s="37">
        <f t="shared" si="77"/>
        <v>0</v>
      </c>
      <c r="X320" s="26">
        <f t="shared" si="83"/>
        <v>1</v>
      </c>
      <c r="Y320" s="26">
        <f t="shared" si="78"/>
        <v>0</v>
      </c>
      <c r="Z320" s="28">
        <f t="shared" si="79"/>
        <v>0</v>
      </c>
      <c r="AA320" s="71" t="str">
        <f t="shared" si="84"/>
        <v>-</v>
      </c>
      <c r="AB320" s="37">
        <f t="shared" si="85"/>
        <v>0</v>
      </c>
      <c r="AC320" s="26">
        <f t="shared" si="86"/>
        <v>0</v>
      </c>
      <c r="AD320" s="28">
        <f t="shared" si="87"/>
        <v>0</v>
      </c>
      <c r="AE320" s="71" t="str">
        <f t="shared" si="80"/>
        <v>-</v>
      </c>
      <c r="AF320" s="37">
        <f t="shared" si="81"/>
        <v>0</v>
      </c>
    </row>
    <row r="321" spans="1:32" ht="12.75">
      <c r="A321" s="125">
        <v>2723970</v>
      </c>
      <c r="B321" s="37">
        <v>10333</v>
      </c>
      <c r="C321" s="26" t="s">
        <v>686</v>
      </c>
      <c r="D321" s="26" t="s">
        <v>687</v>
      </c>
      <c r="E321" s="26" t="s">
        <v>686</v>
      </c>
      <c r="F321" s="26">
        <v>56358</v>
      </c>
      <c r="G321" s="27">
        <v>160</v>
      </c>
      <c r="H321" s="28">
        <v>3202725070</v>
      </c>
      <c r="I321" s="29" t="s">
        <v>1159</v>
      </c>
      <c r="J321" s="30" t="s">
        <v>1048</v>
      </c>
      <c r="K321" s="32" t="s">
        <v>1048</v>
      </c>
      <c r="L321" s="54">
        <v>639.55</v>
      </c>
      <c r="M321" s="58" t="s">
        <v>1049</v>
      </c>
      <c r="N321" s="36">
        <v>16.6002656</v>
      </c>
      <c r="O321" s="30" t="s">
        <v>1049</v>
      </c>
      <c r="P321" s="34"/>
      <c r="Q321" s="32" t="str">
        <f t="shared" si="82"/>
        <v>NO</v>
      </c>
      <c r="R321" s="63" t="s">
        <v>1048</v>
      </c>
      <c r="S321" s="73">
        <v>49319.99</v>
      </c>
      <c r="T321" s="74">
        <v>3806.55</v>
      </c>
      <c r="U321" s="74">
        <v>5541.55</v>
      </c>
      <c r="V321" s="75">
        <v>3810.9</v>
      </c>
      <c r="W321" s="37">
        <f t="shared" si="77"/>
        <v>1</v>
      </c>
      <c r="X321" s="26">
        <f t="shared" si="83"/>
        <v>0</v>
      </c>
      <c r="Y321" s="26">
        <f t="shared" si="78"/>
        <v>0</v>
      </c>
      <c r="Z321" s="28">
        <f t="shared" si="79"/>
        <v>0</v>
      </c>
      <c r="AA321" s="71" t="str">
        <f t="shared" si="84"/>
        <v>-</v>
      </c>
      <c r="AB321" s="37">
        <f t="shared" si="85"/>
        <v>1</v>
      </c>
      <c r="AC321" s="26">
        <f t="shared" si="86"/>
        <v>0</v>
      </c>
      <c r="AD321" s="28">
        <f t="shared" si="87"/>
        <v>0</v>
      </c>
      <c r="AE321" s="71" t="str">
        <f t="shared" si="80"/>
        <v>-</v>
      </c>
      <c r="AF321" s="37">
        <f t="shared" si="81"/>
        <v>0</v>
      </c>
    </row>
    <row r="322" spans="1:32" ht="12.75">
      <c r="A322" s="125">
        <v>2724030</v>
      </c>
      <c r="B322" s="37">
        <v>10627</v>
      </c>
      <c r="C322" s="26" t="s">
        <v>688</v>
      </c>
      <c r="D322" s="26" t="s">
        <v>951</v>
      </c>
      <c r="E322" s="26" t="s">
        <v>688</v>
      </c>
      <c r="F322" s="26">
        <v>56742</v>
      </c>
      <c r="G322" s="27">
        <v>100</v>
      </c>
      <c r="H322" s="28">
        <v>2187965136</v>
      </c>
      <c r="I322" s="29" t="s">
        <v>1159</v>
      </c>
      <c r="J322" s="30" t="s">
        <v>1048</v>
      </c>
      <c r="K322" s="32" t="s">
        <v>1048</v>
      </c>
      <c r="L322" s="54">
        <v>162.16</v>
      </c>
      <c r="M322" s="58" t="s">
        <v>1048</v>
      </c>
      <c r="N322" s="36">
        <v>9.523809524</v>
      </c>
      <c r="O322" s="30" t="s">
        <v>1049</v>
      </c>
      <c r="P322" s="34"/>
      <c r="Q322" s="32" t="str">
        <f t="shared" si="82"/>
        <v>NO</v>
      </c>
      <c r="R322" s="63" t="s">
        <v>1048</v>
      </c>
      <c r="S322" s="73">
        <v>12083.36</v>
      </c>
      <c r="T322" s="74">
        <v>686.79</v>
      </c>
      <c r="U322" s="74">
        <v>1097.7</v>
      </c>
      <c r="V322" s="75">
        <v>872.12</v>
      </c>
      <c r="W322" s="37">
        <f t="shared" si="77"/>
        <v>1</v>
      </c>
      <c r="X322" s="26">
        <f t="shared" si="83"/>
        <v>1</v>
      </c>
      <c r="Y322" s="26">
        <f t="shared" si="78"/>
        <v>0</v>
      </c>
      <c r="Z322" s="28">
        <f t="shared" si="79"/>
        <v>0</v>
      </c>
      <c r="AA322" s="71" t="str">
        <f t="shared" si="84"/>
        <v>SRSA</v>
      </c>
      <c r="AB322" s="37">
        <f t="shared" si="85"/>
        <v>1</v>
      </c>
      <c r="AC322" s="26">
        <f t="shared" si="86"/>
        <v>0</v>
      </c>
      <c r="AD322" s="28">
        <f t="shared" si="87"/>
        <v>0</v>
      </c>
      <c r="AE322" s="71" t="str">
        <f t="shared" si="80"/>
        <v>-</v>
      </c>
      <c r="AF322" s="37">
        <f t="shared" si="81"/>
        <v>0</v>
      </c>
    </row>
    <row r="323" spans="1:32" ht="12.75">
      <c r="A323" s="125">
        <v>2725050</v>
      </c>
      <c r="B323" s="37">
        <v>10480</v>
      </c>
      <c r="C323" s="26" t="s">
        <v>689</v>
      </c>
      <c r="D323" s="26" t="s">
        <v>690</v>
      </c>
      <c r="E323" s="26" t="s">
        <v>689</v>
      </c>
      <c r="F323" s="26">
        <v>56359</v>
      </c>
      <c r="G323" s="27">
        <v>2807</v>
      </c>
      <c r="H323" s="28">
        <v>3205324174</v>
      </c>
      <c r="I323" s="29" t="s">
        <v>1159</v>
      </c>
      <c r="J323" s="30" t="s">
        <v>1048</v>
      </c>
      <c r="K323" s="32" t="s">
        <v>1048</v>
      </c>
      <c r="L323" s="54">
        <v>735.84</v>
      </c>
      <c r="M323" s="58" t="s">
        <v>1049</v>
      </c>
      <c r="N323" s="36">
        <v>19.49494949</v>
      </c>
      <c r="O323" s="30" t="s">
        <v>1049</v>
      </c>
      <c r="P323" s="34"/>
      <c r="Q323" s="32" t="str">
        <f t="shared" si="82"/>
        <v>NO</v>
      </c>
      <c r="R323" s="63" t="s">
        <v>1048</v>
      </c>
      <c r="S323" s="73">
        <v>86282.48</v>
      </c>
      <c r="T323" s="74">
        <v>7712.1</v>
      </c>
      <c r="U323" s="74">
        <v>10151.86</v>
      </c>
      <c r="V323" s="75">
        <v>5693.4</v>
      </c>
      <c r="W323" s="37">
        <f t="shared" si="77"/>
        <v>1</v>
      </c>
      <c r="X323" s="26">
        <f t="shared" si="83"/>
        <v>0</v>
      </c>
      <c r="Y323" s="26">
        <f t="shared" si="78"/>
        <v>0</v>
      </c>
      <c r="Z323" s="28">
        <f t="shared" si="79"/>
        <v>0</v>
      </c>
      <c r="AA323" s="71" t="str">
        <f t="shared" si="84"/>
        <v>-</v>
      </c>
      <c r="AB323" s="37">
        <f t="shared" si="85"/>
        <v>1</v>
      </c>
      <c r="AC323" s="26">
        <f t="shared" si="86"/>
        <v>0</v>
      </c>
      <c r="AD323" s="28">
        <f t="shared" si="87"/>
        <v>0</v>
      </c>
      <c r="AE323" s="71" t="str">
        <f t="shared" si="80"/>
        <v>-</v>
      </c>
      <c r="AF323" s="37">
        <f t="shared" si="81"/>
        <v>0</v>
      </c>
    </row>
    <row r="324" spans="1:32" s="1" customFormat="1" ht="12.75">
      <c r="A324" s="125">
        <v>2725080</v>
      </c>
      <c r="B324" s="37">
        <v>10278</v>
      </c>
      <c r="C324" s="26" t="s">
        <v>885</v>
      </c>
      <c r="D324" s="26" t="s">
        <v>691</v>
      </c>
      <c r="E324" s="26" t="s">
        <v>692</v>
      </c>
      <c r="F324" s="26">
        <v>55356</v>
      </c>
      <c r="G324" s="27">
        <v>46</v>
      </c>
      <c r="H324" s="28">
        <v>9524498300</v>
      </c>
      <c r="I324" s="29" t="s">
        <v>1052</v>
      </c>
      <c r="J324" s="30" t="s">
        <v>1049</v>
      </c>
      <c r="K324" s="32" t="s">
        <v>1048</v>
      </c>
      <c r="L324" s="54">
        <v>2367.41</v>
      </c>
      <c r="M324" s="58" t="s">
        <v>1049</v>
      </c>
      <c r="N324" s="36">
        <v>1.91681736</v>
      </c>
      <c r="O324" s="30" t="s">
        <v>1049</v>
      </c>
      <c r="P324" s="34"/>
      <c r="Q324" s="32" t="str">
        <f t="shared" si="82"/>
        <v>NO</v>
      </c>
      <c r="R324" s="63" t="s">
        <v>1049</v>
      </c>
      <c r="S324" s="73">
        <v>39077</v>
      </c>
      <c r="T324" s="74">
        <v>0</v>
      </c>
      <c r="U324" s="74">
        <v>5529.7</v>
      </c>
      <c r="V324" s="75">
        <v>10425.61</v>
      </c>
      <c r="W324" s="37">
        <f t="shared" si="77"/>
        <v>1</v>
      </c>
      <c r="X324" s="26">
        <f t="shared" si="83"/>
        <v>0</v>
      </c>
      <c r="Y324" s="26">
        <f t="shared" si="78"/>
        <v>0</v>
      </c>
      <c r="Z324" s="28">
        <f t="shared" si="79"/>
        <v>0</v>
      </c>
      <c r="AA324" s="71" t="str">
        <f t="shared" si="84"/>
        <v>-</v>
      </c>
      <c r="AB324" s="37">
        <f t="shared" si="85"/>
        <v>0</v>
      </c>
      <c r="AC324" s="26">
        <f t="shared" si="86"/>
        <v>0</v>
      </c>
      <c r="AD324" s="28">
        <f t="shared" si="87"/>
        <v>0</v>
      </c>
      <c r="AE324" s="71" t="str">
        <f t="shared" si="80"/>
        <v>-</v>
      </c>
      <c r="AF324" s="37">
        <f t="shared" si="81"/>
        <v>0</v>
      </c>
    </row>
    <row r="325" spans="1:32" ht="12.75">
      <c r="A325" s="125">
        <v>2725110</v>
      </c>
      <c r="B325" s="37">
        <v>10062</v>
      </c>
      <c r="C325" s="26" t="s">
        <v>876</v>
      </c>
      <c r="D325" s="26" t="s">
        <v>693</v>
      </c>
      <c r="E325" s="26" t="s">
        <v>876</v>
      </c>
      <c r="F325" s="26">
        <v>56278</v>
      </c>
      <c r="G325" s="27">
        <v>247</v>
      </c>
      <c r="H325" s="28">
        <v>3208396181</v>
      </c>
      <c r="I325" s="29" t="s">
        <v>1159</v>
      </c>
      <c r="J325" s="30" t="s">
        <v>1048</v>
      </c>
      <c r="K325" s="32" t="s">
        <v>1048</v>
      </c>
      <c r="L325" s="54">
        <v>554.87</v>
      </c>
      <c r="M325" s="58" t="s">
        <v>1049</v>
      </c>
      <c r="N325" s="36">
        <v>7.254901961</v>
      </c>
      <c r="O325" s="30" t="s">
        <v>1049</v>
      </c>
      <c r="P325" s="34"/>
      <c r="Q325" s="32" t="str">
        <f t="shared" si="82"/>
        <v>NO</v>
      </c>
      <c r="R325" s="63" t="s">
        <v>1048</v>
      </c>
      <c r="S325" s="73">
        <v>24845.45</v>
      </c>
      <c r="T325" s="74">
        <v>1501.78</v>
      </c>
      <c r="U325" s="74">
        <v>2822.78</v>
      </c>
      <c r="V325" s="75">
        <v>2703.53</v>
      </c>
      <c r="W325" s="37">
        <f t="shared" si="77"/>
        <v>1</v>
      </c>
      <c r="X325" s="26">
        <f t="shared" si="83"/>
        <v>1</v>
      </c>
      <c r="Y325" s="26">
        <f t="shared" si="78"/>
        <v>0</v>
      </c>
      <c r="Z325" s="28">
        <f t="shared" si="79"/>
        <v>0</v>
      </c>
      <c r="AA325" s="71" t="str">
        <f t="shared" si="84"/>
        <v>SRSA</v>
      </c>
      <c r="AB325" s="37">
        <f t="shared" si="85"/>
        <v>1</v>
      </c>
      <c r="AC325" s="26">
        <f t="shared" si="86"/>
        <v>0</v>
      </c>
      <c r="AD325" s="28">
        <f t="shared" si="87"/>
        <v>0</v>
      </c>
      <c r="AE325" s="71" t="str">
        <f t="shared" si="80"/>
        <v>-</v>
      </c>
      <c r="AF325" s="37">
        <f t="shared" si="81"/>
        <v>0</v>
      </c>
    </row>
    <row r="326" spans="1:32" ht="12.75">
      <c r="A326" s="125">
        <v>2725140</v>
      </c>
      <c r="B326" s="37">
        <v>10213</v>
      </c>
      <c r="C326" s="26" t="s">
        <v>219</v>
      </c>
      <c r="D326" s="26" t="s">
        <v>694</v>
      </c>
      <c r="E326" s="26" t="s">
        <v>219</v>
      </c>
      <c r="F326" s="26">
        <v>56360</v>
      </c>
      <c r="G326" s="27">
        <v>624</v>
      </c>
      <c r="H326" s="28">
        <v>3208592191</v>
      </c>
      <c r="I326" s="29" t="s">
        <v>1159</v>
      </c>
      <c r="J326" s="30" t="s">
        <v>1048</v>
      </c>
      <c r="K326" s="32" t="s">
        <v>1048</v>
      </c>
      <c r="L326" s="54">
        <v>631.53</v>
      </c>
      <c r="M326" s="58" t="s">
        <v>1049</v>
      </c>
      <c r="N326" s="36">
        <v>8.73015873</v>
      </c>
      <c r="O326" s="30" t="s">
        <v>1049</v>
      </c>
      <c r="P326" s="34"/>
      <c r="Q326" s="32" t="str">
        <f t="shared" si="82"/>
        <v>NO</v>
      </c>
      <c r="R326" s="63" t="s">
        <v>1048</v>
      </c>
      <c r="S326" s="73">
        <v>40612.75</v>
      </c>
      <c r="T326" s="74">
        <v>2616.99</v>
      </c>
      <c r="U326" s="74">
        <v>4267.46</v>
      </c>
      <c r="V326" s="75">
        <v>3482.84</v>
      </c>
      <c r="W326" s="37">
        <f t="shared" si="77"/>
        <v>1</v>
      </c>
      <c r="X326" s="26">
        <f t="shared" si="83"/>
        <v>0</v>
      </c>
      <c r="Y326" s="26">
        <f t="shared" si="78"/>
        <v>0</v>
      </c>
      <c r="Z326" s="28">
        <f t="shared" si="79"/>
        <v>0</v>
      </c>
      <c r="AA326" s="71" t="str">
        <f t="shared" si="84"/>
        <v>-</v>
      </c>
      <c r="AB326" s="37">
        <f t="shared" si="85"/>
        <v>1</v>
      </c>
      <c r="AC326" s="26">
        <f t="shared" si="86"/>
        <v>0</v>
      </c>
      <c r="AD326" s="28">
        <f t="shared" si="87"/>
        <v>0</v>
      </c>
      <c r="AE326" s="71" t="str">
        <f t="shared" si="80"/>
        <v>-</v>
      </c>
      <c r="AF326" s="37">
        <f t="shared" si="81"/>
        <v>0</v>
      </c>
    </row>
    <row r="327" spans="1:32" ht="12.75">
      <c r="A327" s="125">
        <v>2725200</v>
      </c>
      <c r="B327" s="37">
        <v>10279</v>
      </c>
      <c r="C327" s="26" t="s">
        <v>695</v>
      </c>
      <c r="D327" s="26" t="s">
        <v>696</v>
      </c>
      <c r="E327" s="26" t="s">
        <v>276</v>
      </c>
      <c r="F327" s="26">
        <v>55369</v>
      </c>
      <c r="G327" s="27">
        <v>6605</v>
      </c>
      <c r="H327" s="28">
        <v>7633917000</v>
      </c>
      <c r="I327" s="29" t="s">
        <v>1052</v>
      </c>
      <c r="J327" s="30" t="s">
        <v>1049</v>
      </c>
      <c r="K327" s="32" t="s">
        <v>1049</v>
      </c>
      <c r="L327" s="54">
        <v>20332.47</v>
      </c>
      <c r="M327" s="58" t="s">
        <v>1049</v>
      </c>
      <c r="N327" s="36">
        <v>3.460585444</v>
      </c>
      <c r="O327" s="30" t="s">
        <v>1049</v>
      </c>
      <c r="P327" s="34"/>
      <c r="Q327" s="32" t="str">
        <f t="shared" si="82"/>
        <v>NO</v>
      </c>
      <c r="R327" s="63" t="s">
        <v>1049</v>
      </c>
      <c r="S327" s="73">
        <v>540710.77</v>
      </c>
      <c r="T327" s="74">
        <v>18277.74</v>
      </c>
      <c r="U327" s="74">
        <v>64799.39</v>
      </c>
      <c r="V327" s="75">
        <v>90302.82</v>
      </c>
      <c r="W327" s="37">
        <f t="shared" si="77"/>
        <v>0</v>
      </c>
      <c r="X327" s="26">
        <f t="shared" si="83"/>
        <v>0</v>
      </c>
      <c r="Y327" s="26">
        <f t="shared" si="78"/>
        <v>0</v>
      </c>
      <c r="Z327" s="28">
        <f t="shared" si="79"/>
        <v>0</v>
      </c>
      <c r="AA327" s="71" t="str">
        <f t="shared" si="84"/>
        <v>-</v>
      </c>
      <c r="AB327" s="37">
        <f t="shared" si="85"/>
        <v>0</v>
      </c>
      <c r="AC327" s="26">
        <f t="shared" si="86"/>
        <v>0</v>
      </c>
      <c r="AD327" s="28">
        <f t="shared" si="87"/>
        <v>0</v>
      </c>
      <c r="AE327" s="71" t="str">
        <f t="shared" si="80"/>
        <v>-</v>
      </c>
      <c r="AF327" s="37">
        <f t="shared" si="81"/>
        <v>0</v>
      </c>
    </row>
    <row r="328" spans="1:32" ht="12.75">
      <c r="A328" s="125">
        <v>2728050</v>
      </c>
      <c r="B328" s="37">
        <v>10761</v>
      </c>
      <c r="C328" s="26" t="s">
        <v>697</v>
      </c>
      <c r="D328" s="26" t="s">
        <v>698</v>
      </c>
      <c r="E328" s="26" t="s">
        <v>697</v>
      </c>
      <c r="F328" s="26">
        <v>55060</v>
      </c>
      <c r="G328" s="27">
        <v>2816</v>
      </c>
      <c r="H328" s="28">
        <v>5074448601</v>
      </c>
      <c r="I328" s="29" t="s">
        <v>1053</v>
      </c>
      <c r="J328" s="30" t="s">
        <v>1049</v>
      </c>
      <c r="K328" s="32" t="s">
        <v>1049</v>
      </c>
      <c r="L328" s="54">
        <v>4565.16</v>
      </c>
      <c r="M328" s="58" t="s">
        <v>1049</v>
      </c>
      <c r="N328" s="36">
        <v>6.61902971</v>
      </c>
      <c r="O328" s="30" t="s">
        <v>1049</v>
      </c>
      <c r="P328" s="34"/>
      <c r="Q328" s="32" t="str">
        <f t="shared" si="82"/>
        <v>NO</v>
      </c>
      <c r="R328" s="63" t="s">
        <v>1048</v>
      </c>
      <c r="S328" s="73">
        <v>158842.01</v>
      </c>
      <c r="T328" s="74">
        <v>9152.32</v>
      </c>
      <c r="U328" s="74">
        <v>20683.17</v>
      </c>
      <c r="V328" s="75">
        <v>23037.83</v>
      </c>
      <c r="W328" s="37">
        <f t="shared" si="77"/>
        <v>0</v>
      </c>
      <c r="X328" s="26">
        <f t="shared" si="83"/>
        <v>0</v>
      </c>
      <c r="Y328" s="26">
        <f t="shared" si="78"/>
        <v>0</v>
      </c>
      <c r="Z328" s="28">
        <f t="shared" si="79"/>
        <v>0</v>
      </c>
      <c r="AA328" s="71" t="str">
        <f t="shared" si="84"/>
        <v>-</v>
      </c>
      <c r="AB328" s="37">
        <f t="shared" si="85"/>
        <v>1</v>
      </c>
      <c r="AC328" s="26">
        <f t="shared" si="86"/>
        <v>0</v>
      </c>
      <c r="AD328" s="28">
        <f t="shared" si="87"/>
        <v>0</v>
      </c>
      <c r="AE328" s="71" t="str">
        <f t="shared" si="80"/>
        <v>-</v>
      </c>
      <c r="AF328" s="37">
        <f t="shared" si="81"/>
        <v>0</v>
      </c>
    </row>
    <row r="329" spans="1:32" ht="12.75">
      <c r="A329" s="125">
        <v>2700093</v>
      </c>
      <c r="B329" s="37">
        <v>74008</v>
      </c>
      <c r="C329" s="26" t="s">
        <v>85</v>
      </c>
      <c r="D329" s="26" t="s">
        <v>86</v>
      </c>
      <c r="E329" s="26" t="s">
        <v>87</v>
      </c>
      <c r="F329" s="26">
        <v>55303</v>
      </c>
      <c r="G329" s="27">
        <v>1604</v>
      </c>
      <c r="H329" s="28">
        <v>7634218475</v>
      </c>
      <c r="I329" s="29" t="s">
        <v>1152</v>
      </c>
      <c r="J329" s="30" t="s">
        <v>1049</v>
      </c>
      <c r="K329" s="32" t="s">
        <v>1049</v>
      </c>
      <c r="L329" s="54">
        <v>320.35</v>
      </c>
      <c r="M329" s="58" t="s">
        <v>1049</v>
      </c>
      <c r="N329" s="36" t="s">
        <v>336</v>
      </c>
      <c r="O329" s="30" t="s">
        <v>336</v>
      </c>
      <c r="P329" s="34"/>
      <c r="Q329" s="32" t="str">
        <f t="shared" si="82"/>
        <v>NO</v>
      </c>
      <c r="R329" s="63" t="s">
        <v>1049</v>
      </c>
      <c r="S329" s="73">
        <v>9218.66</v>
      </c>
      <c r="T329" s="74">
        <v>373.24</v>
      </c>
      <c r="U329" s="74">
        <v>1474.51</v>
      </c>
      <c r="V329" s="75">
        <v>2129.24</v>
      </c>
      <c r="W329" s="37">
        <f t="shared" si="77"/>
        <v>0</v>
      </c>
      <c r="X329" s="26">
        <f t="shared" si="83"/>
        <v>1</v>
      </c>
      <c r="Y329" s="26">
        <f t="shared" si="78"/>
        <v>0</v>
      </c>
      <c r="Z329" s="28">
        <f t="shared" si="79"/>
        <v>0</v>
      </c>
      <c r="AA329" s="71" t="str">
        <f t="shared" si="84"/>
        <v>-</v>
      </c>
      <c r="AB329" s="37">
        <f t="shared" si="85"/>
        <v>0</v>
      </c>
      <c r="AC329" s="26">
        <f t="shared" si="86"/>
        <v>0</v>
      </c>
      <c r="AD329" s="28">
        <f t="shared" si="87"/>
        <v>0</v>
      </c>
      <c r="AE329" s="71" t="str">
        <f t="shared" si="80"/>
        <v>-</v>
      </c>
      <c r="AF329" s="37">
        <f t="shared" si="81"/>
        <v>0</v>
      </c>
    </row>
    <row r="330" spans="1:32" ht="12.75">
      <c r="A330" s="125">
        <v>2728080</v>
      </c>
      <c r="B330" s="37">
        <v>10309</v>
      </c>
      <c r="C330" s="26" t="s">
        <v>699</v>
      </c>
      <c r="D330" s="26" t="s">
        <v>700</v>
      </c>
      <c r="E330" s="26" t="s">
        <v>699</v>
      </c>
      <c r="F330" s="26">
        <v>56470</v>
      </c>
      <c r="G330" s="27">
        <v>591</v>
      </c>
      <c r="H330" s="28">
        <v>2182376500</v>
      </c>
      <c r="I330" s="29" t="s">
        <v>1151</v>
      </c>
      <c r="J330" s="30" t="s">
        <v>1049</v>
      </c>
      <c r="K330" s="32" t="s">
        <v>1049</v>
      </c>
      <c r="L330" s="54">
        <v>1585.3</v>
      </c>
      <c r="M330" s="58" t="s">
        <v>1049</v>
      </c>
      <c r="N330" s="36">
        <v>12.8435518</v>
      </c>
      <c r="O330" s="30" t="s">
        <v>1049</v>
      </c>
      <c r="P330" s="34"/>
      <c r="Q330" s="32" t="str">
        <f t="shared" si="82"/>
        <v>NO</v>
      </c>
      <c r="R330" s="63" t="s">
        <v>1048</v>
      </c>
      <c r="S330" s="73">
        <v>111715.78</v>
      </c>
      <c r="T330" s="74">
        <v>7867.99</v>
      </c>
      <c r="U330" s="74">
        <v>12056.23</v>
      </c>
      <c r="V330" s="75">
        <v>9012.09</v>
      </c>
      <c r="W330" s="37">
        <f t="shared" si="77"/>
        <v>0</v>
      </c>
      <c r="X330" s="26">
        <f t="shared" si="83"/>
        <v>0</v>
      </c>
      <c r="Y330" s="26">
        <f t="shared" si="78"/>
        <v>0</v>
      </c>
      <c r="Z330" s="28">
        <f t="shared" si="79"/>
        <v>0</v>
      </c>
      <c r="AA330" s="71" t="str">
        <f t="shared" si="84"/>
        <v>-</v>
      </c>
      <c r="AB330" s="37">
        <f t="shared" si="85"/>
        <v>1</v>
      </c>
      <c r="AC330" s="26">
        <f t="shared" si="86"/>
        <v>0</v>
      </c>
      <c r="AD330" s="28">
        <f t="shared" si="87"/>
        <v>0</v>
      </c>
      <c r="AE330" s="71" t="str">
        <f t="shared" si="80"/>
        <v>-</v>
      </c>
      <c r="AF330" s="37">
        <f t="shared" si="81"/>
        <v>0</v>
      </c>
    </row>
    <row r="331" spans="1:32" ht="12.75">
      <c r="A331" s="125">
        <v>2728110</v>
      </c>
      <c r="B331" s="37">
        <v>10547</v>
      </c>
      <c r="C331" s="26" t="s">
        <v>701</v>
      </c>
      <c r="D331" s="26" t="s">
        <v>702</v>
      </c>
      <c r="E331" s="26" t="s">
        <v>701</v>
      </c>
      <c r="F331" s="26">
        <v>56361</v>
      </c>
      <c r="G331" s="27">
        <v>46</v>
      </c>
      <c r="H331" s="28">
        <v>2183386011</v>
      </c>
      <c r="I331" s="29" t="s">
        <v>1159</v>
      </c>
      <c r="J331" s="30" t="s">
        <v>1048</v>
      </c>
      <c r="K331" s="32" t="s">
        <v>1048</v>
      </c>
      <c r="L331" s="54">
        <v>552.69</v>
      </c>
      <c r="M331" s="58" t="s">
        <v>1049</v>
      </c>
      <c r="N331" s="36">
        <v>11.0516934</v>
      </c>
      <c r="O331" s="30" t="s">
        <v>1049</v>
      </c>
      <c r="P331" s="34"/>
      <c r="Q331" s="32" t="str">
        <f t="shared" si="82"/>
        <v>NO</v>
      </c>
      <c r="R331" s="63" t="s">
        <v>1048</v>
      </c>
      <c r="S331" s="73">
        <v>28956.5</v>
      </c>
      <c r="T331" s="74">
        <v>1850.04</v>
      </c>
      <c r="U331" s="74">
        <v>3165.16</v>
      </c>
      <c r="V331" s="75">
        <v>2741.83</v>
      </c>
      <c r="W331" s="37">
        <f t="shared" si="77"/>
        <v>1</v>
      </c>
      <c r="X331" s="26">
        <f t="shared" si="83"/>
        <v>1</v>
      </c>
      <c r="Y331" s="26">
        <f t="shared" si="78"/>
        <v>0</v>
      </c>
      <c r="Z331" s="28">
        <f t="shared" si="79"/>
        <v>0</v>
      </c>
      <c r="AA331" s="71" t="str">
        <f t="shared" si="84"/>
        <v>SRSA</v>
      </c>
      <c r="AB331" s="37">
        <f t="shared" si="85"/>
        <v>1</v>
      </c>
      <c r="AC331" s="26">
        <f t="shared" si="86"/>
        <v>0</v>
      </c>
      <c r="AD331" s="28">
        <f t="shared" si="87"/>
        <v>0</v>
      </c>
      <c r="AE331" s="71" t="str">
        <f t="shared" si="80"/>
        <v>-</v>
      </c>
      <c r="AF331" s="37">
        <f t="shared" si="81"/>
        <v>0</v>
      </c>
    </row>
    <row r="332" spans="1:32" ht="12.75">
      <c r="A332" s="125">
        <v>2700237</v>
      </c>
      <c r="B332" s="37">
        <v>74097</v>
      </c>
      <c r="C332" s="26" t="s">
        <v>330</v>
      </c>
      <c r="D332" s="26" t="s">
        <v>331</v>
      </c>
      <c r="E332" s="26" t="s">
        <v>990</v>
      </c>
      <c r="F332" s="26">
        <v>55423</v>
      </c>
      <c r="G332" s="27">
        <v>4312</v>
      </c>
      <c r="H332" s="28">
        <v>6128663630</v>
      </c>
      <c r="I332" s="29" t="s">
        <v>1152</v>
      </c>
      <c r="J332" s="30" t="s">
        <v>1049</v>
      </c>
      <c r="K332" s="32" t="s">
        <v>1049</v>
      </c>
      <c r="L332" s="54">
        <v>141.54</v>
      </c>
      <c r="M332" s="58" t="s">
        <v>1049</v>
      </c>
      <c r="N332" s="36" t="s">
        <v>336</v>
      </c>
      <c r="O332" s="30" t="s">
        <v>336</v>
      </c>
      <c r="P332" s="34"/>
      <c r="Q332" s="32" t="str">
        <f t="shared" si="82"/>
        <v>NO</v>
      </c>
      <c r="R332" s="63" t="s">
        <v>1049</v>
      </c>
      <c r="S332" s="73">
        <v>13511.02</v>
      </c>
      <c r="T332" s="74">
        <v>1154.17</v>
      </c>
      <c r="U332" s="74">
        <v>1560.78</v>
      </c>
      <c r="V332" s="75">
        <v>930.27</v>
      </c>
      <c r="W332" s="37">
        <f t="shared" si="77"/>
        <v>0</v>
      </c>
      <c r="X332" s="26">
        <f t="shared" si="83"/>
        <v>1</v>
      </c>
      <c r="Y332" s="26">
        <f t="shared" si="78"/>
        <v>0</v>
      </c>
      <c r="Z332" s="28">
        <f t="shared" si="79"/>
        <v>0</v>
      </c>
      <c r="AA332" s="71" t="str">
        <f t="shared" si="84"/>
        <v>-</v>
      </c>
      <c r="AB332" s="37">
        <f t="shared" si="85"/>
        <v>0</v>
      </c>
      <c r="AC332" s="26">
        <f t="shared" si="86"/>
        <v>0</v>
      </c>
      <c r="AD332" s="28">
        <f t="shared" si="87"/>
        <v>0</v>
      </c>
      <c r="AE332" s="71" t="str">
        <f t="shared" si="80"/>
        <v>-</v>
      </c>
      <c r="AF332" s="37">
        <f t="shared" si="81"/>
        <v>0</v>
      </c>
    </row>
    <row r="333" spans="1:32" ht="12.75">
      <c r="A333" s="125">
        <v>2728140</v>
      </c>
      <c r="B333" s="37">
        <v>10741</v>
      </c>
      <c r="C333" s="26" t="s">
        <v>703</v>
      </c>
      <c r="D333" s="26" t="s">
        <v>704</v>
      </c>
      <c r="E333" s="26" t="s">
        <v>703</v>
      </c>
      <c r="F333" s="26">
        <v>56362</v>
      </c>
      <c r="G333" s="27" t="s">
        <v>1036</v>
      </c>
      <c r="H333" s="28">
        <v>3202433410</v>
      </c>
      <c r="I333" s="29" t="s">
        <v>1157</v>
      </c>
      <c r="J333" s="30" t="s">
        <v>1048</v>
      </c>
      <c r="K333" s="32" t="s">
        <v>1048</v>
      </c>
      <c r="L333" s="54">
        <v>1041.85</v>
      </c>
      <c r="M333" s="58" t="s">
        <v>1049</v>
      </c>
      <c r="N333" s="36">
        <v>7.456140351</v>
      </c>
      <c r="O333" s="30" t="s">
        <v>1049</v>
      </c>
      <c r="P333" s="34"/>
      <c r="Q333" s="32" t="str">
        <f t="shared" si="82"/>
        <v>NO</v>
      </c>
      <c r="R333" s="63" t="s">
        <v>1048</v>
      </c>
      <c r="S333" s="73">
        <v>61529.05</v>
      </c>
      <c r="T333" s="74">
        <v>3985.43</v>
      </c>
      <c r="U333" s="74">
        <v>6512.78</v>
      </c>
      <c r="V333" s="75">
        <v>5330.12</v>
      </c>
      <c r="W333" s="37">
        <f t="shared" si="77"/>
        <v>1</v>
      </c>
      <c r="X333" s="26">
        <f t="shared" si="83"/>
        <v>0</v>
      </c>
      <c r="Y333" s="26">
        <f t="shared" si="78"/>
        <v>0</v>
      </c>
      <c r="Z333" s="28">
        <f t="shared" si="79"/>
        <v>0</v>
      </c>
      <c r="AA333" s="71" t="str">
        <f t="shared" si="84"/>
        <v>-</v>
      </c>
      <c r="AB333" s="37">
        <f t="shared" si="85"/>
        <v>1</v>
      </c>
      <c r="AC333" s="26">
        <f t="shared" si="86"/>
        <v>0</v>
      </c>
      <c r="AD333" s="28">
        <f t="shared" si="87"/>
        <v>0</v>
      </c>
      <c r="AE333" s="71" t="str">
        <f t="shared" si="80"/>
        <v>-</v>
      </c>
      <c r="AF333" s="37">
        <f t="shared" si="81"/>
        <v>0</v>
      </c>
    </row>
    <row r="334" spans="1:32" ht="12.75">
      <c r="A334" s="125">
        <v>2728170</v>
      </c>
      <c r="B334" s="37">
        <v>10548</v>
      </c>
      <c r="C334" s="26" t="s">
        <v>705</v>
      </c>
      <c r="D334" s="26" t="s">
        <v>706</v>
      </c>
      <c r="E334" s="26" t="s">
        <v>705</v>
      </c>
      <c r="F334" s="26">
        <v>56572</v>
      </c>
      <c r="G334" s="27">
        <v>642</v>
      </c>
      <c r="H334" s="28">
        <v>2188635910</v>
      </c>
      <c r="I334" s="29" t="s">
        <v>1159</v>
      </c>
      <c r="J334" s="30" t="s">
        <v>1048</v>
      </c>
      <c r="K334" s="32" t="s">
        <v>1048</v>
      </c>
      <c r="L334" s="54">
        <v>1104.37</v>
      </c>
      <c r="M334" s="58" t="s">
        <v>1049</v>
      </c>
      <c r="N334" s="36">
        <v>13.77587438</v>
      </c>
      <c r="O334" s="30" t="s">
        <v>1049</v>
      </c>
      <c r="P334" s="34"/>
      <c r="Q334" s="32" t="str">
        <f t="shared" si="82"/>
        <v>NO</v>
      </c>
      <c r="R334" s="63" t="s">
        <v>1048</v>
      </c>
      <c r="S334" s="73">
        <v>55677.91</v>
      </c>
      <c r="T334" s="74">
        <v>4483.84</v>
      </c>
      <c r="U334" s="74">
        <v>7255.71</v>
      </c>
      <c r="V334" s="75">
        <v>5861.81</v>
      </c>
      <c r="W334" s="37">
        <f t="shared" si="77"/>
        <v>1</v>
      </c>
      <c r="X334" s="26">
        <f t="shared" si="83"/>
        <v>0</v>
      </c>
      <c r="Y334" s="26">
        <f t="shared" si="78"/>
        <v>0</v>
      </c>
      <c r="Z334" s="28">
        <f t="shared" si="79"/>
        <v>0</v>
      </c>
      <c r="AA334" s="71" t="str">
        <f t="shared" si="84"/>
        <v>-</v>
      </c>
      <c r="AB334" s="37">
        <f t="shared" si="85"/>
        <v>1</v>
      </c>
      <c r="AC334" s="26">
        <f t="shared" si="86"/>
        <v>0</v>
      </c>
      <c r="AD334" s="28">
        <f t="shared" si="87"/>
        <v>0</v>
      </c>
      <c r="AE334" s="71" t="str">
        <f t="shared" si="80"/>
        <v>-</v>
      </c>
      <c r="AF334" s="37">
        <f t="shared" si="81"/>
        <v>0</v>
      </c>
    </row>
    <row r="335" spans="1:32" ht="12.75">
      <c r="A335" s="125">
        <v>2728200</v>
      </c>
      <c r="B335" s="37">
        <v>10186</v>
      </c>
      <c r="C335" s="26" t="s">
        <v>707</v>
      </c>
      <c r="D335" s="26" t="s">
        <v>915</v>
      </c>
      <c r="E335" s="26" t="s">
        <v>707</v>
      </c>
      <c r="F335" s="26">
        <v>56472</v>
      </c>
      <c r="G335" s="27">
        <v>368</v>
      </c>
      <c r="H335" s="28">
        <v>2185684996</v>
      </c>
      <c r="I335" s="29" t="s">
        <v>1159</v>
      </c>
      <c r="J335" s="30" t="s">
        <v>1048</v>
      </c>
      <c r="K335" s="32" t="s">
        <v>1048</v>
      </c>
      <c r="L335" s="54">
        <v>1291.85</v>
      </c>
      <c r="M335" s="58" t="s">
        <v>1049</v>
      </c>
      <c r="N335" s="36">
        <v>10.40955631</v>
      </c>
      <c r="O335" s="30" t="s">
        <v>1049</v>
      </c>
      <c r="P335" s="34"/>
      <c r="Q335" s="32" t="str">
        <f t="shared" si="82"/>
        <v>NO</v>
      </c>
      <c r="R335" s="63" t="s">
        <v>1048</v>
      </c>
      <c r="S335" s="73">
        <v>41602.64</v>
      </c>
      <c r="T335" s="74">
        <v>3035.78</v>
      </c>
      <c r="U335" s="74">
        <v>6005.35</v>
      </c>
      <c r="V335" s="75">
        <v>6029.23</v>
      </c>
      <c r="W335" s="37">
        <f t="shared" si="77"/>
        <v>1</v>
      </c>
      <c r="X335" s="26">
        <f t="shared" si="83"/>
        <v>0</v>
      </c>
      <c r="Y335" s="26">
        <f t="shared" si="78"/>
        <v>0</v>
      </c>
      <c r="Z335" s="28">
        <f t="shared" si="79"/>
        <v>0</v>
      </c>
      <c r="AA335" s="71" t="str">
        <f t="shared" si="84"/>
        <v>-</v>
      </c>
      <c r="AB335" s="37">
        <f t="shared" si="85"/>
        <v>1</v>
      </c>
      <c r="AC335" s="26">
        <f t="shared" si="86"/>
        <v>0</v>
      </c>
      <c r="AD335" s="28">
        <f t="shared" si="87"/>
        <v>0</v>
      </c>
      <c r="AE335" s="71" t="str">
        <f t="shared" si="80"/>
        <v>-</v>
      </c>
      <c r="AF335" s="37">
        <f t="shared" si="81"/>
        <v>0</v>
      </c>
    </row>
    <row r="336" spans="1:32" ht="12.75">
      <c r="A336" s="125">
        <v>2728230</v>
      </c>
      <c r="B336" s="37">
        <v>10549</v>
      </c>
      <c r="C336" s="26" t="s">
        <v>708</v>
      </c>
      <c r="D336" s="26" t="s">
        <v>709</v>
      </c>
      <c r="E336" s="26" t="s">
        <v>708</v>
      </c>
      <c r="F336" s="26">
        <v>56573</v>
      </c>
      <c r="G336" s="27">
        <v>1797</v>
      </c>
      <c r="H336" s="28">
        <v>2183464501</v>
      </c>
      <c r="I336" s="29" t="s">
        <v>1159</v>
      </c>
      <c r="J336" s="30" t="s">
        <v>1048</v>
      </c>
      <c r="K336" s="32" t="s">
        <v>1048</v>
      </c>
      <c r="L336" s="54">
        <v>1472.16</v>
      </c>
      <c r="M336" s="58" t="s">
        <v>1049</v>
      </c>
      <c r="N336" s="36">
        <v>10.73197578</v>
      </c>
      <c r="O336" s="30" t="s">
        <v>1049</v>
      </c>
      <c r="P336" s="34"/>
      <c r="Q336" s="32" t="str">
        <f t="shared" si="82"/>
        <v>NO</v>
      </c>
      <c r="R336" s="63" t="s">
        <v>1048</v>
      </c>
      <c r="S336" s="73">
        <v>78873.36</v>
      </c>
      <c r="T336" s="74">
        <v>4765.36</v>
      </c>
      <c r="U336" s="74">
        <v>8653.36</v>
      </c>
      <c r="V336" s="75">
        <v>8006.06</v>
      </c>
      <c r="W336" s="37">
        <f t="shared" si="77"/>
        <v>1</v>
      </c>
      <c r="X336" s="26">
        <f t="shared" si="83"/>
        <v>0</v>
      </c>
      <c r="Y336" s="26">
        <f t="shared" si="78"/>
        <v>0</v>
      </c>
      <c r="Z336" s="28">
        <f t="shared" si="79"/>
        <v>0</v>
      </c>
      <c r="AA336" s="71" t="str">
        <f t="shared" si="84"/>
        <v>-</v>
      </c>
      <c r="AB336" s="37">
        <f t="shared" si="85"/>
        <v>1</v>
      </c>
      <c r="AC336" s="26">
        <f t="shared" si="86"/>
        <v>0</v>
      </c>
      <c r="AD336" s="28">
        <f t="shared" si="87"/>
        <v>0</v>
      </c>
      <c r="AE336" s="71" t="str">
        <f t="shared" si="80"/>
        <v>-</v>
      </c>
      <c r="AF336" s="37">
        <f t="shared" si="81"/>
        <v>0</v>
      </c>
    </row>
    <row r="337" spans="1:32" ht="12.75">
      <c r="A337" s="125">
        <v>2728320</v>
      </c>
      <c r="B337" s="37">
        <v>10484</v>
      </c>
      <c r="C337" s="26" t="s">
        <v>713</v>
      </c>
      <c r="D337" s="26" t="s">
        <v>714</v>
      </c>
      <c r="E337" s="26" t="s">
        <v>713</v>
      </c>
      <c r="F337" s="26">
        <v>56364</v>
      </c>
      <c r="G337" s="27" t="s">
        <v>1036</v>
      </c>
      <c r="H337" s="28">
        <v>3204686458</v>
      </c>
      <c r="I337" s="29" t="s">
        <v>1159</v>
      </c>
      <c r="J337" s="30" t="s">
        <v>1048</v>
      </c>
      <c r="K337" s="32" t="s">
        <v>1048</v>
      </c>
      <c r="L337" s="54">
        <v>937.46</v>
      </c>
      <c r="M337" s="58" t="s">
        <v>1049</v>
      </c>
      <c r="N337" s="36">
        <v>11.98801199</v>
      </c>
      <c r="O337" s="30" t="s">
        <v>1049</v>
      </c>
      <c r="P337" s="34"/>
      <c r="Q337" s="32" t="str">
        <f t="shared" si="82"/>
        <v>NO</v>
      </c>
      <c r="R337" s="63" t="s">
        <v>1048</v>
      </c>
      <c r="S337" s="73">
        <v>59423.52</v>
      </c>
      <c r="T337" s="74">
        <v>4384.37</v>
      </c>
      <c r="U337" s="74">
        <v>7032.2</v>
      </c>
      <c r="V337" s="75">
        <v>5613.84</v>
      </c>
      <c r="W337" s="37">
        <f t="shared" si="77"/>
        <v>1</v>
      </c>
      <c r="X337" s="26">
        <f t="shared" si="83"/>
        <v>0</v>
      </c>
      <c r="Y337" s="26">
        <f t="shared" si="78"/>
        <v>0</v>
      </c>
      <c r="Z337" s="28">
        <f t="shared" si="79"/>
        <v>0</v>
      </c>
      <c r="AA337" s="71" t="str">
        <f t="shared" si="84"/>
        <v>-</v>
      </c>
      <c r="AB337" s="37">
        <f t="shared" si="85"/>
        <v>1</v>
      </c>
      <c r="AC337" s="26">
        <f t="shared" si="86"/>
        <v>0</v>
      </c>
      <c r="AD337" s="28">
        <f t="shared" si="87"/>
        <v>0</v>
      </c>
      <c r="AE337" s="71" t="str">
        <f t="shared" si="80"/>
        <v>-</v>
      </c>
      <c r="AF337" s="37">
        <f t="shared" si="81"/>
        <v>0</v>
      </c>
    </row>
    <row r="338" spans="1:32" ht="12.75">
      <c r="A338" s="125">
        <v>2728350</v>
      </c>
      <c r="B338" s="37">
        <v>10116</v>
      </c>
      <c r="C338" s="26" t="s">
        <v>266</v>
      </c>
      <c r="D338" s="26" t="s">
        <v>715</v>
      </c>
      <c r="E338" s="26" t="s">
        <v>266</v>
      </c>
      <c r="F338" s="26">
        <v>56473</v>
      </c>
      <c r="G338" s="27">
        <v>38</v>
      </c>
      <c r="H338" s="28">
        <v>2187463772</v>
      </c>
      <c r="I338" s="29" t="s">
        <v>1159</v>
      </c>
      <c r="J338" s="30" t="s">
        <v>1048</v>
      </c>
      <c r="K338" s="32" t="s">
        <v>1048</v>
      </c>
      <c r="L338" s="54">
        <v>715.25</v>
      </c>
      <c r="M338" s="58" t="s">
        <v>1049</v>
      </c>
      <c r="N338" s="36">
        <v>8.567774936</v>
      </c>
      <c r="O338" s="30" t="s">
        <v>1049</v>
      </c>
      <c r="P338" s="34"/>
      <c r="Q338" s="32" t="str">
        <f t="shared" si="82"/>
        <v>NO</v>
      </c>
      <c r="R338" s="63" t="s">
        <v>1048</v>
      </c>
      <c r="S338" s="73">
        <v>33250.72</v>
      </c>
      <c r="T338" s="74">
        <v>2253.35</v>
      </c>
      <c r="U338" s="74">
        <v>3938.69</v>
      </c>
      <c r="V338" s="75">
        <v>3497.03</v>
      </c>
      <c r="W338" s="37">
        <f t="shared" si="77"/>
        <v>1</v>
      </c>
      <c r="X338" s="26">
        <f t="shared" si="83"/>
        <v>0</v>
      </c>
      <c r="Y338" s="26">
        <f t="shared" si="78"/>
        <v>0</v>
      </c>
      <c r="Z338" s="28">
        <f t="shared" si="79"/>
        <v>0</v>
      </c>
      <c r="AA338" s="71" t="str">
        <f t="shared" si="84"/>
        <v>-</v>
      </c>
      <c r="AB338" s="37">
        <f t="shared" si="85"/>
        <v>1</v>
      </c>
      <c r="AC338" s="26">
        <f t="shared" si="86"/>
        <v>0</v>
      </c>
      <c r="AD338" s="28">
        <f t="shared" si="87"/>
        <v>0</v>
      </c>
      <c r="AE338" s="71" t="str">
        <f t="shared" si="80"/>
        <v>-</v>
      </c>
      <c r="AF338" s="37">
        <f t="shared" si="81"/>
        <v>0</v>
      </c>
    </row>
    <row r="339" spans="1:32" ht="12.75">
      <c r="A339" s="125">
        <v>2700191</v>
      </c>
      <c r="B339" s="37">
        <v>74080</v>
      </c>
      <c r="C339" s="26" t="s">
        <v>264</v>
      </c>
      <c r="D339" s="26" t="s">
        <v>265</v>
      </c>
      <c r="E339" s="26" t="s">
        <v>266</v>
      </c>
      <c r="F339" s="26">
        <v>56473</v>
      </c>
      <c r="G339" s="27" t="s">
        <v>1036</v>
      </c>
      <c r="H339" s="28">
        <v>2187463875</v>
      </c>
      <c r="I339" s="29" t="s">
        <v>1159</v>
      </c>
      <c r="J339" s="30" t="s">
        <v>1048</v>
      </c>
      <c r="K339" s="32" t="s">
        <v>1048</v>
      </c>
      <c r="L339" s="54">
        <v>35.02</v>
      </c>
      <c r="M339" s="58" t="s">
        <v>1049</v>
      </c>
      <c r="N339" s="36" t="s">
        <v>336</v>
      </c>
      <c r="O339" s="30" t="s">
        <v>336</v>
      </c>
      <c r="P339" s="34"/>
      <c r="Q339" s="32" t="str">
        <f t="shared" si="82"/>
        <v>NO</v>
      </c>
      <c r="R339" s="63" t="s">
        <v>1048</v>
      </c>
      <c r="S339" s="73">
        <v>4276.48</v>
      </c>
      <c r="T339" s="74">
        <v>381.94</v>
      </c>
      <c r="U339" s="74">
        <v>502.47</v>
      </c>
      <c r="V339" s="75">
        <v>281.4</v>
      </c>
      <c r="W339" s="37">
        <f t="shared" si="77"/>
        <v>1</v>
      </c>
      <c r="X339" s="26">
        <f t="shared" si="83"/>
        <v>1</v>
      </c>
      <c r="Y339" s="26">
        <f t="shared" si="78"/>
        <v>0</v>
      </c>
      <c r="Z339" s="28">
        <f t="shared" si="79"/>
        <v>0</v>
      </c>
      <c r="AA339" s="71" t="str">
        <f t="shared" si="84"/>
        <v>SRSA</v>
      </c>
      <c r="AB339" s="37">
        <f t="shared" si="85"/>
        <v>1</v>
      </c>
      <c r="AC339" s="26">
        <f t="shared" si="86"/>
        <v>0</v>
      </c>
      <c r="AD339" s="28">
        <f t="shared" si="87"/>
        <v>0</v>
      </c>
      <c r="AE339" s="71" t="str">
        <f t="shared" si="80"/>
        <v>-</v>
      </c>
      <c r="AF339" s="37">
        <f t="shared" si="81"/>
        <v>0</v>
      </c>
    </row>
    <row r="340" spans="1:32" ht="12.75">
      <c r="A340" s="125">
        <v>2728380</v>
      </c>
      <c r="B340" s="37">
        <v>10578</v>
      </c>
      <c r="C340" s="26" t="s">
        <v>716</v>
      </c>
      <c r="D340" s="26" t="s">
        <v>717</v>
      </c>
      <c r="E340" s="26" t="s">
        <v>716</v>
      </c>
      <c r="F340" s="26">
        <v>55063</v>
      </c>
      <c r="G340" s="27">
        <v>2064</v>
      </c>
      <c r="H340" s="28">
        <v>3206294000</v>
      </c>
      <c r="I340" s="29" t="s">
        <v>1151</v>
      </c>
      <c r="J340" s="30" t="s">
        <v>1049</v>
      </c>
      <c r="K340" s="32" t="s">
        <v>1049</v>
      </c>
      <c r="L340" s="54">
        <v>1556.33</v>
      </c>
      <c r="M340" s="58" t="s">
        <v>1049</v>
      </c>
      <c r="N340" s="36">
        <v>9.21866217</v>
      </c>
      <c r="O340" s="30" t="s">
        <v>1049</v>
      </c>
      <c r="P340" s="34"/>
      <c r="Q340" s="32" t="str">
        <f t="shared" si="82"/>
        <v>NO</v>
      </c>
      <c r="R340" s="63" t="s">
        <v>1048</v>
      </c>
      <c r="S340" s="73">
        <v>95774.86</v>
      </c>
      <c r="T340" s="74">
        <v>6696.32</v>
      </c>
      <c r="U340" s="74">
        <v>10780.9</v>
      </c>
      <c r="V340" s="75">
        <v>8650.5</v>
      </c>
      <c r="W340" s="37">
        <f t="shared" si="77"/>
        <v>0</v>
      </c>
      <c r="X340" s="26">
        <f t="shared" si="83"/>
        <v>0</v>
      </c>
      <c r="Y340" s="26">
        <f t="shared" si="78"/>
        <v>0</v>
      </c>
      <c r="Z340" s="28">
        <f t="shared" si="79"/>
        <v>0</v>
      </c>
      <c r="AA340" s="71" t="str">
        <f t="shared" si="84"/>
        <v>-</v>
      </c>
      <c r="AB340" s="37">
        <f t="shared" si="85"/>
        <v>1</v>
      </c>
      <c r="AC340" s="26">
        <f t="shared" si="86"/>
        <v>0</v>
      </c>
      <c r="AD340" s="28">
        <f t="shared" si="87"/>
        <v>0</v>
      </c>
      <c r="AE340" s="71" t="str">
        <f t="shared" si="80"/>
        <v>-</v>
      </c>
      <c r="AF340" s="37">
        <f t="shared" si="81"/>
        <v>0</v>
      </c>
    </row>
    <row r="341" spans="1:32" ht="12.75">
      <c r="A341" s="125">
        <v>2728950</v>
      </c>
      <c r="B341" s="37">
        <v>10255</v>
      </c>
      <c r="C341" s="26" t="s">
        <v>718</v>
      </c>
      <c r="D341" s="26" t="s">
        <v>926</v>
      </c>
      <c r="E341" s="26" t="s">
        <v>718</v>
      </c>
      <c r="F341" s="26">
        <v>55963</v>
      </c>
      <c r="G341" s="27">
        <v>398</v>
      </c>
      <c r="H341" s="28">
        <v>5073568326</v>
      </c>
      <c r="I341" s="29" t="s">
        <v>1063</v>
      </c>
      <c r="J341" s="30" t="s">
        <v>1048</v>
      </c>
      <c r="K341" s="32" t="s">
        <v>1048</v>
      </c>
      <c r="L341" s="54">
        <v>1169.77</v>
      </c>
      <c r="M341" s="58" t="s">
        <v>1049</v>
      </c>
      <c r="N341" s="36">
        <v>6.07175713</v>
      </c>
      <c r="O341" s="30" t="s">
        <v>1049</v>
      </c>
      <c r="P341" s="34"/>
      <c r="Q341" s="32" t="str">
        <f t="shared" si="82"/>
        <v>NO</v>
      </c>
      <c r="R341" s="63" t="s">
        <v>1048</v>
      </c>
      <c r="S341" s="73">
        <v>33916.78</v>
      </c>
      <c r="T341" s="74">
        <v>1631.42</v>
      </c>
      <c r="U341" s="74">
        <v>4180.34</v>
      </c>
      <c r="V341" s="75">
        <v>5037.03</v>
      </c>
      <c r="W341" s="37">
        <f t="shared" si="77"/>
        <v>1</v>
      </c>
      <c r="X341" s="26">
        <f t="shared" si="83"/>
        <v>0</v>
      </c>
      <c r="Y341" s="26">
        <f t="shared" si="78"/>
        <v>0</v>
      </c>
      <c r="Z341" s="28">
        <f t="shared" si="79"/>
        <v>0</v>
      </c>
      <c r="AA341" s="71" t="str">
        <f t="shared" si="84"/>
        <v>-</v>
      </c>
      <c r="AB341" s="37">
        <f t="shared" si="85"/>
        <v>1</v>
      </c>
      <c r="AC341" s="26">
        <f t="shared" si="86"/>
        <v>0</v>
      </c>
      <c r="AD341" s="28">
        <f t="shared" si="87"/>
        <v>0</v>
      </c>
      <c r="AE341" s="71" t="str">
        <f t="shared" si="80"/>
        <v>-</v>
      </c>
      <c r="AF341" s="37">
        <f t="shared" si="81"/>
        <v>0</v>
      </c>
    </row>
    <row r="342" spans="1:32" ht="12.75">
      <c r="A342" s="125">
        <v>2728960</v>
      </c>
      <c r="B342" s="37">
        <v>10025</v>
      </c>
      <c r="C342" s="26" t="s">
        <v>719</v>
      </c>
      <c r="D342" s="26" t="s">
        <v>973</v>
      </c>
      <c r="E342" s="26" t="s">
        <v>720</v>
      </c>
      <c r="F342" s="26">
        <v>56575</v>
      </c>
      <c r="G342" s="27" t="s">
        <v>1036</v>
      </c>
      <c r="H342" s="28">
        <v>2185733550</v>
      </c>
      <c r="I342" s="29" t="s">
        <v>1159</v>
      </c>
      <c r="J342" s="30" t="s">
        <v>1048</v>
      </c>
      <c r="K342" s="32" t="s">
        <v>1048</v>
      </c>
      <c r="L342" s="54">
        <v>61.81</v>
      </c>
      <c r="M342" s="58" t="s">
        <v>1049</v>
      </c>
      <c r="N342" s="36">
        <v>35.41666667</v>
      </c>
      <c r="O342" s="30" t="s">
        <v>1048</v>
      </c>
      <c r="P342" s="34"/>
      <c r="Q342" s="32" t="str">
        <f t="shared" si="82"/>
        <v>NO</v>
      </c>
      <c r="R342" s="63" t="s">
        <v>1048</v>
      </c>
      <c r="S342" s="73">
        <v>12515.35</v>
      </c>
      <c r="T342" s="74">
        <v>1423.23</v>
      </c>
      <c r="U342" s="74">
        <v>1711.73</v>
      </c>
      <c r="V342" s="75">
        <v>745.74</v>
      </c>
      <c r="W342" s="37">
        <f t="shared" si="77"/>
        <v>1</v>
      </c>
      <c r="X342" s="26">
        <f t="shared" si="83"/>
        <v>1</v>
      </c>
      <c r="Y342" s="26">
        <f t="shared" si="78"/>
        <v>0</v>
      </c>
      <c r="Z342" s="28">
        <f t="shared" si="79"/>
        <v>0</v>
      </c>
      <c r="AA342" s="71" t="str">
        <f t="shared" si="84"/>
        <v>SRSA</v>
      </c>
      <c r="AB342" s="37">
        <f t="shared" si="85"/>
        <v>1</v>
      </c>
      <c r="AC342" s="26">
        <f t="shared" si="86"/>
        <v>1</v>
      </c>
      <c r="AD342" s="28" t="str">
        <f t="shared" si="87"/>
        <v>Initial</v>
      </c>
      <c r="AE342" s="71" t="str">
        <f t="shared" si="80"/>
        <v>-</v>
      </c>
      <c r="AF342" s="37" t="str">
        <f t="shared" si="81"/>
        <v>SRSA</v>
      </c>
    </row>
    <row r="343" spans="1:32" ht="12.75">
      <c r="A343" s="125">
        <v>2728970</v>
      </c>
      <c r="B343" s="37">
        <v>12174</v>
      </c>
      <c r="C343" s="26" t="s">
        <v>721</v>
      </c>
      <c r="D343" s="26" t="s">
        <v>722</v>
      </c>
      <c r="E343" s="26" t="s">
        <v>723</v>
      </c>
      <c r="F343" s="26">
        <v>56474</v>
      </c>
      <c r="G343" s="27" t="s">
        <v>1036</v>
      </c>
      <c r="H343" s="28">
        <v>2185874720</v>
      </c>
      <c r="I343" s="29" t="s">
        <v>1159</v>
      </c>
      <c r="J343" s="30" t="s">
        <v>1048</v>
      </c>
      <c r="K343" s="32" t="s">
        <v>1048</v>
      </c>
      <c r="L343" s="54">
        <v>957.83</v>
      </c>
      <c r="M343" s="58" t="s">
        <v>1049</v>
      </c>
      <c r="N343" s="36">
        <v>15.84699454</v>
      </c>
      <c r="O343" s="30" t="s">
        <v>1049</v>
      </c>
      <c r="P343" s="34"/>
      <c r="Q343" s="32" t="str">
        <f t="shared" si="82"/>
        <v>NO</v>
      </c>
      <c r="R343" s="63" t="s">
        <v>1048</v>
      </c>
      <c r="S343" s="73">
        <v>88545.14</v>
      </c>
      <c r="T343" s="74">
        <v>6886.94</v>
      </c>
      <c r="U343" s="74">
        <v>9671.38</v>
      </c>
      <c r="V343" s="75">
        <v>6226.25</v>
      </c>
      <c r="W343" s="37">
        <f t="shared" si="77"/>
        <v>1</v>
      </c>
      <c r="X343" s="26">
        <f t="shared" si="83"/>
        <v>0</v>
      </c>
      <c r="Y343" s="26">
        <f t="shared" si="78"/>
        <v>0</v>
      </c>
      <c r="Z343" s="28">
        <f t="shared" si="79"/>
        <v>0</v>
      </c>
      <c r="AA343" s="71" t="str">
        <f t="shared" si="84"/>
        <v>-</v>
      </c>
      <c r="AB343" s="37">
        <f t="shared" si="85"/>
        <v>1</v>
      </c>
      <c r="AC343" s="26">
        <f t="shared" si="86"/>
        <v>0</v>
      </c>
      <c r="AD343" s="28">
        <f t="shared" si="87"/>
        <v>0</v>
      </c>
      <c r="AE343" s="71" t="str">
        <f t="shared" si="80"/>
        <v>-</v>
      </c>
      <c r="AF343" s="37">
        <f t="shared" si="81"/>
        <v>0</v>
      </c>
    </row>
    <row r="344" spans="1:32" ht="12.75">
      <c r="A344" s="125">
        <v>2700108</v>
      </c>
      <c r="B344" s="37">
        <v>12689</v>
      </c>
      <c r="C344" s="26" t="s">
        <v>111</v>
      </c>
      <c r="D344" s="26" t="s">
        <v>112</v>
      </c>
      <c r="E344" s="26" t="s">
        <v>113</v>
      </c>
      <c r="F344" s="26">
        <v>56164</v>
      </c>
      <c r="G344" s="27" t="s">
        <v>1036</v>
      </c>
      <c r="H344" s="28">
        <v>5078255861</v>
      </c>
      <c r="I344" s="29" t="s">
        <v>1050</v>
      </c>
      <c r="J344" s="30" t="s">
        <v>1049</v>
      </c>
      <c r="K344" s="32" t="s">
        <v>1049</v>
      </c>
      <c r="L344" s="54">
        <v>1229.5</v>
      </c>
      <c r="M344" s="58" t="s">
        <v>1049</v>
      </c>
      <c r="N344" s="36">
        <v>10.09046625</v>
      </c>
      <c r="O344" s="30" t="s">
        <v>1049</v>
      </c>
      <c r="P344" s="34"/>
      <c r="Q344" s="32" t="str">
        <f t="shared" si="82"/>
        <v>NO</v>
      </c>
      <c r="R344" s="63" t="s">
        <v>1048</v>
      </c>
      <c r="S344" s="73">
        <v>71365.22</v>
      </c>
      <c r="T344" s="74">
        <v>4033.14</v>
      </c>
      <c r="U344" s="74">
        <v>6991.37</v>
      </c>
      <c r="V344" s="75">
        <v>6149.29</v>
      </c>
      <c r="W344" s="37">
        <f t="shared" si="77"/>
        <v>0</v>
      </c>
      <c r="X344" s="26">
        <f t="shared" si="83"/>
        <v>0</v>
      </c>
      <c r="Y344" s="26">
        <f t="shared" si="78"/>
        <v>0</v>
      </c>
      <c r="Z344" s="28">
        <f t="shared" si="79"/>
        <v>0</v>
      </c>
      <c r="AA344" s="71" t="str">
        <f t="shared" si="84"/>
        <v>-</v>
      </c>
      <c r="AB344" s="37">
        <f t="shared" si="85"/>
        <v>1</v>
      </c>
      <c r="AC344" s="26">
        <f t="shared" si="86"/>
        <v>0</v>
      </c>
      <c r="AD344" s="28">
        <f t="shared" si="87"/>
        <v>0</v>
      </c>
      <c r="AE344" s="71" t="str">
        <f t="shared" si="80"/>
        <v>-</v>
      </c>
      <c r="AF344" s="37">
        <f t="shared" si="81"/>
        <v>0</v>
      </c>
    </row>
    <row r="345" spans="1:32" ht="12.75">
      <c r="A345" s="125">
        <v>2729040</v>
      </c>
      <c r="B345" s="37">
        <v>10810</v>
      </c>
      <c r="C345" s="26" t="s">
        <v>724</v>
      </c>
      <c r="D345" s="26" t="s">
        <v>725</v>
      </c>
      <c r="E345" s="26" t="s">
        <v>724</v>
      </c>
      <c r="F345" s="26">
        <v>55964</v>
      </c>
      <c r="G345" s="27">
        <v>1095</v>
      </c>
      <c r="H345" s="28">
        <v>5075343651</v>
      </c>
      <c r="I345" s="29" t="s">
        <v>1154</v>
      </c>
      <c r="J345" s="30" t="s">
        <v>1049</v>
      </c>
      <c r="K345" s="32" t="s">
        <v>1049</v>
      </c>
      <c r="L345" s="54">
        <v>1082.96</v>
      </c>
      <c r="M345" s="58" t="s">
        <v>1049</v>
      </c>
      <c r="N345" s="36">
        <v>4.835766423</v>
      </c>
      <c r="O345" s="30" t="s">
        <v>1049</v>
      </c>
      <c r="P345" s="34"/>
      <c r="Q345" s="32" t="str">
        <f t="shared" si="82"/>
        <v>NO</v>
      </c>
      <c r="R345" s="63" t="s">
        <v>1049</v>
      </c>
      <c r="S345" s="73">
        <v>34147.96</v>
      </c>
      <c r="T345" s="74">
        <v>1171.96</v>
      </c>
      <c r="U345" s="74">
        <v>3645.54</v>
      </c>
      <c r="V345" s="75">
        <v>4829.81</v>
      </c>
      <c r="W345" s="37">
        <f t="shared" si="77"/>
        <v>0</v>
      </c>
      <c r="X345" s="26">
        <f t="shared" si="83"/>
        <v>0</v>
      </c>
      <c r="Y345" s="26">
        <f t="shared" si="78"/>
        <v>0</v>
      </c>
      <c r="Z345" s="28">
        <f t="shared" si="79"/>
        <v>0</v>
      </c>
      <c r="AA345" s="71" t="str">
        <f t="shared" si="84"/>
        <v>-</v>
      </c>
      <c r="AB345" s="37">
        <f t="shared" si="85"/>
        <v>0</v>
      </c>
      <c r="AC345" s="26">
        <f t="shared" si="86"/>
        <v>0</v>
      </c>
      <c r="AD345" s="28">
        <f t="shared" si="87"/>
        <v>0</v>
      </c>
      <c r="AE345" s="71" t="str">
        <f t="shared" si="80"/>
        <v>-</v>
      </c>
      <c r="AF345" s="37">
        <f t="shared" si="81"/>
        <v>0</v>
      </c>
    </row>
    <row r="346" spans="1:32" ht="12.75">
      <c r="A346" s="125">
        <v>2729070</v>
      </c>
      <c r="B346" s="37">
        <v>10628</v>
      </c>
      <c r="C346" s="26" t="s">
        <v>987</v>
      </c>
      <c r="D346" s="26" t="s">
        <v>949</v>
      </c>
      <c r="E346" s="26" t="s">
        <v>987</v>
      </c>
      <c r="F346" s="26">
        <v>56748</v>
      </c>
      <c r="G346" s="27">
        <v>7</v>
      </c>
      <c r="H346" s="28">
        <v>2184654222</v>
      </c>
      <c r="I346" s="29" t="s">
        <v>1159</v>
      </c>
      <c r="J346" s="30" t="s">
        <v>1048</v>
      </c>
      <c r="K346" s="32" t="s">
        <v>1048</v>
      </c>
      <c r="L346" s="54">
        <v>169.06</v>
      </c>
      <c r="M346" s="58" t="s">
        <v>1048</v>
      </c>
      <c r="N346" s="36">
        <v>9.489051095</v>
      </c>
      <c r="O346" s="30" t="s">
        <v>1049</v>
      </c>
      <c r="P346" s="34"/>
      <c r="Q346" s="32" t="str">
        <f t="shared" si="82"/>
        <v>NO</v>
      </c>
      <c r="R346" s="63" t="s">
        <v>1048</v>
      </c>
      <c r="S346" s="73">
        <v>10185.55</v>
      </c>
      <c r="T346" s="74">
        <v>754.61</v>
      </c>
      <c r="U346" s="74">
        <v>1176.8</v>
      </c>
      <c r="V346" s="75">
        <v>903</v>
      </c>
      <c r="W346" s="37">
        <f t="shared" si="77"/>
        <v>1</v>
      </c>
      <c r="X346" s="26">
        <f t="shared" si="83"/>
        <v>1</v>
      </c>
      <c r="Y346" s="26">
        <f t="shared" si="78"/>
        <v>0</v>
      </c>
      <c r="Z346" s="28">
        <f t="shared" si="79"/>
        <v>0</v>
      </c>
      <c r="AA346" s="71" t="str">
        <f t="shared" si="84"/>
        <v>SRSA</v>
      </c>
      <c r="AB346" s="37">
        <f t="shared" si="85"/>
        <v>1</v>
      </c>
      <c r="AC346" s="26">
        <f t="shared" si="86"/>
        <v>0</v>
      </c>
      <c r="AD346" s="28">
        <f t="shared" si="87"/>
        <v>0</v>
      </c>
      <c r="AE346" s="71" t="str">
        <f t="shared" si="80"/>
        <v>-</v>
      </c>
      <c r="AF346" s="37">
        <f t="shared" si="81"/>
        <v>0</v>
      </c>
    </row>
    <row r="347" spans="1:32" s="1" customFormat="1" ht="12.75">
      <c r="A347" s="125">
        <v>2700212</v>
      </c>
      <c r="B347" s="37">
        <v>74090</v>
      </c>
      <c r="C347" s="26" t="s">
        <v>292</v>
      </c>
      <c r="D347" s="26" t="s">
        <v>293</v>
      </c>
      <c r="E347" s="26" t="s">
        <v>982</v>
      </c>
      <c r="F347" s="26">
        <v>55057</v>
      </c>
      <c r="G347" s="27" t="s">
        <v>1036</v>
      </c>
      <c r="H347" s="28">
        <v>5076459640</v>
      </c>
      <c r="I347" s="29" t="s">
        <v>1152</v>
      </c>
      <c r="J347" s="30" t="s">
        <v>1049</v>
      </c>
      <c r="K347" s="32"/>
      <c r="L347" s="54">
        <v>102.61</v>
      </c>
      <c r="M347" s="58" t="s">
        <v>1049</v>
      </c>
      <c r="N347" s="36" t="s">
        <v>336</v>
      </c>
      <c r="O347" s="30" t="s">
        <v>336</v>
      </c>
      <c r="P347" s="34"/>
      <c r="Q347" s="32" t="str">
        <f t="shared" si="82"/>
        <v>NO</v>
      </c>
      <c r="R347" s="63" t="s">
        <v>1049</v>
      </c>
      <c r="S347" s="73">
        <v>1442.21</v>
      </c>
      <c r="T347" s="74">
        <v>0</v>
      </c>
      <c r="U347" s="74">
        <v>207.08</v>
      </c>
      <c r="V347" s="75">
        <v>390.42</v>
      </c>
      <c r="W347" s="37">
        <f t="shared" si="77"/>
        <v>0</v>
      </c>
      <c r="X347" s="26">
        <f t="shared" si="83"/>
        <v>1</v>
      </c>
      <c r="Y347" s="26">
        <f t="shared" si="78"/>
        <v>0</v>
      </c>
      <c r="Z347" s="28">
        <f t="shared" si="79"/>
        <v>0</v>
      </c>
      <c r="AA347" s="71" t="str">
        <f t="shared" si="84"/>
        <v>-</v>
      </c>
      <c r="AB347" s="37">
        <f t="shared" si="85"/>
        <v>0</v>
      </c>
      <c r="AC347" s="26">
        <f t="shared" si="86"/>
        <v>0</v>
      </c>
      <c r="AD347" s="28">
        <f t="shared" si="87"/>
        <v>0</v>
      </c>
      <c r="AE347" s="71" t="str">
        <f t="shared" si="80"/>
        <v>-</v>
      </c>
      <c r="AF347" s="37">
        <f t="shared" si="81"/>
        <v>0</v>
      </c>
    </row>
    <row r="348" spans="1:32" s="25" customFormat="1" ht="12.75">
      <c r="A348" s="126"/>
      <c r="B348" s="121">
        <v>74126</v>
      </c>
      <c r="C348" s="38" t="s">
        <v>1139</v>
      </c>
      <c r="D348" s="38" t="s">
        <v>1140</v>
      </c>
      <c r="E348" s="38" t="s">
        <v>1141</v>
      </c>
      <c r="F348" s="38" t="s">
        <v>1079</v>
      </c>
      <c r="G348" s="38" t="s">
        <v>1142</v>
      </c>
      <c r="H348" s="50" t="s">
        <v>1143</v>
      </c>
      <c r="I348" s="51"/>
      <c r="J348" s="30"/>
      <c r="K348" s="32" t="s">
        <v>1049</v>
      </c>
      <c r="L348" s="55">
        <v>124</v>
      </c>
      <c r="M348" s="58" t="s">
        <v>1049</v>
      </c>
      <c r="N348" s="36"/>
      <c r="O348" s="30"/>
      <c r="P348" s="34"/>
      <c r="Q348" s="32" t="str">
        <f t="shared" si="82"/>
        <v>NO</v>
      </c>
      <c r="R348" s="63"/>
      <c r="S348" s="76">
        <v>14787.44</v>
      </c>
      <c r="T348" s="77">
        <v>1066.67</v>
      </c>
      <c r="U348" s="77">
        <v>1421.49</v>
      </c>
      <c r="V348" s="78">
        <v>820.23</v>
      </c>
      <c r="W348" s="37">
        <f aca="true" t="shared" si="88" ref="W348:W411">IF(OR(J348="YES",K348="YES"),1,0)</f>
        <v>0</v>
      </c>
      <c r="X348" s="26">
        <f t="shared" si="83"/>
        <v>1</v>
      </c>
      <c r="Y348" s="26">
        <f aca="true" t="shared" si="89" ref="Y348:Y411">IF(AND(OR(J348="YES",K348="YES"),(W348=0)),"Trouble",0)</f>
        <v>0</v>
      </c>
      <c r="Z348" s="28">
        <f aca="true" t="shared" si="90" ref="Z348:Z411">IF(AND(OR(AND(ISNUMBER(L348),AND(L348&gt;0,L348&lt;600)),AND(ISNUMBER(L348),AND(L348&gt;0,M348="YES"))),(X348=0)),"Trouble",0)</f>
        <v>0</v>
      </c>
      <c r="AA348" s="71" t="str">
        <f t="shared" si="84"/>
        <v>-</v>
      </c>
      <c r="AB348" s="37">
        <f t="shared" si="85"/>
        <v>0</v>
      </c>
      <c r="AC348" s="26">
        <f t="shared" si="86"/>
        <v>0</v>
      </c>
      <c r="AD348" s="28">
        <f t="shared" si="87"/>
        <v>0</v>
      </c>
      <c r="AE348" s="71" t="str">
        <f aca="true" t="shared" si="91" ref="AE348:AE411">IF(AND(AND(AD348="Initial",AF348=0),AND(ISNUMBER(L348),L348&gt;0)),"RLIS","-")</f>
        <v>-</v>
      </c>
      <c r="AF348" s="37">
        <f aca="true" t="shared" si="92" ref="AF348:AF411">IF(AND(AA348="SRSA",AD348="Initial"),"SRSA",0)</f>
        <v>0</v>
      </c>
    </row>
    <row r="349" spans="1:32" ht="12.75">
      <c r="A349" s="125">
        <v>2730030</v>
      </c>
      <c r="B349" s="37">
        <v>10477</v>
      </c>
      <c r="C349" s="26" t="s">
        <v>962</v>
      </c>
      <c r="D349" s="26" t="s">
        <v>726</v>
      </c>
      <c r="E349" s="26" t="s">
        <v>962</v>
      </c>
      <c r="F349" s="26">
        <v>55371</v>
      </c>
      <c r="G349" s="27">
        <v>1820</v>
      </c>
      <c r="H349" s="28">
        <v>7633892422</v>
      </c>
      <c r="I349" s="29" t="s">
        <v>1050</v>
      </c>
      <c r="J349" s="30" t="s">
        <v>1049</v>
      </c>
      <c r="K349" s="32" t="s">
        <v>1049</v>
      </c>
      <c r="L349" s="54">
        <v>3137.42</v>
      </c>
      <c r="M349" s="58" t="s">
        <v>1049</v>
      </c>
      <c r="N349" s="36">
        <v>4.299458809</v>
      </c>
      <c r="O349" s="30" t="s">
        <v>1049</v>
      </c>
      <c r="P349" s="34"/>
      <c r="Q349" s="32" t="str">
        <f aca="true" t="shared" si="93" ref="Q349:Q412">IF(AND(ISNUMBER(P349),P349&gt;=20),"YES","NO")</f>
        <v>NO</v>
      </c>
      <c r="R349" s="63" t="s">
        <v>1048</v>
      </c>
      <c r="S349" s="73">
        <v>97773.14</v>
      </c>
      <c r="T349" s="74">
        <v>3760.99</v>
      </c>
      <c r="U349" s="74">
        <v>10715.83</v>
      </c>
      <c r="V349" s="75">
        <v>13645.85</v>
      </c>
      <c r="W349" s="37">
        <f t="shared" si="88"/>
        <v>0</v>
      </c>
      <c r="X349" s="26">
        <f aca="true" t="shared" si="94" ref="X349:X412">IF(OR(AND(ISNUMBER(L349),AND(L349&gt;0,L349&lt;600)),AND(ISNUMBER(L349),AND(L349&gt;0,M349="YES"))),1,0)</f>
        <v>0</v>
      </c>
      <c r="Y349" s="26">
        <f t="shared" si="89"/>
        <v>0</v>
      </c>
      <c r="Z349" s="28">
        <f t="shared" si="90"/>
        <v>0</v>
      </c>
      <c r="AA349" s="71" t="str">
        <f aca="true" t="shared" si="95" ref="AA349:AA412">IF(AND(W349=1,X349=1),"SRSA","-")</f>
        <v>-</v>
      </c>
      <c r="AB349" s="37">
        <f aca="true" t="shared" si="96" ref="AB349:AB412">IF(R349="YES",1,0)</f>
        <v>1</v>
      </c>
      <c r="AC349" s="26">
        <f aca="true" t="shared" si="97" ref="AC349:AC412">IF(OR(AND(ISNUMBER(P349),P349&gt;=20),(AND(ISNUMBER(P349)=FALSE,AND(ISNUMBER(N349),N349&gt;=20)))),1,0)</f>
        <v>0</v>
      </c>
      <c r="AD349" s="28">
        <f aca="true" t="shared" si="98" ref="AD349:AD412">IF(AND(AB349=1,AC349=1),"Initial",0)</f>
        <v>0</v>
      </c>
      <c r="AE349" s="71" t="str">
        <f t="shared" si="91"/>
        <v>-</v>
      </c>
      <c r="AF349" s="37">
        <f t="shared" si="92"/>
        <v>0</v>
      </c>
    </row>
    <row r="350" spans="1:32" ht="12.75">
      <c r="A350" s="125">
        <v>2716830</v>
      </c>
      <c r="B350" s="37">
        <v>20815</v>
      </c>
      <c r="C350" s="26" t="s">
        <v>577</v>
      </c>
      <c r="D350" s="26" t="s">
        <v>515</v>
      </c>
      <c r="E350" s="26" t="s">
        <v>577</v>
      </c>
      <c r="F350" s="26">
        <v>56281</v>
      </c>
      <c r="G350" s="27" t="s">
        <v>1036</v>
      </c>
      <c r="H350" s="28">
        <v>3209784721</v>
      </c>
      <c r="I350" s="29" t="s">
        <v>1159</v>
      </c>
      <c r="J350" s="30" t="s">
        <v>1048</v>
      </c>
      <c r="K350" s="32" t="s">
        <v>1049</v>
      </c>
      <c r="L350" s="54">
        <v>0</v>
      </c>
      <c r="M350" s="58" t="s">
        <v>1049</v>
      </c>
      <c r="N350" s="36">
        <v>9.433962264</v>
      </c>
      <c r="O350" s="30" t="s">
        <v>1049</v>
      </c>
      <c r="P350" s="34"/>
      <c r="Q350" s="32" t="str">
        <f t="shared" si="93"/>
        <v>NO</v>
      </c>
      <c r="R350" s="63" t="s">
        <v>1048</v>
      </c>
      <c r="S350" s="73">
        <v>9593.68</v>
      </c>
      <c r="T350" s="74">
        <v>458.28</v>
      </c>
      <c r="U350" s="74">
        <v>1137.47</v>
      </c>
      <c r="V350" s="75">
        <v>1345.52</v>
      </c>
      <c r="W350" s="37">
        <f t="shared" si="88"/>
        <v>1</v>
      </c>
      <c r="X350" s="26">
        <f t="shared" si="94"/>
        <v>0</v>
      </c>
      <c r="Y350" s="26">
        <f t="shared" si="89"/>
        <v>0</v>
      </c>
      <c r="Z350" s="28">
        <f t="shared" si="90"/>
        <v>0</v>
      </c>
      <c r="AA350" s="71" t="str">
        <f t="shared" si="95"/>
        <v>-</v>
      </c>
      <c r="AB350" s="37">
        <f t="shared" si="96"/>
        <v>1</v>
      </c>
      <c r="AC350" s="26">
        <f t="shared" si="97"/>
        <v>0</v>
      </c>
      <c r="AD350" s="28">
        <f t="shared" si="98"/>
        <v>0</v>
      </c>
      <c r="AE350" s="71" t="str">
        <f t="shared" si="91"/>
        <v>-</v>
      </c>
      <c r="AF350" s="37">
        <f t="shared" si="92"/>
        <v>0</v>
      </c>
    </row>
    <row r="351" spans="1:32" ht="12.75">
      <c r="A351" s="125">
        <v>2730060</v>
      </c>
      <c r="B351" s="37">
        <v>10719</v>
      </c>
      <c r="C351" s="26" t="s">
        <v>727</v>
      </c>
      <c r="D351" s="26" t="s">
        <v>916</v>
      </c>
      <c r="E351" s="26" t="s">
        <v>728</v>
      </c>
      <c r="F351" s="26">
        <v>55372</v>
      </c>
      <c r="G351" s="27">
        <v>539</v>
      </c>
      <c r="H351" s="28">
        <v>9522260000</v>
      </c>
      <c r="I351" s="29" t="s">
        <v>1052</v>
      </c>
      <c r="J351" s="30" t="s">
        <v>1049</v>
      </c>
      <c r="K351" s="32" t="s">
        <v>1049</v>
      </c>
      <c r="L351" s="54">
        <v>5375.11</v>
      </c>
      <c r="M351" s="58" t="s">
        <v>1049</v>
      </c>
      <c r="N351" s="36">
        <v>2.996588043</v>
      </c>
      <c r="O351" s="30" t="s">
        <v>1049</v>
      </c>
      <c r="P351" s="34"/>
      <c r="Q351" s="32" t="str">
        <f t="shared" si="93"/>
        <v>NO</v>
      </c>
      <c r="R351" s="63" t="s">
        <v>1049</v>
      </c>
      <c r="S351" s="73">
        <v>114072.88</v>
      </c>
      <c r="T351" s="74">
        <v>3819.79</v>
      </c>
      <c r="U351" s="74">
        <v>16086.46</v>
      </c>
      <c r="V351" s="75">
        <v>23669</v>
      </c>
      <c r="W351" s="37">
        <f t="shared" si="88"/>
        <v>0</v>
      </c>
      <c r="X351" s="26">
        <f t="shared" si="94"/>
        <v>0</v>
      </c>
      <c r="Y351" s="26">
        <f t="shared" si="89"/>
        <v>0</v>
      </c>
      <c r="Z351" s="28">
        <f t="shared" si="90"/>
        <v>0</v>
      </c>
      <c r="AA351" s="71" t="str">
        <f t="shared" si="95"/>
        <v>-</v>
      </c>
      <c r="AB351" s="37">
        <f t="shared" si="96"/>
        <v>0</v>
      </c>
      <c r="AC351" s="26">
        <f t="shared" si="97"/>
        <v>0</v>
      </c>
      <c r="AD351" s="28">
        <f t="shared" si="98"/>
        <v>0</v>
      </c>
      <c r="AE351" s="71" t="str">
        <f t="shared" si="91"/>
        <v>-</v>
      </c>
      <c r="AF351" s="37">
        <f t="shared" si="92"/>
        <v>0</v>
      </c>
    </row>
    <row r="352" spans="1:32" ht="12.75">
      <c r="A352" s="125">
        <v>2730090</v>
      </c>
      <c r="B352" s="37">
        <v>10704</v>
      </c>
      <c r="C352" s="26" t="s">
        <v>729</v>
      </c>
      <c r="D352" s="26" t="s">
        <v>730</v>
      </c>
      <c r="E352" s="26" t="s">
        <v>729</v>
      </c>
      <c r="F352" s="26">
        <v>55810</v>
      </c>
      <c r="G352" s="27">
        <v>2797</v>
      </c>
      <c r="H352" s="28">
        <v>2186284934</v>
      </c>
      <c r="I352" s="29" t="s">
        <v>1072</v>
      </c>
      <c r="J352" s="30" t="s">
        <v>1049</v>
      </c>
      <c r="K352" s="32" t="s">
        <v>1049</v>
      </c>
      <c r="L352" s="54">
        <v>1742.03</v>
      </c>
      <c r="M352" s="58" t="s">
        <v>1049</v>
      </c>
      <c r="N352" s="36">
        <v>4.111936037</v>
      </c>
      <c r="O352" s="30" t="s">
        <v>1049</v>
      </c>
      <c r="P352" s="34"/>
      <c r="Q352" s="32" t="str">
        <f t="shared" si="93"/>
        <v>NO</v>
      </c>
      <c r="R352" s="63" t="s">
        <v>1049</v>
      </c>
      <c r="S352" s="73">
        <v>62024.9</v>
      </c>
      <c r="T352" s="74">
        <v>2659.65</v>
      </c>
      <c r="U352" s="74">
        <v>6642.49</v>
      </c>
      <c r="V352" s="75">
        <v>7886.31</v>
      </c>
      <c r="W352" s="37">
        <f t="shared" si="88"/>
        <v>0</v>
      </c>
      <c r="X352" s="26">
        <f t="shared" si="94"/>
        <v>0</v>
      </c>
      <c r="Y352" s="26">
        <f t="shared" si="89"/>
        <v>0</v>
      </c>
      <c r="Z352" s="28">
        <f t="shared" si="90"/>
        <v>0</v>
      </c>
      <c r="AA352" s="71" t="str">
        <f t="shared" si="95"/>
        <v>-</v>
      </c>
      <c r="AB352" s="37">
        <f t="shared" si="96"/>
        <v>0</v>
      </c>
      <c r="AC352" s="26">
        <f t="shared" si="97"/>
        <v>0</v>
      </c>
      <c r="AD352" s="28">
        <f t="shared" si="98"/>
        <v>0</v>
      </c>
      <c r="AE352" s="71" t="str">
        <f t="shared" si="91"/>
        <v>-</v>
      </c>
      <c r="AF352" s="37">
        <f t="shared" si="92"/>
        <v>0</v>
      </c>
    </row>
    <row r="353" spans="1:32" ht="12.75">
      <c r="A353" s="125">
        <v>2730150</v>
      </c>
      <c r="B353" s="37">
        <v>10195</v>
      </c>
      <c r="C353" s="26" t="s">
        <v>930</v>
      </c>
      <c r="D353" s="26" t="s">
        <v>731</v>
      </c>
      <c r="E353" s="26" t="s">
        <v>930</v>
      </c>
      <c r="F353" s="26">
        <v>55065</v>
      </c>
      <c r="G353" s="27">
        <v>38</v>
      </c>
      <c r="H353" s="28">
        <v>5072632151</v>
      </c>
      <c r="I353" s="29" t="s">
        <v>1157</v>
      </c>
      <c r="J353" s="30" t="s">
        <v>1048</v>
      </c>
      <c r="K353" s="32" t="s">
        <v>1048</v>
      </c>
      <c r="L353" s="54">
        <v>455.66</v>
      </c>
      <c r="M353" s="58" t="s">
        <v>1049</v>
      </c>
      <c r="N353" s="36">
        <v>2.838427948</v>
      </c>
      <c r="O353" s="30" t="s">
        <v>1049</v>
      </c>
      <c r="P353" s="34"/>
      <c r="Q353" s="32" t="str">
        <f t="shared" si="93"/>
        <v>NO</v>
      </c>
      <c r="R353" s="63" t="s">
        <v>1048</v>
      </c>
      <c r="S353" s="73">
        <v>10718.51</v>
      </c>
      <c r="T353" s="74">
        <v>398.37</v>
      </c>
      <c r="U353" s="74">
        <v>1349.01</v>
      </c>
      <c r="V353" s="75">
        <v>1848.81</v>
      </c>
      <c r="W353" s="37">
        <f t="shared" si="88"/>
        <v>1</v>
      </c>
      <c r="X353" s="26">
        <f t="shared" si="94"/>
        <v>1</v>
      </c>
      <c r="Y353" s="26">
        <f t="shared" si="89"/>
        <v>0</v>
      </c>
      <c r="Z353" s="28">
        <f t="shared" si="90"/>
        <v>0</v>
      </c>
      <c r="AA353" s="71" t="str">
        <f t="shared" si="95"/>
        <v>SRSA</v>
      </c>
      <c r="AB353" s="37">
        <f t="shared" si="96"/>
        <v>1</v>
      </c>
      <c r="AC353" s="26">
        <f t="shared" si="97"/>
        <v>0</v>
      </c>
      <c r="AD353" s="28">
        <f t="shared" si="98"/>
        <v>0</v>
      </c>
      <c r="AE353" s="71" t="str">
        <f t="shared" si="91"/>
        <v>-</v>
      </c>
      <c r="AF353" s="37">
        <f t="shared" si="92"/>
        <v>0</v>
      </c>
    </row>
    <row r="354" spans="1:32" ht="12.75">
      <c r="A354" s="125">
        <v>2730510</v>
      </c>
      <c r="B354" s="37">
        <v>10038</v>
      </c>
      <c r="C354" s="26" t="s">
        <v>734</v>
      </c>
      <c r="D354" s="26" t="s">
        <v>735</v>
      </c>
      <c r="E354" s="26" t="s">
        <v>734</v>
      </c>
      <c r="F354" s="26">
        <v>56671</v>
      </c>
      <c r="G354" s="27" t="s">
        <v>1036</v>
      </c>
      <c r="H354" s="28">
        <v>2186793353</v>
      </c>
      <c r="I354" s="29" t="s">
        <v>1063</v>
      </c>
      <c r="J354" s="30" t="s">
        <v>1048</v>
      </c>
      <c r="K354" s="32" t="s">
        <v>1048</v>
      </c>
      <c r="L354" s="54">
        <v>1227.7</v>
      </c>
      <c r="M354" s="58" t="s">
        <v>1049</v>
      </c>
      <c r="N354" s="36">
        <v>43.85423101</v>
      </c>
      <c r="O354" s="30" t="s">
        <v>1048</v>
      </c>
      <c r="P354" s="34"/>
      <c r="Q354" s="32" t="str">
        <f t="shared" si="93"/>
        <v>NO</v>
      </c>
      <c r="R354" s="63" t="s">
        <v>1048</v>
      </c>
      <c r="S354" s="73">
        <v>185297.98</v>
      </c>
      <c r="T354" s="74">
        <v>25231.14</v>
      </c>
      <c r="U354" s="74">
        <v>30954.98</v>
      </c>
      <c r="V354" s="75">
        <v>14369.25</v>
      </c>
      <c r="W354" s="37">
        <f t="shared" si="88"/>
        <v>1</v>
      </c>
      <c r="X354" s="26">
        <f t="shared" si="94"/>
        <v>0</v>
      </c>
      <c r="Y354" s="26">
        <f t="shared" si="89"/>
        <v>0</v>
      </c>
      <c r="Z354" s="28">
        <f t="shared" si="90"/>
        <v>0</v>
      </c>
      <c r="AA354" s="71" t="str">
        <f t="shared" si="95"/>
        <v>-</v>
      </c>
      <c r="AB354" s="37">
        <f t="shared" si="96"/>
        <v>1</v>
      </c>
      <c r="AC354" s="26">
        <f t="shared" si="97"/>
        <v>1</v>
      </c>
      <c r="AD354" s="28" t="str">
        <f t="shared" si="98"/>
        <v>Initial</v>
      </c>
      <c r="AE354" s="71" t="str">
        <f t="shared" si="91"/>
        <v>RLIS</v>
      </c>
      <c r="AF354" s="37">
        <f t="shared" si="92"/>
        <v>0</v>
      </c>
    </row>
    <row r="355" spans="1:32" ht="12.75">
      <c r="A355" s="125">
        <v>2730450</v>
      </c>
      <c r="B355" s="37">
        <v>10630</v>
      </c>
      <c r="C355" s="26" t="s">
        <v>51</v>
      </c>
      <c r="D355" s="26" t="s">
        <v>732</v>
      </c>
      <c r="E355" s="26" t="s">
        <v>51</v>
      </c>
      <c r="F355" s="26">
        <v>56750</v>
      </c>
      <c r="G355" s="27" t="s">
        <v>1036</v>
      </c>
      <c r="H355" s="28">
        <v>2182532139</v>
      </c>
      <c r="I355" s="29" t="s">
        <v>1159</v>
      </c>
      <c r="J355" s="30" t="s">
        <v>1048</v>
      </c>
      <c r="K355" s="32" t="s">
        <v>1048</v>
      </c>
      <c r="L355" s="54">
        <v>366.24</v>
      </c>
      <c r="M355" s="58" t="s">
        <v>1048</v>
      </c>
      <c r="N355" s="36">
        <v>7.259953162</v>
      </c>
      <c r="O355" s="30" t="s">
        <v>1049</v>
      </c>
      <c r="P355" s="34"/>
      <c r="Q355" s="32" t="str">
        <f t="shared" si="93"/>
        <v>NO</v>
      </c>
      <c r="R355" s="63" t="s">
        <v>1048</v>
      </c>
      <c r="S355" s="73">
        <v>22797.24</v>
      </c>
      <c r="T355" s="74">
        <v>1448.49</v>
      </c>
      <c r="U355" s="74">
        <v>2451.1</v>
      </c>
      <c r="V355" s="75">
        <v>2095.7</v>
      </c>
      <c r="W355" s="37">
        <f t="shared" si="88"/>
        <v>1</v>
      </c>
      <c r="X355" s="26">
        <f t="shared" si="94"/>
        <v>1</v>
      </c>
      <c r="Y355" s="26">
        <f t="shared" si="89"/>
        <v>0</v>
      </c>
      <c r="Z355" s="28">
        <f t="shared" si="90"/>
        <v>0</v>
      </c>
      <c r="AA355" s="71" t="str">
        <f t="shared" si="95"/>
        <v>SRSA</v>
      </c>
      <c r="AB355" s="37">
        <f t="shared" si="96"/>
        <v>1</v>
      </c>
      <c r="AC355" s="26">
        <f t="shared" si="97"/>
        <v>0</v>
      </c>
      <c r="AD355" s="28">
        <f t="shared" si="98"/>
        <v>0</v>
      </c>
      <c r="AE355" s="71" t="str">
        <f t="shared" si="91"/>
        <v>-</v>
      </c>
      <c r="AF355" s="37">
        <f t="shared" si="92"/>
        <v>0</v>
      </c>
    </row>
    <row r="356" spans="1:32" ht="12.75">
      <c r="A356" s="125">
        <v>2700132</v>
      </c>
      <c r="B356" s="37">
        <v>12884</v>
      </c>
      <c r="C356" s="26" t="s">
        <v>155</v>
      </c>
      <c r="D356" s="26" t="s">
        <v>918</v>
      </c>
      <c r="E356" s="26" t="s">
        <v>156</v>
      </c>
      <c r="F356" s="26">
        <v>56152</v>
      </c>
      <c r="G356" s="27">
        <v>278</v>
      </c>
      <c r="H356" s="28">
        <v>5077527361</v>
      </c>
      <c r="I356" s="29" t="s">
        <v>1159</v>
      </c>
      <c r="J356" s="30" t="s">
        <v>1048</v>
      </c>
      <c r="K356" s="32" t="s">
        <v>1048</v>
      </c>
      <c r="L356" s="54">
        <v>497.16</v>
      </c>
      <c r="M356" s="58" t="s">
        <v>1049</v>
      </c>
      <c r="N356" s="36">
        <v>10.67503925</v>
      </c>
      <c r="O356" s="30" t="s">
        <v>1049</v>
      </c>
      <c r="P356" s="34"/>
      <c r="Q356" s="32" t="str">
        <f t="shared" si="93"/>
        <v>NO</v>
      </c>
      <c r="R356" s="63" t="s">
        <v>1048</v>
      </c>
      <c r="S356" s="73">
        <v>37498.7</v>
      </c>
      <c r="T356" s="74">
        <v>2721.89</v>
      </c>
      <c r="U356" s="74">
        <v>4013.83</v>
      </c>
      <c r="V356" s="75">
        <v>2821.73</v>
      </c>
      <c r="W356" s="37">
        <f t="shared" si="88"/>
        <v>1</v>
      </c>
      <c r="X356" s="26">
        <f t="shared" si="94"/>
        <v>1</v>
      </c>
      <c r="Y356" s="26">
        <f t="shared" si="89"/>
        <v>0</v>
      </c>
      <c r="Z356" s="28">
        <f t="shared" si="90"/>
        <v>0</v>
      </c>
      <c r="AA356" s="71" t="str">
        <f t="shared" si="95"/>
        <v>SRSA</v>
      </c>
      <c r="AB356" s="37">
        <f t="shared" si="96"/>
        <v>1</v>
      </c>
      <c r="AC356" s="26">
        <f t="shared" si="97"/>
        <v>0</v>
      </c>
      <c r="AD356" s="28">
        <f t="shared" si="98"/>
        <v>0</v>
      </c>
      <c r="AE356" s="71" t="str">
        <f t="shared" si="91"/>
        <v>-</v>
      </c>
      <c r="AF356" s="37">
        <f t="shared" si="92"/>
        <v>0</v>
      </c>
    </row>
    <row r="357" spans="1:32" ht="12.75">
      <c r="A357" s="125">
        <v>2730480</v>
      </c>
      <c r="B357" s="37">
        <v>10256</v>
      </c>
      <c r="C357" s="26" t="s">
        <v>326</v>
      </c>
      <c r="D357" s="26" t="s">
        <v>733</v>
      </c>
      <c r="E357" s="26" t="s">
        <v>326</v>
      </c>
      <c r="F357" s="26">
        <v>55066</v>
      </c>
      <c r="G357" s="27">
        <v>7444</v>
      </c>
      <c r="H357" s="28">
        <v>6513854500</v>
      </c>
      <c r="I357" s="29" t="s">
        <v>1053</v>
      </c>
      <c r="J357" s="30" t="s">
        <v>1049</v>
      </c>
      <c r="K357" s="32" t="s">
        <v>1049</v>
      </c>
      <c r="L357" s="54">
        <v>2736.71</v>
      </c>
      <c r="M357" s="58" t="s">
        <v>1049</v>
      </c>
      <c r="N357" s="36">
        <v>6.60987074</v>
      </c>
      <c r="O357" s="30" t="s">
        <v>1049</v>
      </c>
      <c r="P357" s="34"/>
      <c r="Q357" s="32" t="str">
        <f t="shared" si="93"/>
        <v>NO</v>
      </c>
      <c r="R357" s="63" t="s">
        <v>1048</v>
      </c>
      <c r="S357" s="73">
        <v>114587.31</v>
      </c>
      <c r="T357" s="74">
        <v>5960.34</v>
      </c>
      <c r="U357" s="74">
        <v>12911.15</v>
      </c>
      <c r="V357" s="75">
        <v>13950.08</v>
      </c>
      <c r="W357" s="37">
        <f t="shared" si="88"/>
        <v>0</v>
      </c>
      <c r="X357" s="26">
        <f t="shared" si="94"/>
        <v>0</v>
      </c>
      <c r="Y357" s="26">
        <f t="shared" si="89"/>
        <v>0</v>
      </c>
      <c r="Z357" s="28">
        <f t="shared" si="90"/>
        <v>0</v>
      </c>
      <c r="AA357" s="71" t="str">
        <f t="shared" si="95"/>
        <v>-</v>
      </c>
      <c r="AB357" s="37">
        <f t="shared" si="96"/>
        <v>1</v>
      </c>
      <c r="AC357" s="26">
        <f t="shared" si="97"/>
        <v>0</v>
      </c>
      <c r="AD357" s="28">
        <f t="shared" si="98"/>
        <v>0</v>
      </c>
      <c r="AE357" s="71" t="str">
        <f t="shared" si="91"/>
        <v>-</v>
      </c>
      <c r="AF357" s="37">
        <f t="shared" si="92"/>
        <v>0</v>
      </c>
    </row>
    <row r="358" spans="1:32" ht="12.75">
      <c r="A358" s="125">
        <v>2700182</v>
      </c>
      <c r="B358" s="37">
        <v>12897</v>
      </c>
      <c r="C358" s="26" t="s">
        <v>244</v>
      </c>
      <c r="D358" s="26" t="s">
        <v>245</v>
      </c>
      <c r="E358" s="26" t="s">
        <v>246</v>
      </c>
      <c r="F358" s="26">
        <v>56283</v>
      </c>
      <c r="G358" s="27">
        <v>1938</v>
      </c>
      <c r="H358" s="28">
        <v>5076443531</v>
      </c>
      <c r="I358" s="29" t="s">
        <v>1151</v>
      </c>
      <c r="J358" s="30" t="s">
        <v>1049</v>
      </c>
      <c r="K358" s="32" t="s">
        <v>1049</v>
      </c>
      <c r="L358" s="54">
        <v>1356.88</v>
      </c>
      <c r="M358" s="58" t="s">
        <v>1049</v>
      </c>
      <c r="N358" s="36">
        <v>7.297830375</v>
      </c>
      <c r="O358" s="30" t="s">
        <v>1049</v>
      </c>
      <c r="P358" s="34"/>
      <c r="Q358" s="32" t="str">
        <f t="shared" si="93"/>
        <v>NO</v>
      </c>
      <c r="R358" s="63" t="s">
        <v>1048</v>
      </c>
      <c r="S358" s="73">
        <v>61094.22</v>
      </c>
      <c r="T358" s="74">
        <v>3545.4</v>
      </c>
      <c r="U358" s="74">
        <v>6877.69</v>
      </c>
      <c r="V358" s="75">
        <v>6785.35</v>
      </c>
      <c r="W358" s="37">
        <f t="shared" si="88"/>
        <v>0</v>
      </c>
      <c r="X358" s="26">
        <f t="shared" si="94"/>
        <v>0</v>
      </c>
      <c r="Y358" s="26">
        <f t="shared" si="89"/>
        <v>0</v>
      </c>
      <c r="Z358" s="28">
        <f t="shared" si="90"/>
        <v>0</v>
      </c>
      <c r="AA358" s="71" t="str">
        <f t="shared" si="95"/>
        <v>-</v>
      </c>
      <c r="AB358" s="37">
        <f t="shared" si="96"/>
        <v>1</v>
      </c>
      <c r="AC358" s="26">
        <f t="shared" si="97"/>
        <v>0</v>
      </c>
      <c r="AD358" s="28">
        <f t="shared" si="98"/>
        <v>0</v>
      </c>
      <c r="AE358" s="71" t="str">
        <f t="shared" si="91"/>
        <v>-</v>
      </c>
      <c r="AF358" s="37">
        <f t="shared" si="92"/>
        <v>0</v>
      </c>
    </row>
    <row r="359" spans="1:32" ht="12.75">
      <c r="A359" s="125">
        <v>2700163</v>
      </c>
      <c r="B359" s="37">
        <v>12890</v>
      </c>
      <c r="C359" s="26" t="s">
        <v>208</v>
      </c>
      <c r="D359" s="26" t="s">
        <v>209</v>
      </c>
      <c r="E359" s="26" t="s">
        <v>210</v>
      </c>
      <c r="F359" s="26">
        <v>56284</v>
      </c>
      <c r="G359" s="27">
        <v>338</v>
      </c>
      <c r="H359" s="28">
        <v>3203298362</v>
      </c>
      <c r="I359" s="29" t="s">
        <v>1159</v>
      </c>
      <c r="J359" s="30" t="s">
        <v>1048</v>
      </c>
      <c r="K359" s="32" t="s">
        <v>1048</v>
      </c>
      <c r="L359" s="54">
        <v>682.49</v>
      </c>
      <c r="M359" s="58" t="s">
        <v>1049</v>
      </c>
      <c r="N359" s="36">
        <v>9.215017065</v>
      </c>
      <c r="O359" s="30" t="s">
        <v>1049</v>
      </c>
      <c r="P359" s="34"/>
      <c r="Q359" s="32" t="str">
        <f t="shared" si="93"/>
        <v>NO</v>
      </c>
      <c r="R359" s="63" t="s">
        <v>1048</v>
      </c>
      <c r="S359" s="73">
        <v>58585.57</v>
      </c>
      <c r="T359" s="74">
        <v>4563.78</v>
      </c>
      <c r="U359" s="74">
        <v>6495.02</v>
      </c>
      <c r="V359" s="75">
        <v>4288.25</v>
      </c>
      <c r="W359" s="37">
        <f t="shared" si="88"/>
        <v>1</v>
      </c>
      <c r="X359" s="26">
        <f t="shared" si="94"/>
        <v>0</v>
      </c>
      <c r="Y359" s="26">
        <f t="shared" si="89"/>
        <v>0</v>
      </c>
      <c r="Z359" s="28">
        <f t="shared" si="90"/>
        <v>0</v>
      </c>
      <c r="AA359" s="71" t="str">
        <f t="shared" si="95"/>
        <v>-</v>
      </c>
      <c r="AB359" s="37">
        <f t="shared" si="96"/>
        <v>1</v>
      </c>
      <c r="AC359" s="26">
        <f t="shared" si="97"/>
        <v>0</v>
      </c>
      <c r="AD359" s="28">
        <f t="shared" si="98"/>
        <v>0</v>
      </c>
      <c r="AE359" s="71" t="str">
        <f t="shared" si="91"/>
        <v>-</v>
      </c>
      <c r="AF359" s="37">
        <f t="shared" si="92"/>
        <v>0</v>
      </c>
    </row>
    <row r="360" spans="1:32" ht="12.75">
      <c r="A360" s="125">
        <v>2731750</v>
      </c>
      <c r="B360" s="37">
        <v>10280</v>
      </c>
      <c r="C360" s="26" t="s">
        <v>990</v>
      </c>
      <c r="D360" s="26" t="s">
        <v>739</v>
      </c>
      <c r="E360" s="26" t="s">
        <v>990</v>
      </c>
      <c r="F360" s="26">
        <v>55423</v>
      </c>
      <c r="G360" s="27">
        <v>3000</v>
      </c>
      <c r="H360" s="28">
        <v>6127986000</v>
      </c>
      <c r="I360" s="29" t="s">
        <v>1152</v>
      </c>
      <c r="J360" s="30" t="s">
        <v>1049</v>
      </c>
      <c r="K360" s="32" t="s">
        <v>1049</v>
      </c>
      <c r="L360" s="54">
        <v>3743.57</v>
      </c>
      <c r="M360" s="58" t="s">
        <v>1049</v>
      </c>
      <c r="N360" s="36">
        <v>8.526658527</v>
      </c>
      <c r="O360" s="30" t="s">
        <v>1049</v>
      </c>
      <c r="P360" s="34"/>
      <c r="Q360" s="32" t="str">
        <f t="shared" si="93"/>
        <v>NO</v>
      </c>
      <c r="R360" s="63" t="s">
        <v>1049</v>
      </c>
      <c r="S360" s="73">
        <v>179331.85</v>
      </c>
      <c r="T360" s="74">
        <v>9545.64</v>
      </c>
      <c r="U360" s="74">
        <v>21712.14</v>
      </c>
      <c r="V360" s="75">
        <v>24292.02</v>
      </c>
      <c r="W360" s="37">
        <f t="shared" si="88"/>
        <v>0</v>
      </c>
      <c r="X360" s="26">
        <f t="shared" si="94"/>
        <v>0</v>
      </c>
      <c r="Y360" s="26">
        <f t="shared" si="89"/>
        <v>0</v>
      </c>
      <c r="Z360" s="28">
        <f t="shared" si="90"/>
        <v>0</v>
      </c>
      <c r="AA360" s="71" t="str">
        <f t="shared" si="95"/>
        <v>-</v>
      </c>
      <c r="AB360" s="37">
        <f t="shared" si="96"/>
        <v>0</v>
      </c>
      <c r="AC360" s="26">
        <f t="shared" si="97"/>
        <v>0</v>
      </c>
      <c r="AD360" s="28">
        <f t="shared" si="98"/>
        <v>0</v>
      </c>
      <c r="AE360" s="71" t="str">
        <f t="shared" si="91"/>
        <v>-</v>
      </c>
      <c r="AF360" s="37">
        <f t="shared" si="92"/>
        <v>0</v>
      </c>
    </row>
    <row r="361" spans="1:32" ht="12.75">
      <c r="A361" s="125">
        <v>2700194</v>
      </c>
      <c r="B361" s="37">
        <v>74083</v>
      </c>
      <c r="C361" s="26" t="s">
        <v>271</v>
      </c>
      <c r="D361" s="26" t="s">
        <v>272</v>
      </c>
      <c r="E361" s="26" t="s">
        <v>273</v>
      </c>
      <c r="F361" s="26">
        <v>55943</v>
      </c>
      <c r="G361" s="27" t="s">
        <v>1036</v>
      </c>
      <c r="H361" s="28">
        <v>5074549566</v>
      </c>
      <c r="I361" s="29" t="s">
        <v>1157</v>
      </c>
      <c r="J361" s="30" t="s">
        <v>1048</v>
      </c>
      <c r="K361" s="32" t="s">
        <v>1048</v>
      </c>
      <c r="L361" s="54">
        <v>52.45</v>
      </c>
      <c r="M361" s="58" t="s">
        <v>1049</v>
      </c>
      <c r="N361" s="36" t="s">
        <v>336</v>
      </c>
      <c r="O361" s="30" t="s">
        <v>336</v>
      </c>
      <c r="P361" s="34"/>
      <c r="Q361" s="32" t="str">
        <f t="shared" si="93"/>
        <v>NO</v>
      </c>
      <c r="R361" s="63" t="s">
        <v>1048</v>
      </c>
      <c r="S361" s="73">
        <v>1014.46</v>
      </c>
      <c r="T361" s="74">
        <v>40.09</v>
      </c>
      <c r="U361" s="74">
        <v>151.86</v>
      </c>
      <c r="V361" s="75">
        <v>216.42</v>
      </c>
      <c r="W361" s="37">
        <f t="shared" si="88"/>
        <v>1</v>
      </c>
      <c r="X361" s="26">
        <f t="shared" si="94"/>
        <v>1</v>
      </c>
      <c r="Y361" s="26">
        <f t="shared" si="89"/>
        <v>0</v>
      </c>
      <c r="Z361" s="28">
        <f t="shared" si="90"/>
        <v>0</v>
      </c>
      <c r="AA361" s="71" t="str">
        <f t="shared" si="95"/>
        <v>SRSA</v>
      </c>
      <c r="AB361" s="37">
        <f t="shared" si="96"/>
        <v>1</v>
      </c>
      <c r="AC361" s="26">
        <f t="shared" si="97"/>
        <v>0</v>
      </c>
      <c r="AD361" s="28">
        <f t="shared" si="98"/>
        <v>0</v>
      </c>
      <c r="AE361" s="71" t="str">
        <f t="shared" si="91"/>
        <v>-</v>
      </c>
      <c r="AF361" s="37">
        <f t="shared" si="92"/>
        <v>0</v>
      </c>
    </row>
    <row r="362" spans="1:32" s="25" customFormat="1" ht="12.75">
      <c r="A362" s="126"/>
      <c r="B362" s="121">
        <v>74119</v>
      </c>
      <c r="C362" s="38" t="s">
        <v>1110</v>
      </c>
      <c r="D362" s="38" t="s">
        <v>1111</v>
      </c>
      <c r="E362" s="38" t="s">
        <v>1112</v>
      </c>
      <c r="F362" s="38" t="s">
        <v>1079</v>
      </c>
      <c r="G362" s="38" t="s">
        <v>1113</v>
      </c>
      <c r="H362" s="50" t="s">
        <v>1114</v>
      </c>
      <c r="I362" s="51"/>
      <c r="J362" s="30"/>
      <c r="K362" s="32" t="s">
        <v>1049</v>
      </c>
      <c r="L362" s="55">
        <v>78</v>
      </c>
      <c r="M362" s="58" t="s">
        <v>1049</v>
      </c>
      <c r="N362" s="36"/>
      <c r="O362" s="30"/>
      <c r="P362" s="34"/>
      <c r="Q362" s="32" t="str">
        <f t="shared" si="93"/>
        <v>NO</v>
      </c>
      <c r="R362" s="63"/>
      <c r="S362" s="76">
        <v>3353.78</v>
      </c>
      <c r="T362" s="77">
        <v>0</v>
      </c>
      <c r="U362" s="77">
        <v>149.56</v>
      </c>
      <c r="V362" s="78">
        <v>281.97</v>
      </c>
      <c r="W362" s="37">
        <f t="shared" si="88"/>
        <v>0</v>
      </c>
      <c r="X362" s="26">
        <f t="shared" si="94"/>
        <v>1</v>
      </c>
      <c r="Y362" s="26">
        <f t="shared" si="89"/>
        <v>0</v>
      </c>
      <c r="Z362" s="28">
        <f t="shared" si="90"/>
        <v>0</v>
      </c>
      <c r="AA362" s="71" t="str">
        <f t="shared" si="95"/>
        <v>-</v>
      </c>
      <c r="AB362" s="37">
        <f t="shared" si="96"/>
        <v>0</v>
      </c>
      <c r="AC362" s="26">
        <f t="shared" si="97"/>
        <v>0</v>
      </c>
      <c r="AD362" s="28">
        <f t="shared" si="98"/>
        <v>0</v>
      </c>
      <c r="AE362" s="71" t="str">
        <f t="shared" si="91"/>
        <v>-</v>
      </c>
      <c r="AF362" s="37">
        <f t="shared" si="92"/>
        <v>0</v>
      </c>
    </row>
    <row r="363" spans="1:32" s="1" customFormat="1" ht="12.75">
      <c r="A363" s="125">
        <v>2700226</v>
      </c>
      <c r="B363" s="37">
        <v>74066</v>
      </c>
      <c r="C363" s="26" t="s">
        <v>316</v>
      </c>
      <c r="D363" s="26" t="s">
        <v>317</v>
      </c>
      <c r="E363" s="26" t="s">
        <v>927</v>
      </c>
      <c r="F363" s="26">
        <v>56001</v>
      </c>
      <c r="G363" s="27">
        <v>5312</v>
      </c>
      <c r="H363" s="28">
        <v>5073875524</v>
      </c>
      <c r="I363" s="29" t="s">
        <v>1153</v>
      </c>
      <c r="J363" s="30" t="s">
        <v>1049</v>
      </c>
      <c r="K363" s="32"/>
      <c r="L363" s="54">
        <v>84.59</v>
      </c>
      <c r="M363" s="58" t="s">
        <v>1049</v>
      </c>
      <c r="N363" s="36" t="s">
        <v>336</v>
      </c>
      <c r="O363" s="30" t="s">
        <v>336</v>
      </c>
      <c r="P363" s="34"/>
      <c r="Q363" s="32" t="str">
        <f t="shared" si="93"/>
        <v>NO</v>
      </c>
      <c r="R363" s="63" t="s">
        <v>1049</v>
      </c>
      <c r="S363" s="73">
        <v>6389.47</v>
      </c>
      <c r="T363" s="74">
        <v>297.11</v>
      </c>
      <c r="U363" s="74">
        <v>555.97</v>
      </c>
      <c r="V363" s="75">
        <v>530.18</v>
      </c>
      <c r="W363" s="37">
        <f t="shared" si="88"/>
        <v>0</v>
      </c>
      <c r="X363" s="26">
        <f t="shared" si="94"/>
        <v>1</v>
      </c>
      <c r="Y363" s="26">
        <f t="shared" si="89"/>
        <v>0</v>
      </c>
      <c r="Z363" s="28">
        <f t="shared" si="90"/>
        <v>0</v>
      </c>
      <c r="AA363" s="71" t="str">
        <f t="shared" si="95"/>
        <v>-</v>
      </c>
      <c r="AB363" s="37">
        <f t="shared" si="96"/>
        <v>0</v>
      </c>
      <c r="AC363" s="26">
        <f t="shared" si="97"/>
        <v>0</v>
      </c>
      <c r="AD363" s="28">
        <f t="shared" si="98"/>
        <v>0</v>
      </c>
      <c r="AE363" s="71" t="str">
        <f t="shared" si="91"/>
        <v>-</v>
      </c>
      <c r="AF363" s="37">
        <f t="shared" si="92"/>
        <v>0</v>
      </c>
    </row>
    <row r="364" spans="1:32" s="1" customFormat="1" ht="12.75">
      <c r="A364" s="125">
        <v>2700221</v>
      </c>
      <c r="B364" s="37">
        <v>74064</v>
      </c>
      <c r="C364" s="26" t="s">
        <v>306</v>
      </c>
      <c r="D364" s="26" t="s">
        <v>307</v>
      </c>
      <c r="E364" s="26" t="s">
        <v>308</v>
      </c>
      <c r="F364" s="26">
        <v>55959</v>
      </c>
      <c r="G364" s="27">
        <v>43</v>
      </c>
      <c r="H364" s="28">
        <v>5076892844</v>
      </c>
      <c r="I364" s="29" t="s">
        <v>1151</v>
      </c>
      <c r="J364" s="30" t="s">
        <v>1049</v>
      </c>
      <c r="K364" s="32" t="s">
        <v>1150</v>
      </c>
      <c r="L364" s="54">
        <v>62.3</v>
      </c>
      <c r="M364" s="58" t="s">
        <v>1049</v>
      </c>
      <c r="N364" s="36" t="s">
        <v>336</v>
      </c>
      <c r="O364" s="30" t="s">
        <v>336</v>
      </c>
      <c r="P364" s="34"/>
      <c r="Q364" s="32" t="str">
        <f t="shared" si="93"/>
        <v>NO</v>
      </c>
      <c r="R364" s="63" t="s">
        <v>1048</v>
      </c>
      <c r="S364" s="73">
        <v>3960.39</v>
      </c>
      <c r="T364" s="74">
        <v>381.94</v>
      </c>
      <c r="U364" s="74">
        <v>550.41</v>
      </c>
      <c r="V364" s="75">
        <v>371.78</v>
      </c>
      <c r="W364" s="37">
        <f t="shared" si="88"/>
        <v>1</v>
      </c>
      <c r="X364" s="26">
        <f t="shared" si="94"/>
        <v>1</v>
      </c>
      <c r="Y364" s="26">
        <f t="shared" si="89"/>
        <v>0</v>
      </c>
      <c r="Z364" s="28">
        <f t="shared" si="90"/>
        <v>0</v>
      </c>
      <c r="AA364" s="71" t="str">
        <f t="shared" si="95"/>
        <v>SRSA</v>
      </c>
      <c r="AB364" s="37">
        <f t="shared" si="96"/>
        <v>1</v>
      </c>
      <c r="AC364" s="26">
        <f t="shared" si="97"/>
        <v>0</v>
      </c>
      <c r="AD364" s="28">
        <f t="shared" si="98"/>
        <v>0</v>
      </c>
      <c r="AE364" s="71" t="str">
        <f t="shared" si="91"/>
        <v>-</v>
      </c>
      <c r="AF364" s="37">
        <f t="shared" si="92"/>
        <v>0</v>
      </c>
    </row>
    <row r="365" spans="1:32" ht="12.75">
      <c r="A365" s="125">
        <v>2731780</v>
      </c>
      <c r="B365" s="37">
        <v>10281</v>
      </c>
      <c r="C365" s="26" t="s">
        <v>740</v>
      </c>
      <c r="D365" s="26" t="s">
        <v>741</v>
      </c>
      <c r="E365" s="26" t="s">
        <v>742</v>
      </c>
      <c r="F365" s="26">
        <v>55427</v>
      </c>
      <c r="G365" s="27">
        <v>1288</v>
      </c>
      <c r="H365" s="28">
        <v>7635048011</v>
      </c>
      <c r="I365" s="29" t="s">
        <v>1054</v>
      </c>
      <c r="J365" s="30" t="s">
        <v>1049</v>
      </c>
      <c r="K365" s="32" t="s">
        <v>1049</v>
      </c>
      <c r="L365" s="54">
        <v>12709.16</v>
      </c>
      <c r="M365" s="58" t="s">
        <v>1049</v>
      </c>
      <c r="N365" s="36">
        <v>5.946860509</v>
      </c>
      <c r="O365" s="30" t="s">
        <v>1049</v>
      </c>
      <c r="P365" s="34"/>
      <c r="Q365" s="32" t="str">
        <f t="shared" si="93"/>
        <v>NO</v>
      </c>
      <c r="R365" s="63" t="s">
        <v>1049</v>
      </c>
      <c r="S365" s="73">
        <v>459096.94</v>
      </c>
      <c r="T365" s="74">
        <v>16988.92</v>
      </c>
      <c r="U365" s="74">
        <v>46423.37</v>
      </c>
      <c r="V365" s="75">
        <v>57904.18</v>
      </c>
      <c r="W365" s="37">
        <f t="shared" si="88"/>
        <v>0</v>
      </c>
      <c r="X365" s="26">
        <f t="shared" si="94"/>
        <v>0</v>
      </c>
      <c r="Y365" s="26">
        <f t="shared" si="89"/>
        <v>0</v>
      </c>
      <c r="Z365" s="28">
        <f t="shared" si="90"/>
        <v>0</v>
      </c>
      <c r="AA365" s="71" t="str">
        <f t="shared" si="95"/>
        <v>-</v>
      </c>
      <c r="AB365" s="37">
        <f t="shared" si="96"/>
        <v>0</v>
      </c>
      <c r="AC365" s="26">
        <f t="shared" si="97"/>
        <v>0</v>
      </c>
      <c r="AD365" s="28">
        <f t="shared" si="98"/>
        <v>0</v>
      </c>
      <c r="AE365" s="71" t="str">
        <f t="shared" si="91"/>
        <v>-</v>
      </c>
      <c r="AF365" s="37">
        <f t="shared" si="92"/>
        <v>0</v>
      </c>
    </row>
    <row r="366" spans="1:32" ht="12.75">
      <c r="A366" s="125">
        <v>2731800</v>
      </c>
      <c r="B366" s="37">
        <v>10535</v>
      </c>
      <c r="C366" s="26" t="s">
        <v>963</v>
      </c>
      <c r="D366" s="26" t="s">
        <v>743</v>
      </c>
      <c r="E366" s="26" t="s">
        <v>963</v>
      </c>
      <c r="F366" s="26">
        <v>55902</v>
      </c>
      <c r="G366" s="27" t="s">
        <v>1036</v>
      </c>
      <c r="H366" s="28">
        <v>5072858551</v>
      </c>
      <c r="I366" s="29" t="s">
        <v>1072</v>
      </c>
      <c r="J366" s="30" t="s">
        <v>1049</v>
      </c>
      <c r="K366" s="32" t="s">
        <v>1049</v>
      </c>
      <c r="L366" s="54">
        <v>15207.2</v>
      </c>
      <c r="M366" s="58" t="s">
        <v>1049</v>
      </c>
      <c r="N366" s="36">
        <v>6.793422405</v>
      </c>
      <c r="O366" s="30" t="s">
        <v>1049</v>
      </c>
      <c r="P366" s="34"/>
      <c r="Q366" s="32" t="str">
        <f t="shared" si="93"/>
        <v>NO</v>
      </c>
      <c r="R366" s="63" t="s">
        <v>1049</v>
      </c>
      <c r="S366" s="73">
        <v>583652.11</v>
      </c>
      <c r="T366" s="74">
        <v>34628.2</v>
      </c>
      <c r="U366" s="74">
        <v>75445.49</v>
      </c>
      <c r="V366" s="75">
        <v>81866.33</v>
      </c>
      <c r="W366" s="37">
        <f t="shared" si="88"/>
        <v>0</v>
      </c>
      <c r="X366" s="26">
        <f t="shared" si="94"/>
        <v>0</v>
      </c>
      <c r="Y366" s="26">
        <f t="shared" si="89"/>
        <v>0</v>
      </c>
      <c r="Z366" s="28">
        <f t="shared" si="90"/>
        <v>0</v>
      </c>
      <c r="AA366" s="71" t="str">
        <f t="shared" si="95"/>
        <v>-</v>
      </c>
      <c r="AB366" s="37">
        <f t="shared" si="96"/>
        <v>0</v>
      </c>
      <c r="AC366" s="26">
        <f t="shared" si="97"/>
        <v>0</v>
      </c>
      <c r="AD366" s="28">
        <f t="shared" si="98"/>
        <v>0</v>
      </c>
      <c r="AE366" s="71" t="str">
        <f t="shared" si="91"/>
        <v>-</v>
      </c>
      <c r="AF366" s="37">
        <f t="shared" si="92"/>
        <v>0</v>
      </c>
    </row>
    <row r="367" spans="1:32" s="1" customFormat="1" ht="12.75">
      <c r="A367" s="125">
        <v>2700180</v>
      </c>
      <c r="B367" s="37">
        <v>74056</v>
      </c>
      <c r="C367" s="26" t="s">
        <v>240</v>
      </c>
      <c r="D367" s="26" t="s">
        <v>241</v>
      </c>
      <c r="E367" s="26" t="s">
        <v>963</v>
      </c>
      <c r="F367" s="26">
        <v>55901</v>
      </c>
      <c r="G367" s="27">
        <v>2755</v>
      </c>
      <c r="H367" s="28">
        <v>5072823325</v>
      </c>
      <c r="I367" s="29" t="s">
        <v>1155</v>
      </c>
      <c r="J367" s="30" t="s">
        <v>1049</v>
      </c>
      <c r="K367" s="32"/>
      <c r="L367" s="54">
        <v>114.31</v>
      </c>
      <c r="M367" s="58" t="s">
        <v>1049</v>
      </c>
      <c r="N367" s="36" t="s">
        <v>336</v>
      </c>
      <c r="O367" s="30" t="s">
        <v>336</v>
      </c>
      <c r="P367" s="34"/>
      <c r="Q367" s="32" t="str">
        <f t="shared" si="93"/>
        <v>NO</v>
      </c>
      <c r="R367" s="63" t="s">
        <v>1049</v>
      </c>
      <c r="S367" s="73">
        <v>4296.72</v>
      </c>
      <c r="T367" s="74">
        <v>550.51</v>
      </c>
      <c r="U367" s="74">
        <v>829.51</v>
      </c>
      <c r="V367" s="75">
        <v>604.08</v>
      </c>
      <c r="W367" s="37">
        <f t="shared" si="88"/>
        <v>0</v>
      </c>
      <c r="X367" s="26">
        <f t="shared" si="94"/>
        <v>1</v>
      </c>
      <c r="Y367" s="26">
        <f t="shared" si="89"/>
        <v>0</v>
      </c>
      <c r="Z367" s="28">
        <f t="shared" si="90"/>
        <v>0</v>
      </c>
      <c r="AA367" s="71" t="str">
        <f t="shared" si="95"/>
        <v>-</v>
      </c>
      <c r="AB367" s="37">
        <f t="shared" si="96"/>
        <v>0</v>
      </c>
      <c r="AC367" s="26">
        <f t="shared" si="97"/>
        <v>0</v>
      </c>
      <c r="AD367" s="28">
        <f t="shared" si="98"/>
        <v>0</v>
      </c>
      <c r="AE367" s="71" t="str">
        <f t="shared" si="91"/>
        <v>-</v>
      </c>
      <c r="AF367" s="37">
        <f t="shared" si="92"/>
        <v>0</v>
      </c>
    </row>
    <row r="368" spans="1:32" ht="12.75">
      <c r="A368" s="125">
        <v>2732070</v>
      </c>
      <c r="B368" s="37">
        <v>10883</v>
      </c>
      <c r="C368" s="26" t="s">
        <v>996</v>
      </c>
      <c r="D368" s="26" t="s">
        <v>953</v>
      </c>
      <c r="E368" s="26" t="s">
        <v>996</v>
      </c>
      <c r="F368" s="26">
        <v>55373</v>
      </c>
      <c r="G368" s="27">
        <v>9</v>
      </c>
      <c r="H368" s="28">
        <v>7634779165</v>
      </c>
      <c r="I368" s="29" t="s">
        <v>1052</v>
      </c>
      <c r="J368" s="30" t="s">
        <v>1049</v>
      </c>
      <c r="K368" s="32" t="s">
        <v>1049</v>
      </c>
      <c r="L368" s="54">
        <v>1631.94</v>
      </c>
      <c r="M368" s="58" t="s">
        <v>1049</v>
      </c>
      <c r="N368" s="36">
        <v>2.87804878</v>
      </c>
      <c r="O368" s="30" t="s">
        <v>1049</v>
      </c>
      <c r="P368" s="34"/>
      <c r="Q368" s="32" t="str">
        <f t="shared" si="93"/>
        <v>NO</v>
      </c>
      <c r="R368" s="63" t="s">
        <v>1049</v>
      </c>
      <c r="S368" s="73">
        <v>28653.45</v>
      </c>
      <c r="T368" s="74">
        <v>1099.86</v>
      </c>
      <c r="U368" s="74">
        <v>4543.38</v>
      </c>
      <c r="V368" s="75">
        <v>6648.3</v>
      </c>
      <c r="W368" s="37">
        <f t="shared" si="88"/>
        <v>0</v>
      </c>
      <c r="X368" s="26">
        <f t="shared" si="94"/>
        <v>0</v>
      </c>
      <c r="Y368" s="26">
        <f t="shared" si="89"/>
        <v>0</v>
      </c>
      <c r="Z368" s="28">
        <f t="shared" si="90"/>
        <v>0</v>
      </c>
      <c r="AA368" s="71" t="str">
        <f t="shared" si="95"/>
        <v>-</v>
      </c>
      <c r="AB368" s="37">
        <f t="shared" si="96"/>
        <v>0</v>
      </c>
      <c r="AC368" s="26">
        <f t="shared" si="97"/>
        <v>0</v>
      </c>
      <c r="AD368" s="28">
        <f t="shared" si="98"/>
        <v>0</v>
      </c>
      <c r="AE368" s="71" t="str">
        <f t="shared" si="91"/>
        <v>-</v>
      </c>
      <c r="AF368" s="37">
        <f t="shared" si="92"/>
        <v>0</v>
      </c>
    </row>
    <row r="369" spans="1:32" s="1" customFormat="1" ht="12.75">
      <c r="A369" s="125">
        <v>2709440</v>
      </c>
      <c r="B369" s="37">
        <v>10750</v>
      </c>
      <c r="C369" s="26" t="s">
        <v>456</v>
      </c>
      <c r="D369" s="26" t="s">
        <v>457</v>
      </c>
      <c r="E369" s="26" t="s">
        <v>458</v>
      </c>
      <c r="F369" s="26">
        <v>56320</v>
      </c>
      <c r="G369" s="27">
        <v>1409</v>
      </c>
      <c r="H369" s="28">
        <v>3206854901</v>
      </c>
      <c r="I369" s="29" t="s">
        <v>1055</v>
      </c>
      <c r="J369" s="30" t="s">
        <v>1049</v>
      </c>
      <c r="K369" s="32" t="s">
        <v>1048</v>
      </c>
      <c r="L369" s="54">
        <v>2212.34</v>
      </c>
      <c r="M369" s="58" t="s">
        <v>1049</v>
      </c>
      <c r="N369" s="36">
        <v>5.872689938</v>
      </c>
      <c r="O369" s="30" t="s">
        <v>1049</v>
      </c>
      <c r="P369" s="34"/>
      <c r="Q369" s="32" t="str">
        <f t="shared" si="93"/>
        <v>NO</v>
      </c>
      <c r="R369" s="63" t="s">
        <v>1049</v>
      </c>
      <c r="S369" s="73">
        <v>65141.33</v>
      </c>
      <c r="T369" s="74">
        <v>3380.5</v>
      </c>
      <c r="U369" s="74">
        <v>9022.37</v>
      </c>
      <c r="V369" s="75">
        <v>11116.43</v>
      </c>
      <c r="W369" s="37">
        <f t="shared" si="88"/>
        <v>1</v>
      </c>
      <c r="X369" s="26">
        <f t="shared" si="94"/>
        <v>0</v>
      </c>
      <c r="Y369" s="26">
        <f t="shared" si="89"/>
        <v>0</v>
      </c>
      <c r="Z369" s="28">
        <f t="shared" si="90"/>
        <v>0</v>
      </c>
      <c r="AA369" s="71" t="str">
        <f t="shared" si="95"/>
        <v>-</v>
      </c>
      <c r="AB369" s="37">
        <f t="shared" si="96"/>
        <v>0</v>
      </c>
      <c r="AC369" s="26">
        <f t="shared" si="97"/>
        <v>0</v>
      </c>
      <c r="AD369" s="28">
        <f t="shared" si="98"/>
        <v>0</v>
      </c>
      <c r="AE369" s="71" t="str">
        <f t="shared" si="91"/>
        <v>-</v>
      </c>
      <c r="AF369" s="37">
        <f t="shared" si="92"/>
        <v>0</v>
      </c>
    </row>
    <row r="370" spans="1:32" s="1" customFormat="1" ht="12.75">
      <c r="A370" s="125">
        <v>2732250</v>
      </c>
      <c r="B370" s="37">
        <v>10682</v>
      </c>
      <c r="C370" s="26" t="s">
        <v>744</v>
      </c>
      <c r="D370" s="26" t="s">
        <v>745</v>
      </c>
      <c r="E370" s="26" t="s">
        <v>744</v>
      </c>
      <c r="F370" s="26">
        <v>56751</v>
      </c>
      <c r="G370" s="27">
        <v>1199</v>
      </c>
      <c r="H370" s="28">
        <v>2184631471</v>
      </c>
      <c r="I370" s="29" t="s">
        <v>1050</v>
      </c>
      <c r="J370" s="30" t="s">
        <v>1049</v>
      </c>
      <c r="K370" s="32" t="s">
        <v>1150</v>
      </c>
      <c r="L370" s="54">
        <v>1377.7</v>
      </c>
      <c r="M370" s="58" t="s">
        <v>1048</v>
      </c>
      <c r="N370" s="36">
        <v>3.713706955</v>
      </c>
      <c r="O370" s="30" t="s">
        <v>1049</v>
      </c>
      <c r="P370" s="34"/>
      <c r="Q370" s="32" t="str">
        <f t="shared" si="93"/>
        <v>NO</v>
      </c>
      <c r="R370" s="63" t="s">
        <v>1048</v>
      </c>
      <c r="S370" s="73">
        <v>38220.81</v>
      </c>
      <c r="T370" s="74">
        <v>1253.66</v>
      </c>
      <c r="U370" s="74">
        <v>4204.03</v>
      </c>
      <c r="V370" s="75">
        <v>5740.36</v>
      </c>
      <c r="W370" s="37">
        <f t="shared" si="88"/>
        <v>1</v>
      </c>
      <c r="X370" s="26">
        <f t="shared" si="94"/>
        <v>1</v>
      </c>
      <c r="Y370" s="26">
        <f t="shared" si="89"/>
        <v>0</v>
      </c>
      <c r="Z370" s="28">
        <f t="shared" si="90"/>
        <v>0</v>
      </c>
      <c r="AA370" s="71" t="str">
        <f t="shared" si="95"/>
        <v>SRSA</v>
      </c>
      <c r="AB370" s="37">
        <f t="shared" si="96"/>
        <v>1</v>
      </c>
      <c r="AC370" s="26">
        <f t="shared" si="97"/>
        <v>0</v>
      </c>
      <c r="AD370" s="28">
        <f t="shared" si="98"/>
        <v>0</v>
      </c>
      <c r="AE370" s="71" t="str">
        <f t="shared" si="91"/>
        <v>-</v>
      </c>
      <c r="AF370" s="37">
        <f t="shared" si="92"/>
        <v>0</v>
      </c>
    </row>
    <row r="371" spans="1:32" ht="12.75">
      <c r="A371" s="125">
        <v>2732390</v>
      </c>
      <c r="B371" s="37">
        <v>10196</v>
      </c>
      <c r="C371" s="26" t="s">
        <v>746</v>
      </c>
      <c r="D371" s="26" t="s">
        <v>747</v>
      </c>
      <c r="E371" s="26" t="s">
        <v>39</v>
      </c>
      <c r="F371" s="26">
        <v>55068</v>
      </c>
      <c r="G371" s="27">
        <v>4199</v>
      </c>
      <c r="H371" s="28">
        <v>6514237700</v>
      </c>
      <c r="I371" s="29" t="s">
        <v>1054</v>
      </c>
      <c r="J371" s="30" t="s">
        <v>1049</v>
      </c>
      <c r="K371" s="32" t="s">
        <v>1049</v>
      </c>
      <c r="L371" s="54">
        <v>26779.48</v>
      </c>
      <c r="M371" s="58" t="s">
        <v>1049</v>
      </c>
      <c r="N371" s="36">
        <v>3.090909091</v>
      </c>
      <c r="O371" s="30" t="s">
        <v>1049</v>
      </c>
      <c r="P371" s="34"/>
      <c r="Q371" s="32" t="str">
        <f t="shared" si="93"/>
        <v>NO</v>
      </c>
      <c r="R371" s="63" t="s">
        <v>1049</v>
      </c>
      <c r="S371" s="73">
        <v>546090.76</v>
      </c>
      <c r="T371" s="74">
        <v>16111.51</v>
      </c>
      <c r="U371" s="74">
        <v>74415.41</v>
      </c>
      <c r="V371" s="75">
        <v>112209.74</v>
      </c>
      <c r="W371" s="37">
        <f t="shared" si="88"/>
        <v>0</v>
      </c>
      <c r="X371" s="26">
        <f t="shared" si="94"/>
        <v>0</v>
      </c>
      <c r="Y371" s="26">
        <f t="shared" si="89"/>
        <v>0</v>
      </c>
      <c r="Z371" s="28">
        <f t="shared" si="90"/>
        <v>0</v>
      </c>
      <c r="AA371" s="71" t="str">
        <f t="shared" si="95"/>
        <v>-</v>
      </c>
      <c r="AB371" s="37">
        <f t="shared" si="96"/>
        <v>0</v>
      </c>
      <c r="AC371" s="26">
        <f t="shared" si="97"/>
        <v>0</v>
      </c>
      <c r="AD371" s="28">
        <f t="shared" si="98"/>
        <v>0</v>
      </c>
      <c r="AE371" s="71" t="str">
        <f t="shared" si="91"/>
        <v>-</v>
      </c>
      <c r="AF371" s="37">
        <f t="shared" si="92"/>
        <v>0</v>
      </c>
    </row>
    <row r="372" spans="1:32" ht="12.75">
      <c r="A372" s="125">
        <v>2732430</v>
      </c>
      <c r="B372" s="37">
        <v>10623</v>
      </c>
      <c r="C372" s="26" t="s">
        <v>964</v>
      </c>
      <c r="D372" s="26" t="s">
        <v>748</v>
      </c>
      <c r="E372" s="26" t="s">
        <v>964</v>
      </c>
      <c r="F372" s="26">
        <v>55113</v>
      </c>
      <c r="G372" s="27">
        <v>3299</v>
      </c>
      <c r="H372" s="28">
        <v>6516351600</v>
      </c>
      <c r="I372" s="29" t="s">
        <v>1152</v>
      </c>
      <c r="J372" s="30" t="s">
        <v>1049</v>
      </c>
      <c r="K372" s="32" t="s">
        <v>1049</v>
      </c>
      <c r="L372" s="54">
        <v>5995.98</v>
      </c>
      <c r="M372" s="58" t="s">
        <v>1049</v>
      </c>
      <c r="N372" s="36">
        <v>2.068003045</v>
      </c>
      <c r="O372" s="30" t="s">
        <v>1049</v>
      </c>
      <c r="P372" s="34"/>
      <c r="Q372" s="32" t="str">
        <f t="shared" si="93"/>
        <v>NO</v>
      </c>
      <c r="R372" s="63" t="s">
        <v>1049</v>
      </c>
      <c r="S372" s="73">
        <v>172669.65</v>
      </c>
      <c r="T372" s="74">
        <v>5635.64</v>
      </c>
      <c r="U372" s="74">
        <v>22122.33</v>
      </c>
      <c r="V372" s="75">
        <v>31882.84</v>
      </c>
      <c r="W372" s="37">
        <f t="shared" si="88"/>
        <v>0</v>
      </c>
      <c r="X372" s="26">
        <f t="shared" si="94"/>
        <v>0</v>
      </c>
      <c r="Y372" s="26">
        <f t="shared" si="89"/>
        <v>0</v>
      </c>
      <c r="Z372" s="28">
        <f t="shared" si="90"/>
        <v>0</v>
      </c>
      <c r="AA372" s="71" t="str">
        <f t="shared" si="95"/>
        <v>-</v>
      </c>
      <c r="AB372" s="37">
        <f t="shared" si="96"/>
        <v>0</v>
      </c>
      <c r="AC372" s="26">
        <f t="shared" si="97"/>
        <v>0</v>
      </c>
      <c r="AD372" s="28">
        <f t="shared" si="98"/>
        <v>0</v>
      </c>
      <c r="AE372" s="71" t="str">
        <f t="shared" si="91"/>
        <v>-</v>
      </c>
      <c r="AF372" s="37">
        <f t="shared" si="92"/>
        <v>0</v>
      </c>
    </row>
    <row r="373" spans="1:32" ht="12.75">
      <c r="A373" s="125">
        <v>2732460</v>
      </c>
      <c r="B373" s="37">
        <v>10850</v>
      </c>
      <c r="C373" s="26" t="s">
        <v>749</v>
      </c>
      <c r="D373" s="26" t="s">
        <v>750</v>
      </c>
      <c r="E373" s="26" t="s">
        <v>749</v>
      </c>
      <c r="F373" s="26">
        <v>56579</v>
      </c>
      <c r="G373" s="27">
        <v>247</v>
      </c>
      <c r="H373" s="28">
        <v>2188672117</v>
      </c>
      <c r="I373" s="29" t="s">
        <v>1159</v>
      </c>
      <c r="J373" s="30" t="s">
        <v>1048</v>
      </c>
      <c r="K373" s="32" t="s">
        <v>1048</v>
      </c>
      <c r="L373" s="54">
        <v>219.76</v>
      </c>
      <c r="M373" s="58" t="s">
        <v>1048</v>
      </c>
      <c r="N373" s="36">
        <v>11.11111111</v>
      </c>
      <c r="O373" s="30" t="s">
        <v>1049</v>
      </c>
      <c r="P373" s="34"/>
      <c r="Q373" s="32" t="str">
        <f t="shared" si="93"/>
        <v>NO</v>
      </c>
      <c r="R373" s="63" t="s">
        <v>1048</v>
      </c>
      <c r="S373" s="73">
        <v>6744.98</v>
      </c>
      <c r="T373" s="74">
        <v>618.54</v>
      </c>
      <c r="U373" s="74">
        <v>1140.85</v>
      </c>
      <c r="V373" s="75">
        <v>1072.45</v>
      </c>
      <c r="W373" s="37">
        <f t="shared" si="88"/>
        <v>1</v>
      </c>
      <c r="X373" s="26">
        <f t="shared" si="94"/>
        <v>1</v>
      </c>
      <c r="Y373" s="26">
        <f t="shared" si="89"/>
        <v>0</v>
      </c>
      <c r="Z373" s="28">
        <f t="shared" si="90"/>
        <v>0</v>
      </c>
      <c r="AA373" s="71" t="str">
        <f t="shared" si="95"/>
        <v>SRSA</v>
      </c>
      <c r="AB373" s="37">
        <f t="shared" si="96"/>
        <v>1</v>
      </c>
      <c r="AC373" s="26">
        <f t="shared" si="97"/>
        <v>0</v>
      </c>
      <c r="AD373" s="28">
        <f t="shared" si="98"/>
        <v>0</v>
      </c>
      <c r="AE373" s="71" t="str">
        <f t="shared" si="91"/>
        <v>-</v>
      </c>
      <c r="AF373" s="37">
        <f t="shared" si="92"/>
        <v>0</v>
      </c>
    </row>
    <row r="374" spans="1:32" ht="12.75">
      <c r="A374" s="125">
        <v>2732490</v>
      </c>
      <c r="B374" s="37">
        <v>10516</v>
      </c>
      <c r="C374" s="26" t="s">
        <v>965</v>
      </c>
      <c r="D374" s="26" t="s">
        <v>751</v>
      </c>
      <c r="E374" s="26" t="s">
        <v>965</v>
      </c>
      <c r="F374" s="26">
        <v>56167</v>
      </c>
      <c r="G374" s="27">
        <v>9799</v>
      </c>
      <c r="H374" s="28">
        <v>5079458123</v>
      </c>
      <c r="I374" s="29" t="s">
        <v>1159</v>
      </c>
      <c r="J374" s="30" t="s">
        <v>1048</v>
      </c>
      <c r="K374" s="32" t="s">
        <v>1048</v>
      </c>
      <c r="L374" s="54">
        <v>165.41</v>
      </c>
      <c r="M374" s="58" t="s">
        <v>1049</v>
      </c>
      <c r="N374" s="36">
        <v>7.746478873</v>
      </c>
      <c r="O374" s="30" t="s">
        <v>1049</v>
      </c>
      <c r="P374" s="34"/>
      <c r="Q374" s="32" t="str">
        <f t="shared" si="93"/>
        <v>NO</v>
      </c>
      <c r="R374" s="63" t="s">
        <v>1048</v>
      </c>
      <c r="S374" s="73">
        <v>8456.51</v>
      </c>
      <c r="T374" s="74">
        <v>556.24</v>
      </c>
      <c r="U374" s="74">
        <v>950.91</v>
      </c>
      <c r="V374" s="75">
        <v>822.98</v>
      </c>
      <c r="W374" s="37">
        <f t="shared" si="88"/>
        <v>1</v>
      </c>
      <c r="X374" s="26">
        <f t="shared" si="94"/>
        <v>1</v>
      </c>
      <c r="Y374" s="26">
        <f t="shared" si="89"/>
        <v>0</v>
      </c>
      <c r="Z374" s="28">
        <f t="shared" si="90"/>
        <v>0</v>
      </c>
      <c r="AA374" s="71" t="str">
        <f t="shared" si="95"/>
        <v>SRSA</v>
      </c>
      <c r="AB374" s="37">
        <f t="shared" si="96"/>
        <v>1</v>
      </c>
      <c r="AC374" s="26">
        <f t="shared" si="97"/>
        <v>0</v>
      </c>
      <c r="AD374" s="28">
        <f t="shared" si="98"/>
        <v>0</v>
      </c>
      <c r="AE374" s="71" t="str">
        <f t="shared" si="91"/>
        <v>-</v>
      </c>
      <c r="AF374" s="37">
        <f t="shared" si="92"/>
        <v>0</v>
      </c>
    </row>
    <row r="375" spans="1:32" ht="12.75">
      <c r="A375" s="125">
        <v>2732520</v>
      </c>
      <c r="B375" s="37">
        <v>10485</v>
      </c>
      <c r="C375" s="26" t="s">
        <v>752</v>
      </c>
      <c r="D375" s="26" t="s">
        <v>753</v>
      </c>
      <c r="E375" s="26" t="s">
        <v>752</v>
      </c>
      <c r="F375" s="26">
        <v>56373</v>
      </c>
      <c r="G375" s="27">
        <v>5</v>
      </c>
      <c r="H375" s="28">
        <v>3205845531</v>
      </c>
      <c r="I375" s="29" t="s">
        <v>1159</v>
      </c>
      <c r="J375" s="30" t="s">
        <v>1048</v>
      </c>
      <c r="K375" s="32" t="s">
        <v>1048</v>
      </c>
      <c r="L375" s="54">
        <v>700.39</v>
      </c>
      <c r="M375" s="58" t="s">
        <v>1049</v>
      </c>
      <c r="N375" s="36">
        <v>11.12716763</v>
      </c>
      <c r="O375" s="30" t="s">
        <v>1049</v>
      </c>
      <c r="P375" s="34"/>
      <c r="Q375" s="32" t="str">
        <f t="shared" si="93"/>
        <v>NO</v>
      </c>
      <c r="R375" s="63" t="s">
        <v>1048</v>
      </c>
      <c r="S375" s="73">
        <v>42287.6</v>
      </c>
      <c r="T375" s="74">
        <v>2983.65</v>
      </c>
      <c r="U375" s="74">
        <v>4695.45</v>
      </c>
      <c r="V375" s="75">
        <v>3650.47</v>
      </c>
      <c r="W375" s="37">
        <f t="shared" si="88"/>
        <v>1</v>
      </c>
      <c r="X375" s="26">
        <f t="shared" si="94"/>
        <v>0</v>
      </c>
      <c r="Y375" s="26">
        <f t="shared" si="89"/>
        <v>0</v>
      </c>
      <c r="Z375" s="28">
        <f t="shared" si="90"/>
        <v>0</v>
      </c>
      <c r="AA375" s="71" t="str">
        <f t="shared" si="95"/>
        <v>-</v>
      </c>
      <c r="AB375" s="37">
        <f t="shared" si="96"/>
        <v>1</v>
      </c>
      <c r="AC375" s="26">
        <f t="shared" si="97"/>
        <v>0</v>
      </c>
      <c r="AD375" s="28">
        <f t="shared" si="98"/>
        <v>0</v>
      </c>
      <c r="AE375" s="71" t="str">
        <f t="shared" si="91"/>
        <v>-</v>
      </c>
      <c r="AF375" s="37">
        <f t="shared" si="92"/>
        <v>0</v>
      </c>
    </row>
    <row r="376" spans="1:32" ht="12.75">
      <c r="A376" s="125">
        <v>2732550</v>
      </c>
      <c r="B376" s="37">
        <v>10139</v>
      </c>
      <c r="C376" s="26" t="s">
        <v>754</v>
      </c>
      <c r="D376" s="26" t="s">
        <v>755</v>
      </c>
      <c r="E376" s="26" t="s">
        <v>754</v>
      </c>
      <c r="F376" s="26">
        <v>55069</v>
      </c>
      <c r="G376" s="27">
        <v>1351</v>
      </c>
      <c r="H376" s="28">
        <v>3203584855</v>
      </c>
      <c r="I376" s="29" t="s">
        <v>1157</v>
      </c>
      <c r="J376" s="30" t="s">
        <v>1048</v>
      </c>
      <c r="K376" s="32" t="s">
        <v>1048</v>
      </c>
      <c r="L376" s="54">
        <v>937.57</v>
      </c>
      <c r="M376" s="58" t="s">
        <v>1049</v>
      </c>
      <c r="N376" s="36">
        <v>8.595988539</v>
      </c>
      <c r="O376" s="30" t="s">
        <v>1049</v>
      </c>
      <c r="P376" s="34"/>
      <c r="Q376" s="32" t="str">
        <f t="shared" si="93"/>
        <v>NO</v>
      </c>
      <c r="R376" s="63" t="s">
        <v>1048</v>
      </c>
      <c r="S376" s="73">
        <v>41733.45</v>
      </c>
      <c r="T376" s="74">
        <v>2534.58</v>
      </c>
      <c r="U376" s="74">
        <v>4682.2</v>
      </c>
      <c r="V376" s="75">
        <v>4408.46</v>
      </c>
      <c r="W376" s="37">
        <f t="shared" si="88"/>
        <v>1</v>
      </c>
      <c r="X376" s="26">
        <f t="shared" si="94"/>
        <v>0</v>
      </c>
      <c r="Y376" s="26">
        <f t="shared" si="89"/>
        <v>0</v>
      </c>
      <c r="Z376" s="28">
        <f t="shared" si="90"/>
        <v>0</v>
      </c>
      <c r="AA376" s="71" t="str">
        <f t="shared" si="95"/>
        <v>-</v>
      </c>
      <c r="AB376" s="37">
        <f t="shared" si="96"/>
        <v>1</v>
      </c>
      <c r="AC376" s="26">
        <f t="shared" si="97"/>
        <v>0</v>
      </c>
      <c r="AD376" s="28">
        <f t="shared" si="98"/>
        <v>0</v>
      </c>
      <c r="AE376" s="71" t="str">
        <f t="shared" si="91"/>
        <v>-</v>
      </c>
      <c r="AF376" s="37">
        <f t="shared" si="92"/>
        <v>0</v>
      </c>
    </row>
    <row r="377" spans="1:32" ht="12.75">
      <c r="A377" s="125">
        <v>2728290</v>
      </c>
      <c r="B377" s="37">
        <v>10239</v>
      </c>
      <c r="C377" s="26" t="s">
        <v>710</v>
      </c>
      <c r="D377" s="26" t="s">
        <v>711</v>
      </c>
      <c r="E377" s="26" t="s">
        <v>712</v>
      </c>
      <c r="F377" s="26">
        <v>55971</v>
      </c>
      <c r="G377" s="27">
        <v>627</v>
      </c>
      <c r="H377" s="28">
        <v>5078647785</v>
      </c>
      <c r="I377" s="29" t="s">
        <v>1159</v>
      </c>
      <c r="J377" s="30" t="s">
        <v>1048</v>
      </c>
      <c r="K377" s="32" t="s">
        <v>1048</v>
      </c>
      <c r="L377" s="54">
        <v>654.42</v>
      </c>
      <c r="M377" s="58" t="s">
        <v>1049</v>
      </c>
      <c r="N377" s="36">
        <v>7.460545194</v>
      </c>
      <c r="O377" s="30" t="s">
        <v>1049</v>
      </c>
      <c r="P377" s="34"/>
      <c r="Q377" s="32" t="str">
        <f t="shared" si="93"/>
        <v>NO</v>
      </c>
      <c r="R377" s="63" t="s">
        <v>1048</v>
      </c>
      <c r="S377" s="73">
        <v>26406.81</v>
      </c>
      <c r="T377" s="74">
        <v>1500.06</v>
      </c>
      <c r="U377" s="74">
        <v>2972.34</v>
      </c>
      <c r="V377" s="75">
        <v>2988.52</v>
      </c>
      <c r="W377" s="37">
        <f t="shared" si="88"/>
        <v>1</v>
      </c>
      <c r="X377" s="26">
        <f t="shared" si="94"/>
        <v>0</v>
      </c>
      <c r="Y377" s="26">
        <f t="shared" si="89"/>
        <v>0</v>
      </c>
      <c r="Z377" s="28">
        <f t="shared" si="90"/>
        <v>0</v>
      </c>
      <c r="AA377" s="71" t="str">
        <f t="shared" si="95"/>
        <v>-</v>
      </c>
      <c r="AB377" s="37">
        <f t="shared" si="96"/>
        <v>1</v>
      </c>
      <c r="AC377" s="26">
        <f t="shared" si="97"/>
        <v>0</v>
      </c>
      <c r="AD377" s="28">
        <f t="shared" si="98"/>
        <v>0</v>
      </c>
      <c r="AE377" s="71" t="str">
        <f t="shared" si="91"/>
        <v>-</v>
      </c>
      <c r="AF377" s="37">
        <f t="shared" si="92"/>
        <v>0</v>
      </c>
    </row>
    <row r="378" spans="1:32" ht="12.75">
      <c r="A378" s="125">
        <v>2732640</v>
      </c>
      <c r="B378" s="37">
        <v>10418</v>
      </c>
      <c r="C378" s="26" t="s">
        <v>896</v>
      </c>
      <c r="D378" s="26" t="s">
        <v>341</v>
      </c>
      <c r="E378" s="26" t="s">
        <v>896</v>
      </c>
      <c r="F378" s="26">
        <v>56169</v>
      </c>
      <c r="G378" s="27">
        <v>310</v>
      </c>
      <c r="H378" s="28">
        <v>5078234371</v>
      </c>
      <c r="I378" s="29" t="s">
        <v>1159</v>
      </c>
      <c r="J378" s="30" t="s">
        <v>1048</v>
      </c>
      <c r="K378" s="32" t="s">
        <v>1048</v>
      </c>
      <c r="L378" s="54">
        <v>120.55</v>
      </c>
      <c r="M378" s="58" t="s">
        <v>1049</v>
      </c>
      <c r="N378" s="36">
        <v>6.936416185</v>
      </c>
      <c r="O378" s="30" t="s">
        <v>1049</v>
      </c>
      <c r="P378" s="34"/>
      <c r="Q378" s="32" t="str">
        <f t="shared" si="93"/>
        <v>NO</v>
      </c>
      <c r="R378" s="63" t="s">
        <v>1048</v>
      </c>
      <c r="S378" s="73">
        <v>7592.28</v>
      </c>
      <c r="T378" s="74">
        <v>415.54</v>
      </c>
      <c r="U378" s="74">
        <v>700.82</v>
      </c>
      <c r="V378" s="75">
        <v>596.78</v>
      </c>
      <c r="W378" s="37">
        <f t="shared" si="88"/>
        <v>1</v>
      </c>
      <c r="X378" s="26">
        <f t="shared" si="94"/>
        <v>1</v>
      </c>
      <c r="Y378" s="26">
        <f t="shared" si="89"/>
        <v>0</v>
      </c>
      <c r="Z378" s="28">
        <f t="shared" si="90"/>
        <v>0</v>
      </c>
      <c r="AA378" s="71" t="str">
        <f t="shared" si="95"/>
        <v>SRSA</v>
      </c>
      <c r="AB378" s="37">
        <f t="shared" si="96"/>
        <v>1</v>
      </c>
      <c r="AC378" s="26">
        <f t="shared" si="97"/>
        <v>0</v>
      </c>
      <c r="AD378" s="28">
        <f t="shared" si="98"/>
        <v>0</v>
      </c>
      <c r="AE378" s="71" t="str">
        <f t="shared" si="91"/>
        <v>-</v>
      </c>
      <c r="AF378" s="37">
        <f t="shared" si="92"/>
        <v>0</v>
      </c>
    </row>
    <row r="379" spans="1:32" ht="12.75">
      <c r="A379" s="125">
        <v>2732670</v>
      </c>
      <c r="B379" s="37">
        <v>10584</v>
      </c>
      <c r="C379" s="26" t="s">
        <v>756</v>
      </c>
      <c r="D379" s="26" t="s">
        <v>955</v>
      </c>
      <c r="E379" s="26" t="s">
        <v>756</v>
      </c>
      <c r="F379" s="26">
        <v>56170</v>
      </c>
      <c r="G379" s="27">
        <v>17</v>
      </c>
      <c r="H379" s="28">
        <v>5076583301</v>
      </c>
      <c r="I379" s="29" t="s">
        <v>1159</v>
      </c>
      <c r="J379" s="30" t="s">
        <v>1048</v>
      </c>
      <c r="K379" s="32" t="s">
        <v>1048</v>
      </c>
      <c r="L379" s="54">
        <v>239.7</v>
      </c>
      <c r="M379" s="58" t="s">
        <v>1049</v>
      </c>
      <c r="N379" s="36">
        <v>14.28571429</v>
      </c>
      <c r="O379" s="30" t="s">
        <v>1049</v>
      </c>
      <c r="P379" s="34"/>
      <c r="Q379" s="32" t="str">
        <f t="shared" si="93"/>
        <v>NO</v>
      </c>
      <c r="R379" s="63" t="s">
        <v>1048</v>
      </c>
      <c r="S379" s="73">
        <v>13845.85</v>
      </c>
      <c r="T379" s="74">
        <v>1018.42</v>
      </c>
      <c r="U379" s="74">
        <v>1599.95</v>
      </c>
      <c r="V379" s="75">
        <v>1240.81</v>
      </c>
      <c r="W379" s="37">
        <f t="shared" si="88"/>
        <v>1</v>
      </c>
      <c r="X379" s="26">
        <f t="shared" si="94"/>
        <v>1</v>
      </c>
      <c r="Y379" s="26">
        <f t="shared" si="89"/>
        <v>0</v>
      </c>
      <c r="Z379" s="28">
        <f t="shared" si="90"/>
        <v>0</v>
      </c>
      <c r="AA379" s="71" t="str">
        <f t="shared" si="95"/>
        <v>SRSA</v>
      </c>
      <c r="AB379" s="37">
        <f t="shared" si="96"/>
        <v>1</v>
      </c>
      <c r="AC379" s="26">
        <f t="shared" si="97"/>
        <v>0</v>
      </c>
      <c r="AD379" s="28">
        <f t="shared" si="98"/>
        <v>0</v>
      </c>
      <c r="AE379" s="71" t="str">
        <f t="shared" si="91"/>
        <v>-</v>
      </c>
      <c r="AF379" s="37">
        <f t="shared" si="92"/>
        <v>0</v>
      </c>
    </row>
    <row r="380" spans="1:32" ht="12.75">
      <c r="A380" s="125">
        <v>2700211</v>
      </c>
      <c r="B380" s="37">
        <v>74087</v>
      </c>
      <c r="C380" s="26" t="s">
        <v>290</v>
      </c>
      <c r="D380" s="26" t="s">
        <v>291</v>
      </c>
      <c r="E380" s="26" t="s">
        <v>251</v>
      </c>
      <c r="F380" s="26">
        <v>55443</v>
      </c>
      <c r="G380" s="27" t="s">
        <v>1036</v>
      </c>
      <c r="H380" s="28">
        <v>7633154020</v>
      </c>
      <c r="I380" s="29" t="s">
        <v>1152</v>
      </c>
      <c r="J380" s="30" t="s">
        <v>1049</v>
      </c>
      <c r="K380" s="32" t="s">
        <v>1049</v>
      </c>
      <c r="L380" s="54">
        <v>54.11</v>
      </c>
      <c r="M380" s="58" t="s">
        <v>1049</v>
      </c>
      <c r="N380" s="36" t="s">
        <v>336</v>
      </c>
      <c r="O380" s="30" t="s">
        <v>336</v>
      </c>
      <c r="P380" s="34"/>
      <c r="Q380" s="32" t="str">
        <f t="shared" si="93"/>
        <v>NO</v>
      </c>
      <c r="R380" s="63" t="s">
        <v>1049</v>
      </c>
      <c r="S380" s="73">
        <v>1795.66</v>
      </c>
      <c r="T380" s="74">
        <v>0</v>
      </c>
      <c r="U380" s="74">
        <v>113.12</v>
      </c>
      <c r="V380" s="75">
        <v>213.28</v>
      </c>
      <c r="W380" s="37">
        <f t="shared" si="88"/>
        <v>0</v>
      </c>
      <c r="X380" s="26">
        <f t="shared" si="94"/>
        <v>1</v>
      </c>
      <c r="Y380" s="26">
        <f t="shared" si="89"/>
        <v>0</v>
      </c>
      <c r="Z380" s="28">
        <f t="shared" si="90"/>
        <v>0</v>
      </c>
      <c r="AA380" s="71" t="str">
        <f t="shared" si="95"/>
        <v>-</v>
      </c>
      <c r="AB380" s="37">
        <f t="shared" si="96"/>
        <v>0</v>
      </c>
      <c r="AC380" s="26">
        <f t="shared" si="97"/>
        <v>0</v>
      </c>
      <c r="AD380" s="28">
        <f t="shared" si="98"/>
        <v>0</v>
      </c>
      <c r="AE380" s="71" t="str">
        <f t="shared" si="91"/>
        <v>-</v>
      </c>
      <c r="AF380" s="37">
        <f t="shared" si="92"/>
        <v>0</v>
      </c>
    </row>
    <row r="381" spans="1:32" ht="12.75">
      <c r="A381" s="125">
        <v>2732820</v>
      </c>
      <c r="B381" s="37">
        <v>10748</v>
      </c>
      <c r="C381" s="26" t="s">
        <v>74</v>
      </c>
      <c r="D381" s="26" t="s">
        <v>760</v>
      </c>
      <c r="E381" s="26" t="s">
        <v>74</v>
      </c>
      <c r="F381" s="26">
        <v>56377</v>
      </c>
      <c r="G381" s="27">
        <v>328</v>
      </c>
      <c r="H381" s="28">
        <v>3206563715</v>
      </c>
      <c r="I381" s="29" t="s">
        <v>1154</v>
      </c>
      <c r="J381" s="30" t="s">
        <v>1049</v>
      </c>
      <c r="K381" s="32" t="s">
        <v>1049</v>
      </c>
      <c r="L381" s="54">
        <v>2635.9</v>
      </c>
      <c r="M381" s="58" t="s">
        <v>1049</v>
      </c>
      <c r="N381" s="36">
        <v>6.644394952</v>
      </c>
      <c r="O381" s="30" t="s">
        <v>1049</v>
      </c>
      <c r="P381" s="34"/>
      <c r="Q381" s="32" t="str">
        <f t="shared" si="93"/>
        <v>NO</v>
      </c>
      <c r="R381" s="63" t="s">
        <v>1049</v>
      </c>
      <c r="S381" s="73">
        <v>65219.78</v>
      </c>
      <c r="T381" s="74">
        <v>4219.93</v>
      </c>
      <c r="U381" s="74">
        <v>10329.74</v>
      </c>
      <c r="V381" s="75">
        <v>12117.69</v>
      </c>
      <c r="W381" s="37">
        <f t="shared" si="88"/>
        <v>0</v>
      </c>
      <c r="X381" s="26">
        <f t="shared" si="94"/>
        <v>0</v>
      </c>
      <c r="Y381" s="26">
        <f t="shared" si="89"/>
        <v>0</v>
      </c>
      <c r="Z381" s="28">
        <f t="shared" si="90"/>
        <v>0</v>
      </c>
      <c r="AA381" s="71" t="str">
        <f t="shared" si="95"/>
        <v>-</v>
      </c>
      <c r="AB381" s="37">
        <f t="shared" si="96"/>
        <v>0</v>
      </c>
      <c r="AC381" s="26">
        <f t="shared" si="97"/>
        <v>0</v>
      </c>
      <c r="AD381" s="28">
        <f t="shared" si="98"/>
        <v>0</v>
      </c>
      <c r="AE381" s="71" t="str">
        <f t="shared" si="91"/>
        <v>-</v>
      </c>
      <c r="AF381" s="37">
        <f t="shared" si="92"/>
        <v>0</v>
      </c>
    </row>
    <row r="382" spans="1:32" ht="12.75">
      <c r="A382" s="125">
        <v>2732850</v>
      </c>
      <c r="B382" s="37">
        <v>10743</v>
      </c>
      <c r="C382" s="26" t="s">
        <v>327</v>
      </c>
      <c r="D382" s="26" t="s">
        <v>761</v>
      </c>
      <c r="E382" s="26" t="s">
        <v>327</v>
      </c>
      <c r="F382" s="26">
        <v>56378</v>
      </c>
      <c r="G382" s="27">
        <v>1698</v>
      </c>
      <c r="H382" s="28">
        <v>3203522284</v>
      </c>
      <c r="I382" s="29" t="s">
        <v>1154</v>
      </c>
      <c r="J382" s="30" t="s">
        <v>1049</v>
      </c>
      <c r="K382" s="32" t="s">
        <v>1049</v>
      </c>
      <c r="L382" s="54">
        <v>1106.2</v>
      </c>
      <c r="M382" s="58" t="s">
        <v>1049</v>
      </c>
      <c r="N382" s="36">
        <v>4.775481112</v>
      </c>
      <c r="O382" s="30" t="s">
        <v>1049</v>
      </c>
      <c r="P382" s="34"/>
      <c r="Q382" s="32" t="str">
        <f t="shared" si="93"/>
        <v>NO</v>
      </c>
      <c r="R382" s="63" t="s">
        <v>1049</v>
      </c>
      <c r="S382" s="73">
        <v>68828.31</v>
      </c>
      <c r="T382" s="74">
        <v>3924.39</v>
      </c>
      <c r="U382" s="74">
        <v>6968.48</v>
      </c>
      <c r="V382" s="75">
        <v>6295.73</v>
      </c>
      <c r="W382" s="37">
        <f t="shared" si="88"/>
        <v>0</v>
      </c>
      <c r="X382" s="26">
        <f t="shared" si="94"/>
        <v>0</v>
      </c>
      <c r="Y382" s="26">
        <f t="shared" si="89"/>
        <v>0</v>
      </c>
      <c r="Z382" s="28">
        <f t="shared" si="90"/>
        <v>0</v>
      </c>
      <c r="AA382" s="71" t="str">
        <f t="shared" si="95"/>
        <v>-</v>
      </c>
      <c r="AB382" s="37">
        <f t="shared" si="96"/>
        <v>0</v>
      </c>
      <c r="AC382" s="26">
        <f t="shared" si="97"/>
        <v>0</v>
      </c>
      <c r="AD382" s="28">
        <f t="shared" si="98"/>
        <v>0</v>
      </c>
      <c r="AE382" s="71" t="str">
        <f t="shared" si="91"/>
        <v>-</v>
      </c>
      <c r="AF382" s="37">
        <f t="shared" si="92"/>
        <v>0</v>
      </c>
    </row>
    <row r="383" spans="1:32" s="1" customFormat="1" ht="12.75">
      <c r="A383" s="125">
        <v>2732880</v>
      </c>
      <c r="B383" s="37">
        <v>10047</v>
      </c>
      <c r="C383" s="26" t="s">
        <v>762</v>
      </c>
      <c r="D383" s="26" t="s">
        <v>763</v>
      </c>
      <c r="E383" s="26" t="s">
        <v>762</v>
      </c>
      <c r="F383" s="26">
        <v>56379</v>
      </c>
      <c r="G383" s="27">
        <v>1916</v>
      </c>
      <c r="H383" s="28">
        <v>3202534703</v>
      </c>
      <c r="I383" s="29" t="s">
        <v>1055</v>
      </c>
      <c r="J383" s="30" t="s">
        <v>1049</v>
      </c>
      <c r="K383" s="32" t="s">
        <v>1048</v>
      </c>
      <c r="L383" s="54">
        <v>3312.6</v>
      </c>
      <c r="M383" s="58" t="s">
        <v>1049</v>
      </c>
      <c r="N383" s="36">
        <v>6.801736614</v>
      </c>
      <c r="O383" s="30" t="s">
        <v>1049</v>
      </c>
      <c r="P383" s="34"/>
      <c r="Q383" s="32" t="str">
        <f t="shared" si="93"/>
        <v>NO</v>
      </c>
      <c r="R383" s="63" t="s">
        <v>1049</v>
      </c>
      <c r="S383" s="73">
        <v>119955.32</v>
      </c>
      <c r="T383" s="74">
        <v>6439.89</v>
      </c>
      <c r="U383" s="74">
        <v>14572.66</v>
      </c>
      <c r="V383" s="75">
        <v>16246.54</v>
      </c>
      <c r="W383" s="37">
        <f t="shared" si="88"/>
        <v>1</v>
      </c>
      <c r="X383" s="26">
        <f t="shared" si="94"/>
        <v>0</v>
      </c>
      <c r="Y383" s="26">
        <f t="shared" si="89"/>
        <v>0</v>
      </c>
      <c r="Z383" s="28">
        <f t="shared" si="90"/>
        <v>0</v>
      </c>
      <c r="AA383" s="71" t="str">
        <f t="shared" si="95"/>
        <v>-</v>
      </c>
      <c r="AB383" s="37">
        <f t="shared" si="96"/>
        <v>0</v>
      </c>
      <c r="AC383" s="26">
        <f t="shared" si="97"/>
        <v>0</v>
      </c>
      <c r="AD383" s="28">
        <f t="shared" si="98"/>
        <v>0</v>
      </c>
      <c r="AE383" s="71" t="str">
        <f t="shared" si="91"/>
        <v>-</v>
      </c>
      <c r="AF383" s="37">
        <f t="shared" si="92"/>
        <v>0</v>
      </c>
    </row>
    <row r="384" spans="1:32" ht="12.75">
      <c r="A384" s="125">
        <v>2700225</v>
      </c>
      <c r="B384" s="37">
        <v>74058</v>
      </c>
      <c r="C384" s="26" t="s">
        <v>314</v>
      </c>
      <c r="D384" s="26" t="s">
        <v>315</v>
      </c>
      <c r="E384" s="26" t="s">
        <v>47</v>
      </c>
      <c r="F384" s="26">
        <v>56619</v>
      </c>
      <c r="G384" s="27" t="s">
        <v>1036</v>
      </c>
      <c r="H384" s="28">
        <v>2185863284</v>
      </c>
      <c r="I384" s="29" t="s">
        <v>1159</v>
      </c>
      <c r="J384" s="30" t="s">
        <v>1048</v>
      </c>
      <c r="K384" s="32" t="s">
        <v>1048</v>
      </c>
      <c r="L384" s="54">
        <v>149.9</v>
      </c>
      <c r="M384" s="58" t="s">
        <v>1049</v>
      </c>
      <c r="N384" s="36" t="s">
        <v>336</v>
      </c>
      <c r="O384" s="30" t="s">
        <v>336</v>
      </c>
      <c r="P384" s="34"/>
      <c r="Q384" s="32" t="str">
        <f t="shared" si="93"/>
        <v>NO</v>
      </c>
      <c r="R384" s="63" t="s">
        <v>1048</v>
      </c>
      <c r="S384" s="73">
        <v>7598.4</v>
      </c>
      <c r="T384" s="74">
        <v>647.82</v>
      </c>
      <c r="U384" s="74">
        <v>1025.7</v>
      </c>
      <c r="V384" s="75">
        <v>804.31</v>
      </c>
      <c r="W384" s="37">
        <f t="shared" si="88"/>
        <v>1</v>
      </c>
      <c r="X384" s="26">
        <f t="shared" si="94"/>
        <v>1</v>
      </c>
      <c r="Y384" s="26">
        <f t="shared" si="89"/>
        <v>0</v>
      </c>
      <c r="Z384" s="28">
        <f t="shared" si="90"/>
        <v>0</v>
      </c>
      <c r="AA384" s="71" t="str">
        <f t="shared" si="95"/>
        <v>SRSA</v>
      </c>
      <c r="AB384" s="37">
        <f t="shared" si="96"/>
        <v>1</v>
      </c>
      <c r="AC384" s="26">
        <f t="shared" si="97"/>
        <v>0</v>
      </c>
      <c r="AD384" s="28">
        <f t="shared" si="98"/>
        <v>0</v>
      </c>
      <c r="AE384" s="71" t="str">
        <f t="shared" si="91"/>
        <v>-</v>
      </c>
      <c r="AF384" s="37">
        <f t="shared" si="92"/>
        <v>0</v>
      </c>
    </row>
    <row r="385" spans="1:32" ht="12.75">
      <c r="A385" s="125">
        <v>2732970</v>
      </c>
      <c r="B385" s="37">
        <v>10820</v>
      </c>
      <c r="C385" s="26" t="s">
        <v>764</v>
      </c>
      <c r="D385" s="26" t="s">
        <v>765</v>
      </c>
      <c r="E385" s="26" t="s">
        <v>764</v>
      </c>
      <c r="F385" s="26">
        <v>56477</v>
      </c>
      <c r="G385" s="27">
        <v>249</v>
      </c>
      <c r="H385" s="28">
        <v>2188375101</v>
      </c>
      <c r="I385" s="29" t="s">
        <v>1159</v>
      </c>
      <c r="J385" s="30" t="s">
        <v>1048</v>
      </c>
      <c r="K385" s="32" t="s">
        <v>1048</v>
      </c>
      <c r="L385" s="54">
        <v>544.32</v>
      </c>
      <c r="M385" s="58" t="s">
        <v>1049</v>
      </c>
      <c r="N385" s="36">
        <v>14.23149905</v>
      </c>
      <c r="O385" s="30" t="s">
        <v>1049</v>
      </c>
      <c r="P385" s="34"/>
      <c r="Q385" s="32" t="str">
        <f t="shared" si="93"/>
        <v>NO</v>
      </c>
      <c r="R385" s="63" t="s">
        <v>1048</v>
      </c>
      <c r="S385" s="73">
        <v>43192.94</v>
      </c>
      <c r="T385" s="74">
        <v>3204.62</v>
      </c>
      <c r="U385" s="74">
        <v>4656.9</v>
      </c>
      <c r="V385" s="75">
        <v>3192.51</v>
      </c>
      <c r="W385" s="37">
        <f t="shared" si="88"/>
        <v>1</v>
      </c>
      <c r="X385" s="26">
        <f t="shared" si="94"/>
        <v>1</v>
      </c>
      <c r="Y385" s="26">
        <f t="shared" si="89"/>
        <v>0</v>
      </c>
      <c r="Z385" s="28">
        <f t="shared" si="90"/>
        <v>0</v>
      </c>
      <c r="AA385" s="71" t="str">
        <f t="shared" si="95"/>
        <v>SRSA</v>
      </c>
      <c r="AB385" s="37">
        <f t="shared" si="96"/>
        <v>1</v>
      </c>
      <c r="AC385" s="26">
        <f t="shared" si="97"/>
        <v>0</v>
      </c>
      <c r="AD385" s="28">
        <f t="shared" si="98"/>
        <v>0</v>
      </c>
      <c r="AE385" s="71" t="str">
        <f t="shared" si="91"/>
        <v>-</v>
      </c>
      <c r="AF385" s="37">
        <f t="shared" si="92"/>
        <v>0</v>
      </c>
    </row>
    <row r="386" spans="1:32" ht="12.75">
      <c r="A386" s="125">
        <v>2733000</v>
      </c>
      <c r="B386" s="37">
        <v>10720</v>
      </c>
      <c r="C386" s="26" t="s">
        <v>766</v>
      </c>
      <c r="D386" s="26" t="s">
        <v>767</v>
      </c>
      <c r="E386" s="26" t="s">
        <v>766</v>
      </c>
      <c r="F386" s="26">
        <v>55379</v>
      </c>
      <c r="G386" s="27">
        <v>1384</v>
      </c>
      <c r="H386" s="28">
        <v>9524965000</v>
      </c>
      <c r="I386" s="29" t="s">
        <v>1052</v>
      </c>
      <c r="J386" s="30" t="s">
        <v>1049</v>
      </c>
      <c r="K386" s="32" t="s">
        <v>1049</v>
      </c>
      <c r="L386" s="54">
        <v>4551.89</v>
      </c>
      <c r="M386" s="58" t="s">
        <v>1049</v>
      </c>
      <c r="N386" s="36">
        <v>3.551609323</v>
      </c>
      <c r="O386" s="30" t="s">
        <v>1049</v>
      </c>
      <c r="P386" s="34"/>
      <c r="Q386" s="32" t="str">
        <f t="shared" si="93"/>
        <v>NO</v>
      </c>
      <c r="R386" s="63" t="s">
        <v>1049</v>
      </c>
      <c r="S386" s="73">
        <v>94848.69</v>
      </c>
      <c r="T386" s="74">
        <v>3477.95</v>
      </c>
      <c r="U386" s="74">
        <v>14476.15</v>
      </c>
      <c r="V386" s="75">
        <v>21228.99</v>
      </c>
      <c r="W386" s="37">
        <f t="shared" si="88"/>
        <v>0</v>
      </c>
      <c r="X386" s="26">
        <f t="shared" si="94"/>
        <v>0</v>
      </c>
      <c r="Y386" s="26">
        <f t="shared" si="89"/>
        <v>0</v>
      </c>
      <c r="Z386" s="28">
        <f t="shared" si="90"/>
        <v>0</v>
      </c>
      <c r="AA386" s="71" t="str">
        <f t="shared" si="95"/>
        <v>-</v>
      </c>
      <c r="AB386" s="37">
        <f t="shared" si="96"/>
        <v>0</v>
      </c>
      <c r="AC386" s="26">
        <f t="shared" si="97"/>
        <v>0</v>
      </c>
      <c r="AD386" s="28">
        <f t="shared" si="98"/>
        <v>0</v>
      </c>
      <c r="AE386" s="71" t="str">
        <f t="shared" si="91"/>
        <v>-</v>
      </c>
      <c r="AF386" s="37">
        <f t="shared" si="92"/>
        <v>0</v>
      </c>
    </row>
    <row r="387" spans="1:32" ht="12.75">
      <c r="A387" s="125">
        <v>2700102</v>
      </c>
      <c r="B387" s="37">
        <v>12310</v>
      </c>
      <c r="C387" s="26" t="s">
        <v>97</v>
      </c>
      <c r="D387" s="26" t="s">
        <v>98</v>
      </c>
      <c r="E387" s="26" t="s">
        <v>898</v>
      </c>
      <c r="F387" s="26">
        <v>55307</v>
      </c>
      <c r="G387" s="27">
        <v>1000</v>
      </c>
      <c r="H387" s="28">
        <v>5079642292</v>
      </c>
      <c r="I387" s="29" t="s">
        <v>1159</v>
      </c>
      <c r="J387" s="30" t="s">
        <v>1048</v>
      </c>
      <c r="K387" s="32" t="s">
        <v>1048</v>
      </c>
      <c r="L387" s="54">
        <v>1178.3</v>
      </c>
      <c r="M387" s="58" t="s">
        <v>1049</v>
      </c>
      <c r="N387" s="36">
        <v>10.04989309</v>
      </c>
      <c r="O387" s="30" t="s">
        <v>1049</v>
      </c>
      <c r="P387" s="34"/>
      <c r="Q387" s="32" t="str">
        <f t="shared" si="93"/>
        <v>NO</v>
      </c>
      <c r="R387" s="63" t="s">
        <v>1048</v>
      </c>
      <c r="S387" s="73">
        <v>51104.64</v>
      </c>
      <c r="T387" s="74">
        <v>3517.38</v>
      </c>
      <c r="U387" s="74">
        <v>6528.3</v>
      </c>
      <c r="V387" s="75">
        <v>6175.48</v>
      </c>
      <c r="W387" s="37">
        <f t="shared" si="88"/>
        <v>1</v>
      </c>
      <c r="X387" s="26">
        <f t="shared" si="94"/>
        <v>0</v>
      </c>
      <c r="Y387" s="26">
        <f t="shared" si="89"/>
        <v>0</v>
      </c>
      <c r="Z387" s="28">
        <f t="shared" si="90"/>
        <v>0</v>
      </c>
      <c r="AA387" s="71" t="str">
        <f t="shared" si="95"/>
        <v>-</v>
      </c>
      <c r="AB387" s="37">
        <f t="shared" si="96"/>
        <v>1</v>
      </c>
      <c r="AC387" s="26">
        <f t="shared" si="97"/>
        <v>0</v>
      </c>
      <c r="AD387" s="28">
        <f t="shared" si="98"/>
        <v>0</v>
      </c>
      <c r="AE387" s="71" t="str">
        <f t="shared" si="91"/>
        <v>-</v>
      </c>
      <c r="AF387" s="37">
        <f t="shared" si="92"/>
        <v>0</v>
      </c>
    </row>
    <row r="388" spans="1:32" ht="12.75">
      <c r="A388" s="125">
        <v>2700029</v>
      </c>
      <c r="B388" s="37">
        <v>74006</v>
      </c>
      <c r="C388" s="26" t="s">
        <v>45</v>
      </c>
      <c r="D388" s="26" t="s">
        <v>46</v>
      </c>
      <c r="E388" s="26" t="s">
        <v>44</v>
      </c>
      <c r="F388" s="26">
        <v>55104</v>
      </c>
      <c r="G388" s="27">
        <v>1733</v>
      </c>
      <c r="H388" s="28">
        <v>6516476000</v>
      </c>
      <c r="I388" s="29" t="s">
        <v>1156</v>
      </c>
      <c r="J388" s="30" t="s">
        <v>1049</v>
      </c>
      <c r="K388" s="32" t="s">
        <v>1049</v>
      </c>
      <c r="L388" s="54">
        <v>101.76</v>
      </c>
      <c r="M388" s="58" t="s">
        <v>1049</v>
      </c>
      <c r="N388" s="36" t="s">
        <v>336</v>
      </c>
      <c r="O388" s="30" t="s">
        <v>336</v>
      </c>
      <c r="P388" s="34"/>
      <c r="Q388" s="32" t="str">
        <f t="shared" si="93"/>
        <v>NO</v>
      </c>
      <c r="R388" s="63" t="s">
        <v>1049</v>
      </c>
      <c r="S388" s="73">
        <v>7263.41</v>
      </c>
      <c r="T388" s="74">
        <v>694.44</v>
      </c>
      <c r="U388" s="74">
        <v>954.73</v>
      </c>
      <c r="V388" s="75">
        <v>589.21</v>
      </c>
      <c r="W388" s="37">
        <f t="shared" si="88"/>
        <v>0</v>
      </c>
      <c r="X388" s="26">
        <f t="shared" si="94"/>
        <v>1</v>
      </c>
      <c r="Y388" s="26">
        <f t="shared" si="89"/>
        <v>0</v>
      </c>
      <c r="Z388" s="28">
        <f t="shared" si="90"/>
        <v>0</v>
      </c>
      <c r="AA388" s="71" t="str">
        <f t="shared" si="95"/>
        <v>-</v>
      </c>
      <c r="AB388" s="37">
        <f t="shared" si="96"/>
        <v>0</v>
      </c>
      <c r="AC388" s="26">
        <f t="shared" si="97"/>
        <v>0</v>
      </c>
      <c r="AD388" s="28">
        <f t="shared" si="98"/>
        <v>0</v>
      </c>
      <c r="AE388" s="71" t="str">
        <f t="shared" si="91"/>
        <v>-</v>
      </c>
      <c r="AF388" s="37">
        <f t="shared" si="92"/>
        <v>0</v>
      </c>
    </row>
    <row r="389" spans="1:32" s="1" customFormat="1" ht="12.75">
      <c r="A389" s="125">
        <v>2733210</v>
      </c>
      <c r="B389" s="37">
        <v>10084</v>
      </c>
      <c r="C389" s="26" t="s">
        <v>768</v>
      </c>
      <c r="D389" s="26" t="s">
        <v>769</v>
      </c>
      <c r="E389" s="26" t="s">
        <v>768</v>
      </c>
      <c r="F389" s="26">
        <v>56085</v>
      </c>
      <c r="G389" s="27">
        <v>1204</v>
      </c>
      <c r="H389" s="28">
        <v>5077947903</v>
      </c>
      <c r="I389" s="29" t="s">
        <v>1151</v>
      </c>
      <c r="J389" s="30" t="s">
        <v>1049</v>
      </c>
      <c r="K389" s="32" t="s">
        <v>1150</v>
      </c>
      <c r="L389" s="54">
        <v>577.45</v>
      </c>
      <c r="M389" s="58" t="s">
        <v>1049</v>
      </c>
      <c r="N389" s="36">
        <v>8.421985816</v>
      </c>
      <c r="O389" s="30" t="s">
        <v>1049</v>
      </c>
      <c r="P389" s="34"/>
      <c r="Q389" s="32" t="str">
        <f t="shared" si="93"/>
        <v>NO</v>
      </c>
      <c r="R389" s="63" t="s">
        <v>1048</v>
      </c>
      <c r="S389" s="73">
        <v>46554.74</v>
      </c>
      <c r="T389" s="74">
        <v>2657.41</v>
      </c>
      <c r="U389" s="74">
        <v>5288.26</v>
      </c>
      <c r="V389" s="75">
        <v>5336.97</v>
      </c>
      <c r="W389" s="37">
        <f t="shared" si="88"/>
        <v>1</v>
      </c>
      <c r="X389" s="26">
        <f t="shared" si="94"/>
        <v>1</v>
      </c>
      <c r="Y389" s="26">
        <f t="shared" si="89"/>
        <v>0</v>
      </c>
      <c r="Z389" s="28">
        <f t="shared" si="90"/>
        <v>0</v>
      </c>
      <c r="AA389" s="71" t="str">
        <f t="shared" si="95"/>
        <v>SRSA</v>
      </c>
      <c r="AB389" s="37">
        <f t="shared" si="96"/>
        <v>1</v>
      </c>
      <c r="AC389" s="26">
        <f t="shared" si="97"/>
        <v>0</v>
      </c>
      <c r="AD389" s="28">
        <f t="shared" si="98"/>
        <v>0</v>
      </c>
      <c r="AE389" s="71" t="str">
        <f t="shared" si="91"/>
        <v>-</v>
      </c>
      <c r="AF389" s="37">
        <f t="shared" si="92"/>
        <v>0</v>
      </c>
    </row>
    <row r="390" spans="1:32" ht="12.75">
      <c r="A390" s="125">
        <v>2700348</v>
      </c>
      <c r="B390" s="37">
        <v>74109</v>
      </c>
      <c r="C390" s="26" t="s">
        <v>356</v>
      </c>
      <c r="D390" s="26" t="s">
        <v>357</v>
      </c>
      <c r="E390" s="26" t="s">
        <v>178</v>
      </c>
      <c r="F390" s="26">
        <v>55109</v>
      </c>
      <c r="G390" s="27" t="s">
        <v>1036</v>
      </c>
      <c r="H390" s="28">
        <v>6517738378</v>
      </c>
      <c r="I390" s="29" t="s">
        <v>1152</v>
      </c>
      <c r="J390" s="30" t="s">
        <v>1049</v>
      </c>
      <c r="K390" s="32" t="s">
        <v>1049</v>
      </c>
      <c r="L390" s="54">
        <v>68.35</v>
      </c>
      <c r="M390" s="58" t="s">
        <v>1049</v>
      </c>
      <c r="N390" s="36" t="s">
        <v>336</v>
      </c>
      <c r="O390" s="30" t="s">
        <v>336</v>
      </c>
      <c r="P390" s="34"/>
      <c r="Q390" s="32" t="str">
        <f t="shared" si="93"/>
        <v>NO</v>
      </c>
      <c r="R390" s="63" t="s">
        <v>1049</v>
      </c>
      <c r="S390" s="73">
        <v>2278.16</v>
      </c>
      <c r="T390" s="74">
        <v>0</v>
      </c>
      <c r="U390" s="74">
        <v>141.89</v>
      </c>
      <c r="V390" s="75">
        <v>267.51</v>
      </c>
      <c r="W390" s="37">
        <f t="shared" si="88"/>
        <v>0</v>
      </c>
      <c r="X390" s="26">
        <f t="shared" si="94"/>
        <v>1</v>
      </c>
      <c r="Y390" s="26">
        <f t="shared" si="89"/>
        <v>0</v>
      </c>
      <c r="Z390" s="28">
        <f t="shared" si="90"/>
        <v>0</v>
      </c>
      <c r="AA390" s="71" t="str">
        <f t="shared" si="95"/>
        <v>-</v>
      </c>
      <c r="AB390" s="37">
        <f t="shared" si="96"/>
        <v>0</v>
      </c>
      <c r="AC390" s="26">
        <f t="shared" si="97"/>
        <v>0</v>
      </c>
      <c r="AD390" s="28">
        <f t="shared" si="98"/>
        <v>0</v>
      </c>
      <c r="AE390" s="71" t="str">
        <f t="shared" si="91"/>
        <v>-</v>
      </c>
      <c r="AF390" s="37">
        <f t="shared" si="92"/>
        <v>0</v>
      </c>
    </row>
    <row r="391" spans="1:32" ht="12.75">
      <c r="A391" s="125">
        <v>2700159</v>
      </c>
      <c r="B391" s="37">
        <v>74038</v>
      </c>
      <c r="C391" s="26" t="s">
        <v>199</v>
      </c>
      <c r="D391" s="26" t="s">
        <v>200</v>
      </c>
      <c r="E391" s="26" t="s">
        <v>929</v>
      </c>
      <c r="F391" s="26">
        <v>55412</v>
      </c>
      <c r="G391" s="27">
        <v>2039</v>
      </c>
      <c r="H391" s="28">
        <v>6125883599</v>
      </c>
      <c r="I391" s="29" t="s">
        <v>1156</v>
      </c>
      <c r="J391" s="30" t="s">
        <v>1049</v>
      </c>
      <c r="K391" s="32" t="s">
        <v>1049</v>
      </c>
      <c r="L391" s="54">
        <v>222.52</v>
      </c>
      <c r="M391" s="58" t="s">
        <v>1048</v>
      </c>
      <c r="N391" s="36" t="s">
        <v>336</v>
      </c>
      <c r="O391" s="30" t="s">
        <v>336</v>
      </c>
      <c r="P391" s="34"/>
      <c r="Q391" s="32" t="str">
        <f t="shared" si="93"/>
        <v>NO</v>
      </c>
      <c r="R391" s="63" t="s">
        <v>1049</v>
      </c>
      <c r="S391" s="73">
        <v>25960.3</v>
      </c>
      <c r="T391" s="74">
        <v>1721.35</v>
      </c>
      <c r="U391" s="74">
        <v>2372.36</v>
      </c>
      <c r="V391" s="75">
        <v>1471.48</v>
      </c>
      <c r="W391" s="37">
        <f t="shared" si="88"/>
        <v>0</v>
      </c>
      <c r="X391" s="26">
        <f t="shared" si="94"/>
        <v>1</v>
      </c>
      <c r="Y391" s="26">
        <f t="shared" si="89"/>
        <v>0</v>
      </c>
      <c r="Z391" s="28">
        <f t="shared" si="90"/>
        <v>0</v>
      </c>
      <c r="AA391" s="71" t="str">
        <f t="shared" si="95"/>
        <v>-</v>
      </c>
      <c r="AB391" s="37">
        <f t="shared" si="96"/>
        <v>0</v>
      </c>
      <c r="AC391" s="26">
        <f t="shared" si="97"/>
        <v>0</v>
      </c>
      <c r="AD391" s="28">
        <f t="shared" si="98"/>
        <v>0</v>
      </c>
      <c r="AE391" s="71" t="str">
        <f t="shared" si="91"/>
        <v>-</v>
      </c>
      <c r="AF391" s="37">
        <f t="shared" si="92"/>
        <v>0</v>
      </c>
    </row>
    <row r="392" spans="1:32" ht="12.75">
      <c r="A392" s="125">
        <v>2732700</v>
      </c>
      <c r="B392" s="37">
        <v>10363</v>
      </c>
      <c r="C392" s="26" t="s">
        <v>757</v>
      </c>
      <c r="D392" s="26" t="s">
        <v>758</v>
      </c>
      <c r="E392" s="26" t="s">
        <v>759</v>
      </c>
      <c r="F392" s="26">
        <v>56661</v>
      </c>
      <c r="G392" s="27" t="s">
        <v>1036</v>
      </c>
      <c r="H392" s="28">
        <v>2188975277</v>
      </c>
      <c r="I392" s="29" t="s">
        <v>1159</v>
      </c>
      <c r="J392" s="30" t="s">
        <v>1048</v>
      </c>
      <c r="K392" s="32" t="s">
        <v>1048</v>
      </c>
      <c r="L392" s="54">
        <v>365.37</v>
      </c>
      <c r="M392" s="58" t="s">
        <v>1048</v>
      </c>
      <c r="N392" s="36">
        <v>19.21708185</v>
      </c>
      <c r="O392" s="30" t="s">
        <v>1049</v>
      </c>
      <c r="P392" s="34"/>
      <c r="Q392" s="32" t="str">
        <f t="shared" si="93"/>
        <v>NO</v>
      </c>
      <c r="R392" s="63" t="s">
        <v>1048</v>
      </c>
      <c r="S392" s="73">
        <v>19019.65</v>
      </c>
      <c r="T392" s="74">
        <v>2005.81</v>
      </c>
      <c r="U392" s="74">
        <v>2956.48</v>
      </c>
      <c r="V392" s="75">
        <v>2076.77</v>
      </c>
      <c r="W392" s="37">
        <f t="shared" si="88"/>
        <v>1</v>
      </c>
      <c r="X392" s="26">
        <f t="shared" si="94"/>
        <v>1</v>
      </c>
      <c r="Y392" s="26">
        <f t="shared" si="89"/>
        <v>0</v>
      </c>
      <c r="Z392" s="28">
        <f t="shared" si="90"/>
        <v>0</v>
      </c>
      <c r="AA392" s="71" t="str">
        <f t="shared" si="95"/>
        <v>SRSA</v>
      </c>
      <c r="AB392" s="37">
        <f t="shared" si="96"/>
        <v>1</v>
      </c>
      <c r="AC392" s="26">
        <f t="shared" si="97"/>
        <v>0</v>
      </c>
      <c r="AD392" s="28">
        <f t="shared" si="98"/>
        <v>0</v>
      </c>
      <c r="AE392" s="71" t="str">
        <f t="shared" si="91"/>
        <v>-</v>
      </c>
      <c r="AF392" s="37">
        <f t="shared" si="92"/>
        <v>0</v>
      </c>
    </row>
    <row r="393" spans="1:32" ht="12.75">
      <c r="A393" s="125">
        <v>2733270</v>
      </c>
      <c r="B393" s="37">
        <v>30006</v>
      </c>
      <c r="C393" s="26" t="s">
        <v>770</v>
      </c>
      <c r="D393" s="26" t="s">
        <v>771</v>
      </c>
      <c r="E393" s="26" t="s">
        <v>770</v>
      </c>
      <c r="F393" s="26">
        <v>55075</v>
      </c>
      <c r="G393" s="27">
        <v>2332</v>
      </c>
      <c r="H393" s="28">
        <v>6514579400</v>
      </c>
      <c r="I393" s="29" t="s">
        <v>1152</v>
      </c>
      <c r="J393" s="30" t="s">
        <v>1049</v>
      </c>
      <c r="K393" s="32" t="s">
        <v>1049</v>
      </c>
      <c r="L393" s="54">
        <v>3092.27</v>
      </c>
      <c r="M393" s="58" t="s">
        <v>1049</v>
      </c>
      <c r="N393" s="36">
        <v>5.699481865</v>
      </c>
      <c r="O393" s="30" t="s">
        <v>1049</v>
      </c>
      <c r="P393" s="34"/>
      <c r="Q393" s="32" t="str">
        <f t="shared" si="93"/>
        <v>NO</v>
      </c>
      <c r="R393" s="63" t="s">
        <v>1049</v>
      </c>
      <c r="S393" s="73">
        <v>152108.08</v>
      </c>
      <c r="T393" s="74">
        <v>6725.27</v>
      </c>
      <c r="U393" s="74">
        <v>14757.07</v>
      </c>
      <c r="V393" s="75">
        <v>16096.62</v>
      </c>
      <c r="W393" s="37">
        <f t="shared" si="88"/>
        <v>0</v>
      </c>
      <c r="X393" s="26">
        <f t="shared" si="94"/>
        <v>0</v>
      </c>
      <c r="Y393" s="26">
        <f t="shared" si="89"/>
        <v>0</v>
      </c>
      <c r="Z393" s="28">
        <f t="shared" si="90"/>
        <v>0</v>
      </c>
      <c r="AA393" s="71" t="str">
        <f t="shared" si="95"/>
        <v>-</v>
      </c>
      <c r="AB393" s="37">
        <f t="shared" si="96"/>
        <v>0</v>
      </c>
      <c r="AC393" s="26">
        <f t="shared" si="97"/>
        <v>0</v>
      </c>
      <c r="AD393" s="28">
        <f t="shared" si="98"/>
        <v>0</v>
      </c>
      <c r="AE393" s="71" t="str">
        <f t="shared" si="91"/>
        <v>-</v>
      </c>
      <c r="AF393" s="37">
        <f t="shared" si="92"/>
        <v>0</v>
      </c>
    </row>
    <row r="394" spans="1:32" ht="12.75">
      <c r="A394" s="125">
        <v>2733810</v>
      </c>
      <c r="B394" s="37">
        <v>10833</v>
      </c>
      <c r="C394" s="26" t="s">
        <v>791</v>
      </c>
      <c r="D394" s="26" t="s">
        <v>792</v>
      </c>
      <c r="E394" s="26" t="s">
        <v>793</v>
      </c>
      <c r="F394" s="26">
        <v>55016</v>
      </c>
      <c r="G394" s="27">
        <v>3025</v>
      </c>
      <c r="H394" s="28">
        <v>6514586301</v>
      </c>
      <c r="I394" s="29" t="s">
        <v>1052</v>
      </c>
      <c r="J394" s="30" t="s">
        <v>1049</v>
      </c>
      <c r="K394" s="32" t="s">
        <v>1049</v>
      </c>
      <c r="L394" s="54">
        <v>14730.88</v>
      </c>
      <c r="M394" s="58" t="s">
        <v>1049</v>
      </c>
      <c r="N394" s="36">
        <v>2.240279894</v>
      </c>
      <c r="O394" s="30" t="s">
        <v>1049</v>
      </c>
      <c r="P394" s="34"/>
      <c r="Q394" s="32" t="str">
        <f t="shared" si="93"/>
        <v>NO</v>
      </c>
      <c r="R394" s="63" t="s">
        <v>1049</v>
      </c>
      <c r="S394" s="73">
        <v>291101.13</v>
      </c>
      <c r="T394" s="74">
        <v>7908.64</v>
      </c>
      <c r="U394" s="74">
        <v>40743.06</v>
      </c>
      <c r="V394" s="75">
        <v>63026.87</v>
      </c>
      <c r="W394" s="37">
        <f t="shared" si="88"/>
        <v>0</v>
      </c>
      <c r="X394" s="26">
        <f t="shared" si="94"/>
        <v>0</v>
      </c>
      <c r="Y394" s="26">
        <f t="shared" si="89"/>
        <v>0</v>
      </c>
      <c r="Z394" s="28">
        <f t="shared" si="90"/>
        <v>0</v>
      </c>
      <c r="AA394" s="71" t="str">
        <f t="shared" si="95"/>
        <v>-</v>
      </c>
      <c r="AB394" s="37">
        <f t="shared" si="96"/>
        <v>0</v>
      </c>
      <c r="AC394" s="26">
        <f t="shared" si="97"/>
        <v>0</v>
      </c>
      <c r="AD394" s="28">
        <f t="shared" si="98"/>
        <v>0</v>
      </c>
      <c r="AE394" s="71" t="str">
        <f t="shared" si="91"/>
        <v>-</v>
      </c>
      <c r="AF394" s="37">
        <f t="shared" si="92"/>
        <v>0</v>
      </c>
    </row>
    <row r="395" spans="1:32" ht="12.75">
      <c r="A395" s="125">
        <v>2702720</v>
      </c>
      <c r="B395" s="37">
        <v>10500</v>
      </c>
      <c r="C395" s="26" t="s">
        <v>368</v>
      </c>
      <c r="D395" s="26" t="s">
        <v>369</v>
      </c>
      <c r="E395" s="26" t="s">
        <v>370</v>
      </c>
      <c r="F395" s="26">
        <v>55909</v>
      </c>
      <c r="G395" s="27">
        <v>351</v>
      </c>
      <c r="H395" s="28">
        <v>5075823283</v>
      </c>
      <c r="I395" s="29" t="s">
        <v>1159</v>
      </c>
      <c r="J395" s="30" t="s">
        <v>1048</v>
      </c>
      <c r="K395" s="32" t="s">
        <v>1048</v>
      </c>
      <c r="L395" s="54">
        <v>621.46</v>
      </c>
      <c r="M395" s="58" t="s">
        <v>1049</v>
      </c>
      <c r="N395" s="36">
        <v>5.710491368</v>
      </c>
      <c r="O395" s="30" t="s">
        <v>1049</v>
      </c>
      <c r="P395" s="34"/>
      <c r="Q395" s="32" t="str">
        <f t="shared" si="93"/>
        <v>NO</v>
      </c>
      <c r="R395" s="63" t="s">
        <v>1048</v>
      </c>
      <c r="S395" s="73">
        <v>30811.73</v>
      </c>
      <c r="T395" s="74">
        <v>1578.91</v>
      </c>
      <c r="U395" s="74">
        <v>3353.21</v>
      </c>
      <c r="V395" s="75">
        <v>3569.1</v>
      </c>
      <c r="W395" s="37">
        <f t="shared" si="88"/>
        <v>1</v>
      </c>
      <c r="X395" s="26">
        <f t="shared" si="94"/>
        <v>0</v>
      </c>
      <c r="Y395" s="26">
        <f t="shared" si="89"/>
        <v>0</v>
      </c>
      <c r="Z395" s="28">
        <f t="shared" si="90"/>
        <v>0</v>
      </c>
      <c r="AA395" s="71" t="str">
        <f t="shared" si="95"/>
        <v>-</v>
      </c>
      <c r="AB395" s="37">
        <f t="shared" si="96"/>
        <v>1</v>
      </c>
      <c r="AC395" s="26">
        <f t="shared" si="97"/>
        <v>0</v>
      </c>
      <c r="AD395" s="28">
        <f t="shared" si="98"/>
        <v>0</v>
      </c>
      <c r="AE395" s="71" t="str">
        <f t="shared" si="91"/>
        <v>-</v>
      </c>
      <c r="AF395" s="37">
        <f t="shared" si="92"/>
        <v>0</v>
      </c>
    </row>
    <row r="396" spans="1:32" ht="12.75">
      <c r="A396" s="125">
        <v>2733300</v>
      </c>
      <c r="B396" s="37">
        <v>10297</v>
      </c>
      <c r="C396" s="26" t="s">
        <v>976</v>
      </c>
      <c r="D396" s="26" t="s">
        <v>772</v>
      </c>
      <c r="E396" s="26" t="s">
        <v>976</v>
      </c>
      <c r="F396" s="26">
        <v>55974</v>
      </c>
      <c r="G396" s="27">
        <v>626</v>
      </c>
      <c r="H396" s="28">
        <v>5074983221</v>
      </c>
      <c r="I396" s="29" t="s">
        <v>1157</v>
      </c>
      <c r="J396" s="30" t="s">
        <v>1048</v>
      </c>
      <c r="K396" s="32" t="s">
        <v>1048</v>
      </c>
      <c r="L396" s="54">
        <v>357.34</v>
      </c>
      <c r="M396" s="58" t="s">
        <v>1049</v>
      </c>
      <c r="N396" s="36">
        <v>6.04534005</v>
      </c>
      <c r="O396" s="30" t="s">
        <v>1049</v>
      </c>
      <c r="P396" s="34"/>
      <c r="Q396" s="32" t="str">
        <f t="shared" si="93"/>
        <v>NO</v>
      </c>
      <c r="R396" s="63" t="s">
        <v>1048</v>
      </c>
      <c r="S396" s="73">
        <v>13993.62</v>
      </c>
      <c r="T396" s="74">
        <v>742.67</v>
      </c>
      <c r="U396" s="74">
        <v>1525.94</v>
      </c>
      <c r="V396" s="75">
        <v>1582.06</v>
      </c>
      <c r="W396" s="37">
        <f t="shared" si="88"/>
        <v>1</v>
      </c>
      <c r="X396" s="26">
        <f t="shared" si="94"/>
        <v>1</v>
      </c>
      <c r="Y396" s="26">
        <f t="shared" si="89"/>
        <v>0</v>
      </c>
      <c r="Z396" s="28">
        <f t="shared" si="90"/>
        <v>0</v>
      </c>
      <c r="AA396" s="71" t="str">
        <f t="shared" si="95"/>
        <v>SRSA</v>
      </c>
      <c r="AB396" s="37">
        <f t="shared" si="96"/>
        <v>1</v>
      </c>
      <c r="AC396" s="26">
        <f t="shared" si="97"/>
        <v>0</v>
      </c>
      <c r="AD396" s="28">
        <f t="shared" si="98"/>
        <v>0</v>
      </c>
      <c r="AE396" s="71" t="str">
        <f t="shared" si="91"/>
        <v>-</v>
      </c>
      <c r="AF396" s="37">
        <f t="shared" si="92"/>
        <v>0</v>
      </c>
    </row>
    <row r="397" spans="1:32" ht="12.75">
      <c r="A397" s="125">
        <v>2733330</v>
      </c>
      <c r="B397" s="37">
        <v>10016</v>
      </c>
      <c r="C397" s="26" t="s">
        <v>773</v>
      </c>
      <c r="D397" s="26" t="s">
        <v>774</v>
      </c>
      <c r="E397" s="26" t="s">
        <v>773</v>
      </c>
      <c r="F397" s="26">
        <v>55432</v>
      </c>
      <c r="G397" s="27">
        <v>2071</v>
      </c>
      <c r="H397" s="28">
        <v>7637865570</v>
      </c>
      <c r="I397" s="29" t="s">
        <v>1152</v>
      </c>
      <c r="J397" s="30" t="s">
        <v>1049</v>
      </c>
      <c r="K397" s="32" t="s">
        <v>1049</v>
      </c>
      <c r="L397" s="54">
        <v>3987.51</v>
      </c>
      <c r="M397" s="58" t="s">
        <v>1049</v>
      </c>
      <c r="N397" s="36">
        <v>3.883051622</v>
      </c>
      <c r="O397" s="30" t="s">
        <v>1049</v>
      </c>
      <c r="P397" s="34"/>
      <c r="Q397" s="32" t="str">
        <f t="shared" si="93"/>
        <v>NO</v>
      </c>
      <c r="R397" s="63" t="s">
        <v>1049</v>
      </c>
      <c r="S397" s="73">
        <v>144147.29</v>
      </c>
      <c r="T397" s="74">
        <v>5905.12</v>
      </c>
      <c r="U397" s="74">
        <v>15376.97</v>
      </c>
      <c r="V397" s="75">
        <v>18695.37</v>
      </c>
      <c r="W397" s="37">
        <f t="shared" si="88"/>
        <v>0</v>
      </c>
      <c r="X397" s="26">
        <f t="shared" si="94"/>
        <v>0</v>
      </c>
      <c r="Y397" s="26">
        <f t="shared" si="89"/>
        <v>0</v>
      </c>
      <c r="Z397" s="28">
        <f t="shared" si="90"/>
        <v>0</v>
      </c>
      <c r="AA397" s="71" t="str">
        <f t="shared" si="95"/>
        <v>-</v>
      </c>
      <c r="AB397" s="37">
        <f t="shared" si="96"/>
        <v>0</v>
      </c>
      <c r="AC397" s="26">
        <f t="shared" si="97"/>
        <v>0</v>
      </c>
      <c r="AD397" s="28">
        <f t="shared" si="98"/>
        <v>0</v>
      </c>
      <c r="AE397" s="71" t="str">
        <f t="shared" si="91"/>
        <v>-</v>
      </c>
      <c r="AF397" s="37">
        <f t="shared" si="92"/>
        <v>0</v>
      </c>
    </row>
    <row r="398" spans="1:32" ht="12.75">
      <c r="A398" s="125">
        <v>2733390</v>
      </c>
      <c r="B398" s="37">
        <v>10085</v>
      </c>
      <c r="C398" s="26" t="s">
        <v>1046</v>
      </c>
      <c r="D398" s="26" t="s">
        <v>775</v>
      </c>
      <c r="E398" s="26" t="s">
        <v>1046</v>
      </c>
      <c r="F398" s="26">
        <v>56087</v>
      </c>
      <c r="G398" s="27">
        <v>1299</v>
      </c>
      <c r="H398" s="28">
        <v>5077234283</v>
      </c>
      <c r="I398" s="29" t="s">
        <v>1159</v>
      </c>
      <c r="J398" s="30" t="s">
        <v>1048</v>
      </c>
      <c r="K398" s="32" t="s">
        <v>1048</v>
      </c>
      <c r="L398" s="54">
        <v>643</v>
      </c>
      <c r="M398" s="58" t="s">
        <v>1049</v>
      </c>
      <c r="N398" s="36">
        <v>5.00736377</v>
      </c>
      <c r="O398" s="30" t="s">
        <v>1049</v>
      </c>
      <c r="P398" s="34"/>
      <c r="Q398" s="32" t="str">
        <f t="shared" si="93"/>
        <v>NO</v>
      </c>
      <c r="R398" s="63" t="s">
        <v>1048</v>
      </c>
      <c r="S398" s="73">
        <v>27209.48</v>
      </c>
      <c r="T398" s="74">
        <v>1101.34</v>
      </c>
      <c r="U398" s="74">
        <v>2627.65</v>
      </c>
      <c r="V398" s="75">
        <v>3033.84</v>
      </c>
      <c r="W398" s="37">
        <f t="shared" si="88"/>
        <v>1</v>
      </c>
      <c r="X398" s="26">
        <f t="shared" si="94"/>
        <v>0</v>
      </c>
      <c r="Y398" s="26">
        <f t="shared" si="89"/>
        <v>0</v>
      </c>
      <c r="Z398" s="28">
        <f t="shared" si="90"/>
        <v>0</v>
      </c>
      <c r="AA398" s="71" t="str">
        <f t="shared" si="95"/>
        <v>-</v>
      </c>
      <c r="AB398" s="37">
        <f t="shared" si="96"/>
        <v>1</v>
      </c>
      <c r="AC398" s="26">
        <f t="shared" si="97"/>
        <v>0</v>
      </c>
      <c r="AD398" s="28">
        <f t="shared" si="98"/>
        <v>0</v>
      </c>
      <c r="AE398" s="71" t="str">
        <f t="shared" si="91"/>
        <v>-</v>
      </c>
      <c r="AF398" s="37">
        <f t="shared" si="92"/>
        <v>0</v>
      </c>
    </row>
    <row r="399" spans="1:32" ht="12.75">
      <c r="A399" s="125">
        <v>2733420</v>
      </c>
      <c r="B399" s="37">
        <v>10282</v>
      </c>
      <c r="C399" s="26" t="s">
        <v>776</v>
      </c>
      <c r="D399" s="26" t="s">
        <v>777</v>
      </c>
      <c r="E399" s="26" t="s">
        <v>988</v>
      </c>
      <c r="F399" s="26">
        <v>55418</v>
      </c>
      <c r="G399" s="27">
        <v>9971</v>
      </c>
      <c r="H399" s="28">
        <v>6127061000</v>
      </c>
      <c r="I399" s="29" t="s">
        <v>1152</v>
      </c>
      <c r="J399" s="30" t="s">
        <v>1049</v>
      </c>
      <c r="K399" s="32" t="s">
        <v>1049</v>
      </c>
      <c r="L399" s="54">
        <v>1555.51</v>
      </c>
      <c r="M399" s="58" t="s">
        <v>1049</v>
      </c>
      <c r="N399" s="36">
        <v>4.971932638</v>
      </c>
      <c r="O399" s="30" t="s">
        <v>1049</v>
      </c>
      <c r="P399" s="34"/>
      <c r="Q399" s="32" t="str">
        <f t="shared" si="93"/>
        <v>NO</v>
      </c>
      <c r="R399" s="63" t="s">
        <v>1049</v>
      </c>
      <c r="S399" s="73">
        <v>29091.18</v>
      </c>
      <c r="T399" s="74">
        <v>1055.28</v>
      </c>
      <c r="U399" s="74">
        <v>4954.07</v>
      </c>
      <c r="V399" s="75">
        <v>7500.35</v>
      </c>
      <c r="W399" s="37">
        <f t="shared" si="88"/>
        <v>0</v>
      </c>
      <c r="X399" s="26">
        <f t="shared" si="94"/>
        <v>0</v>
      </c>
      <c r="Y399" s="26">
        <f t="shared" si="89"/>
        <v>0</v>
      </c>
      <c r="Z399" s="28">
        <f t="shared" si="90"/>
        <v>0</v>
      </c>
      <c r="AA399" s="71" t="str">
        <f t="shared" si="95"/>
        <v>-</v>
      </c>
      <c r="AB399" s="37">
        <f t="shared" si="96"/>
        <v>0</v>
      </c>
      <c r="AC399" s="26">
        <f t="shared" si="97"/>
        <v>0</v>
      </c>
      <c r="AD399" s="28">
        <f t="shared" si="98"/>
        <v>0</v>
      </c>
      <c r="AE399" s="71" t="str">
        <f t="shared" si="91"/>
        <v>-</v>
      </c>
      <c r="AF399" s="37">
        <f t="shared" si="92"/>
        <v>0</v>
      </c>
    </row>
    <row r="400" spans="1:32" ht="12.75">
      <c r="A400" s="125">
        <v>2733450</v>
      </c>
      <c r="B400" s="37">
        <v>10858</v>
      </c>
      <c r="C400" s="26" t="s">
        <v>0</v>
      </c>
      <c r="D400" s="26" t="s">
        <v>778</v>
      </c>
      <c r="E400" s="26" t="s">
        <v>0</v>
      </c>
      <c r="F400" s="26">
        <v>55972</v>
      </c>
      <c r="G400" s="27" t="s">
        <v>1036</v>
      </c>
      <c r="H400" s="28">
        <v>5079324423</v>
      </c>
      <c r="I400" s="29" t="s">
        <v>1151</v>
      </c>
      <c r="J400" s="30" t="s">
        <v>1049</v>
      </c>
      <c r="K400" s="32" t="s">
        <v>1049</v>
      </c>
      <c r="L400" s="54">
        <v>1015.94</v>
      </c>
      <c r="M400" s="58" t="s">
        <v>1049</v>
      </c>
      <c r="N400" s="36">
        <v>11.98198198</v>
      </c>
      <c r="O400" s="30" t="s">
        <v>1049</v>
      </c>
      <c r="P400" s="34"/>
      <c r="Q400" s="32" t="str">
        <f t="shared" si="93"/>
        <v>NO</v>
      </c>
      <c r="R400" s="63" t="s">
        <v>1048</v>
      </c>
      <c r="S400" s="73">
        <v>56804.21</v>
      </c>
      <c r="T400" s="74">
        <v>4087.54</v>
      </c>
      <c r="U400" s="74">
        <v>6568.56</v>
      </c>
      <c r="V400" s="75">
        <v>5257.28</v>
      </c>
      <c r="W400" s="37">
        <f t="shared" si="88"/>
        <v>0</v>
      </c>
      <c r="X400" s="26">
        <f t="shared" si="94"/>
        <v>0</v>
      </c>
      <c r="Y400" s="26">
        <f t="shared" si="89"/>
        <v>0</v>
      </c>
      <c r="Z400" s="28">
        <f t="shared" si="90"/>
        <v>0</v>
      </c>
      <c r="AA400" s="71" t="str">
        <f t="shared" si="95"/>
        <v>-</v>
      </c>
      <c r="AB400" s="37">
        <f t="shared" si="96"/>
        <v>1</v>
      </c>
      <c r="AC400" s="26">
        <f t="shared" si="97"/>
        <v>0</v>
      </c>
      <c r="AD400" s="28">
        <f t="shared" si="98"/>
        <v>0</v>
      </c>
      <c r="AE400" s="71" t="str">
        <f t="shared" si="91"/>
        <v>-</v>
      </c>
      <c r="AF400" s="37">
        <f t="shared" si="92"/>
        <v>0</v>
      </c>
    </row>
    <row r="401" spans="1:32" ht="12.75">
      <c r="A401" s="125">
        <v>2733480</v>
      </c>
      <c r="B401" s="37">
        <v>10075</v>
      </c>
      <c r="C401" s="26" t="s">
        <v>779</v>
      </c>
      <c r="D401" s="26" t="s">
        <v>378</v>
      </c>
      <c r="E401" s="26" t="s">
        <v>779</v>
      </c>
      <c r="F401" s="26">
        <v>56080</v>
      </c>
      <c r="G401" s="27">
        <v>99</v>
      </c>
      <c r="H401" s="28">
        <v>5072453501</v>
      </c>
      <c r="I401" s="29" t="s">
        <v>1159</v>
      </c>
      <c r="J401" s="30" t="s">
        <v>1048</v>
      </c>
      <c r="K401" s="32" t="s">
        <v>1048</v>
      </c>
      <c r="L401" s="54">
        <v>615.48</v>
      </c>
      <c r="M401" s="58" t="s">
        <v>1049</v>
      </c>
      <c r="N401" s="36">
        <v>3.898635478</v>
      </c>
      <c r="O401" s="30" t="s">
        <v>1049</v>
      </c>
      <c r="P401" s="34"/>
      <c r="Q401" s="32" t="str">
        <f t="shared" si="93"/>
        <v>NO</v>
      </c>
      <c r="R401" s="63" t="s">
        <v>1048</v>
      </c>
      <c r="S401" s="73">
        <v>15059.25</v>
      </c>
      <c r="T401" s="74">
        <v>503.81</v>
      </c>
      <c r="U401" s="74">
        <v>1774.71</v>
      </c>
      <c r="V401" s="75">
        <v>2467.59</v>
      </c>
      <c r="W401" s="37">
        <f t="shared" si="88"/>
        <v>1</v>
      </c>
      <c r="X401" s="26">
        <f t="shared" si="94"/>
        <v>0</v>
      </c>
      <c r="Y401" s="26">
        <f t="shared" si="89"/>
        <v>0</v>
      </c>
      <c r="Z401" s="28">
        <f t="shared" si="90"/>
        <v>0</v>
      </c>
      <c r="AA401" s="71" t="str">
        <f t="shared" si="95"/>
        <v>-</v>
      </c>
      <c r="AB401" s="37">
        <f t="shared" si="96"/>
        <v>1</v>
      </c>
      <c r="AC401" s="26">
        <f t="shared" si="97"/>
        <v>0</v>
      </c>
      <c r="AD401" s="28">
        <f t="shared" si="98"/>
        <v>0</v>
      </c>
      <c r="AE401" s="71" t="str">
        <f t="shared" si="91"/>
        <v>-</v>
      </c>
      <c r="AF401" s="37">
        <f t="shared" si="92"/>
        <v>0</v>
      </c>
    </row>
    <row r="402" spans="1:32" ht="12.75">
      <c r="A402" s="125">
        <v>2733510</v>
      </c>
      <c r="B402" s="37">
        <v>10742</v>
      </c>
      <c r="C402" s="26" t="s">
        <v>175</v>
      </c>
      <c r="D402" s="26" t="s">
        <v>174</v>
      </c>
      <c r="E402" s="26" t="s">
        <v>175</v>
      </c>
      <c r="F402" s="26">
        <v>56301</v>
      </c>
      <c r="G402" s="27">
        <v>4898</v>
      </c>
      <c r="H402" s="28">
        <v>3202539333</v>
      </c>
      <c r="I402" s="29" t="s">
        <v>1158</v>
      </c>
      <c r="J402" s="30" t="s">
        <v>1049</v>
      </c>
      <c r="K402" s="32" t="s">
        <v>1049</v>
      </c>
      <c r="L402" s="54">
        <v>9044.52</v>
      </c>
      <c r="M402" s="58" t="s">
        <v>1049</v>
      </c>
      <c r="N402" s="36">
        <v>6.268746251</v>
      </c>
      <c r="O402" s="30" t="s">
        <v>1049</v>
      </c>
      <c r="P402" s="34"/>
      <c r="Q402" s="32" t="str">
        <f t="shared" si="93"/>
        <v>NO</v>
      </c>
      <c r="R402" s="63" t="s">
        <v>1049</v>
      </c>
      <c r="S402" s="73">
        <v>453644.74</v>
      </c>
      <c r="T402" s="74">
        <v>25412.72</v>
      </c>
      <c r="U402" s="74">
        <v>52602.29</v>
      </c>
      <c r="V402" s="75">
        <v>54866.14</v>
      </c>
      <c r="W402" s="37">
        <f t="shared" si="88"/>
        <v>0</v>
      </c>
      <c r="X402" s="26">
        <f t="shared" si="94"/>
        <v>0</v>
      </c>
      <c r="Y402" s="26">
        <f t="shared" si="89"/>
        <v>0</v>
      </c>
      <c r="Z402" s="28">
        <f t="shared" si="90"/>
        <v>0</v>
      </c>
      <c r="AA402" s="71" t="str">
        <f t="shared" si="95"/>
        <v>-</v>
      </c>
      <c r="AB402" s="37">
        <f t="shared" si="96"/>
        <v>0</v>
      </c>
      <c r="AC402" s="26">
        <f t="shared" si="97"/>
        <v>0</v>
      </c>
      <c r="AD402" s="28">
        <f t="shared" si="98"/>
        <v>0</v>
      </c>
      <c r="AE402" s="71" t="str">
        <f t="shared" si="91"/>
        <v>-</v>
      </c>
      <c r="AF402" s="37">
        <f t="shared" si="92"/>
        <v>0</v>
      </c>
    </row>
    <row r="403" spans="1:32" s="25" customFormat="1" ht="12.75">
      <c r="A403" s="126"/>
      <c r="B403" s="121">
        <v>74120</v>
      </c>
      <c r="C403" s="38" t="s">
        <v>1115</v>
      </c>
      <c r="D403" s="38" t="s">
        <v>1116</v>
      </c>
      <c r="E403" s="38" t="s">
        <v>1117</v>
      </c>
      <c r="F403" s="38" t="s">
        <v>1079</v>
      </c>
      <c r="G403" s="38" t="s">
        <v>1118</v>
      </c>
      <c r="H403" s="50" t="s">
        <v>1119</v>
      </c>
      <c r="I403" s="51"/>
      <c r="J403" s="30"/>
      <c r="K403" s="32" t="s">
        <v>1049</v>
      </c>
      <c r="L403" s="55">
        <v>196</v>
      </c>
      <c r="M403" s="58" t="s">
        <v>1049</v>
      </c>
      <c r="N403" s="36"/>
      <c r="O403" s="30"/>
      <c r="P403" s="34"/>
      <c r="Q403" s="32" t="str">
        <f t="shared" si="93"/>
        <v>NO</v>
      </c>
      <c r="R403" s="63"/>
      <c r="S403" s="76">
        <v>1784.94</v>
      </c>
      <c r="T403" s="77">
        <v>0</v>
      </c>
      <c r="U403" s="77">
        <v>375.8</v>
      </c>
      <c r="V403" s="78">
        <v>708.54</v>
      </c>
      <c r="W403" s="37">
        <f t="shared" si="88"/>
        <v>0</v>
      </c>
      <c r="X403" s="26">
        <f t="shared" si="94"/>
        <v>1</v>
      </c>
      <c r="Y403" s="26">
        <f t="shared" si="89"/>
        <v>0</v>
      </c>
      <c r="Z403" s="28">
        <f t="shared" si="90"/>
        <v>0</v>
      </c>
      <c r="AA403" s="71" t="str">
        <f t="shared" si="95"/>
        <v>-</v>
      </c>
      <c r="AB403" s="37">
        <f t="shared" si="96"/>
        <v>0</v>
      </c>
      <c r="AC403" s="26">
        <f t="shared" si="97"/>
        <v>0</v>
      </c>
      <c r="AD403" s="28">
        <f t="shared" si="98"/>
        <v>0</v>
      </c>
      <c r="AE403" s="71" t="str">
        <f t="shared" si="91"/>
        <v>-</v>
      </c>
      <c r="AF403" s="37">
        <f t="shared" si="92"/>
        <v>0</v>
      </c>
    </row>
    <row r="404" spans="1:32" s="1" customFormat="1" ht="12.75">
      <c r="A404" s="125">
        <v>2733540</v>
      </c>
      <c r="B404" s="37">
        <v>10015</v>
      </c>
      <c r="C404" s="26" t="s">
        <v>780</v>
      </c>
      <c r="D404" s="26" t="s">
        <v>781</v>
      </c>
      <c r="E404" s="26" t="s">
        <v>780</v>
      </c>
      <c r="F404" s="26">
        <v>55070</v>
      </c>
      <c r="G404" s="27">
        <v>9668</v>
      </c>
      <c r="H404" s="28">
        <v>7637537059</v>
      </c>
      <c r="I404" s="29" t="s">
        <v>1060</v>
      </c>
      <c r="J404" s="30" t="s">
        <v>1049</v>
      </c>
      <c r="K404" s="32" t="s">
        <v>1048</v>
      </c>
      <c r="L404" s="54">
        <v>5510.6</v>
      </c>
      <c r="M404" s="58" t="s">
        <v>1049</v>
      </c>
      <c r="N404" s="36">
        <v>3.495463335</v>
      </c>
      <c r="O404" s="30" t="s">
        <v>1049</v>
      </c>
      <c r="P404" s="34"/>
      <c r="Q404" s="32" t="str">
        <f t="shared" si="93"/>
        <v>NO</v>
      </c>
      <c r="R404" s="63" t="s">
        <v>1049</v>
      </c>
      <c r="S404" s="73">
        <v>146340.61</v>
      </c>
      <c r="T404" s="74">
        <v>4815.48</v>
      </c>
      <c r="U404" s="74">
        <v>16984.36</v>
      </c>
      <c r="V404" s="75">
        <v>23625.81</v>
      </c>
      <c r="W404" s="37">
        <f t="shared" si="88"/>
        <v>1</v>
      </c>
      <c r="X404" s="26">
        <f t="shared" si="94"/>
        <v>0</v>
      </c>
      <c r="Y404" s="26">
        <f t="shared" si="89"/>
        <v>0</v>
      </c>
      <c r="Z404" s="28">
        <f t="shared" si="90"/>
        <v>0</v>
      </c>
      <c r="AA404" s="71" t="str">
        <f t="shared" si="95"/>
        <v>-</v>
      </c>
      <c r="AB404" s="37">
        <f t="shared" si="96"/>
        <v>0</v>
      </c>
      <c r="AC404" s="26">
        <f t="shared" si="97"/>
        <v>0</v>
      </c>
      <c r="AD404" s="28">
        <f t="shared" si="98"/>
        <v>0</v>
      </c>
      <c r="AE404" s="71" t="str">
        <f t="shared" si="91"/>
        <v>-</v>
      </c>
      <c r="AF404" s="37">
        <f t="shared" si="92"/>
        <v>0</v>
      </c>
    </row>
    <row r="405" spans="1:32" ht="12.75">
      <c r="A405" s="125">
        <v>2733600</v>
      </c>
      <c r="B405" s="37">
        <v>10840</v>
      </c>
      <c r="C405" s="26" t="s">
        <v>782</v>
      </c>
      <c r="D405" s="26" t="s">
        <v>783</v>
      </c>
      <c r="E405" s="26" t="s">
        <v>782</v>
      </c>
      <c r="F405" s="26">
        <v>56081</v>
      </c>
      <c r="G405" s="27">
        <v>509</v>
      </c>
      <c r="H405" s="28">
        <v>5073755974</v>
      </c>
      <c r="I405" s="29" t="s">
        <v>1151</v>
      </c>
      <c r="J405" s="30" t="s">
        <v>1049</v>
      </c>
      <c r="K405" s="32" t="s">
        <v>1049</v>
      </c>
      <c r="L405" s="54">
        <v>1178.89</v>
      </c>
      <c r="M405" s="58" t="s">
        <v>1049</v>
      </c>
      <c r="N405" s="36">
        <v>11.47540984</v>
      </c>
      <c r="O405" s="30" t="s">
        <v>1049</v>
      </c>
      <c r="P405" s="34"/>
      <c r="Q405" s="32" t="str">
        <f t="shared" si="93"/>
        <v>NO</v>
      </c>
      <c r="R405" s="63" t="s">
        <v>1048</v>
      </c>
      <c r="S405" s="73">
        <v>70122.71</v>
      </c>
      <c r="T405" s="74">
        <v>4941.38</v>
      </c>
      <c r="U405" s="74">
        <v>7957.12</v>
      </c>
      <c r="V405" s="75">
        <v>6386.48</v>
      </c>
      <c r="W405" s="37">
        <f t="shared" si="88"/>
        <v>0</v>
      </c>
      <c r="X405" s="26">
        <f t="shared" si="94"/>
        <v>0</v>
      </c>
      <c r="Y405" s="26">
        <f t="shared" si="89"/>
        <v>0</v>
      </c>
      <c r="Z405" s="28">
        <f t="shared" si="90"/>
        <v>0</v>
      </c>
      <c r="AA405" s="71" t="str">
        <f t="shared" si="95"/>
        <v>-</v>
      </c>
      <c r="AB405" s="37">
        <f t="shared" si="96"/>
        <v>1</v>
      </c>
      <c r="AC405" s="26">
        <f t="shared" si="97"/>
        <v>0</v>
      </c>
      <c r="AD405" s="28">
        <f t="shared" si="98"/>
        <v>0</v>
      </c>
      <c r="AE405" s="71" t="str">
        <f t="shared" si="91"/>
        <v>-</v>
      </c>
      <c r="AF405" s="37">
        <f t="shared" si="92"/>
        <v>0</v>
      </c>
    </row>
    <row r="406" spans="1:32" ht="12.75">
      <c r="A406" s="125">
        <v>2700008</v>
      </c>
      <c r="B406" s="37">
        <v>12142</v>
      </c>
      <c r="C406" s="26" t="s">
        <v>11</v>
      </c>
      <c r="D406" s="26" t="s">
        <v>12</v>
      </c>
      <c r="E406" s="26" t="s">
        <v>967</v>
      </c>
      <c r="F406" s="26">
        <v>55792</v>
      </c>
      <c r="G406" s="27">
        <v>2172</v>
      </c>
      <c r="H406" s="28">
        <v>2187498130</v>
      </c>
      <c r="I406" s="29" t="s">
        <v>1157</v>
      </c>
      <c r="J406" s="30" t="s">
        <v>1048</v>
      </c>
      <c r="K406" s="32" t="s">
        <v>1048</v>
      </c>
      <c r="L406" s="54">
        <v>2193.78</v>
      </c>
      <c r="M406" s="58" t="s">
        <v>1049</v>
      </c>
      <c r="N406" s="36">
        <v>10.44577512</v>
      </c>
      <c r="O406" s="30" t="s">
        <v>1049</v>
      </c>
      <c r="P406" s="34"/>
      <c r="Q406" s="32" t="str">
        <f t="shared" si="93"/>
        <v>NO</v>
      </c>
      <c r="R406" s="63" t="s">
        <v>1048</v>
      </c>
      <c r="S406" s="73">
        <v>179465.98</v>
      </c>
      <c r="T406" s="74">
        <v>12960.68</v>
      </c>
      <c r="U406" s="74">
        <v>18946.49</v>
      </c>
      <c r="V406" s="75">
        <v>13123.28</v>
      </c>
      <c r="W406" s="37">
        <f t="shared" si="88"/>
        <v>1</v>
      </c>
      <c r="X406" s="26">
        <f t="shared" si="94"/>
        <v>0</v>
      </c>
      <c r="Y406" s="26">
        <f t="shared" si="89"/>
        <v>0</v>
      </c>
      <c r="Z406" s="28">
        <f t="shared" si="90"/>
        <v>0</v>
      </c>
      <c r="AA406" s="71" t="str">
        <f t="shared" si="95"/>
        <v>-</v>
      </c>
      <c r="AB406" s="37">
        <f t="shared" si="96"/>
        <v>1</v>
      </c>
      <c r="AC406" s="26">
        <f t="shared" si="97"/>
        <v>0</v>
      </c>
      <c r="AD406" s="28">
        <f t="shared" si="98"/>
        <v>0</v>
      </c>
      <c r="AE406" s="71" t="str">
        <f t="shared" si="91"/>
        <v>-</v>
      </c>
      <c r="AF406" s="37">
        <f t="shared" si="92"/>
        <v>0</v>
      </c>
    </row>
    <row r="407" spans="1:32" ht="12.75">
      <c r="A407" s="125">
        <v>2733780</v>
      </c>
      <c r="B407" s="37">
        <v>10283</v>
      </c>
      <c r="C407" s="26" t="s">
        <v>786</v>
      </c>
      <c r="D407" s="26" t="s">
        <v>787</v>
      </c>
      <c r="E407" s="26" t="s">
        <v>786</v>
      </c>
      <c r="F407" s="26">
        <v>55426</v>
      </c>
      <c r="G407" s="27">
        <v>3498</v>
      </c>
      <c r="H407" s="28">
        <v>9529286003</v>
      </c>
      <c r="I407" s="29" t="s">
        <v>1152</v>
      </c>
      <c r="J407" s="30" t="s">
        <v>1049</v>
      </c>
      <c r="K407" s="32" t="s">
        <v>1049</v>
      </c>
      <c r="L407" s="54">
        <v>4024.52</v>
      </c>
      <c r="M407" s="58" t="s">
        <v>1049</v>
      </c>
      <c r="N407" s="36">
        <v>4.80091446</v>
      </c>
      <c r="O407" s="30" t="s">
        <v>1049</v>
      </c>
      <c r="P407" s="34"/>
      <c r="Q407" s="32" t="str">
        <f t="shared" si="93"/>
        <v>NO</v>
      </c>
      <c r="R407" s="63" t="s">
        <v>1049</v>
      </c>
      <c r="S407" s="73">
        <v>145490.48</v>
      </c>
      <c r="T407" s="74">
        <v>4745.19</v>
      </c>
      <c r="U407" s="74">
        <v>17270.65</v>
      </c>
      <c r="V407" s="75">
        <v>24288.13</v>
      </c>
      <c r="W407" s="37">
        <f t="shared" si="88"/>
        <v>0</v>
      </c>
      <c r="X407" s="26">
        <f t="shared" si="94"/>
        <v>0</v>
      </c>
      <c r="Y407" s="26">
        <f t="shared" si="89"/>
        <v>0</v>
      </c>
      <c r="Z407" s="28">
        <f t="shared" si="90"/>
        <v>0</v>
      </c>
      <c r="AA407" s="71" t="str">
        <f t="shared" si="95"/>
        <v>-</v>
      </c>
      <c r="AB407" s="37">
        <f t="shared" si="96"/>
        <v>0</v>
      </c>
      <c r="AC407" s="26">
        <f t="shared" si="97"/>
        <v>0</v>
      </c>
      <c r="AD407" s="28">
        <f t="shared" si="98"/>
        <v>0</v>
      </c>
      <c r="AE407" s="71" t="str">
        <f t="shared" si="91"/>
        <v>-</v>
      </c>
      <c r="AF407" s="37">
        <f t="shared" si="92"/>
        <v>0</v>
      </c>
    </row>
    <row r="408" spans="1:32" ht="12.75">
      <c r="A408" s="125">
        <v>2733790</v>
      </c>
      <c r="B408" s="37">
        <v>10885</v>
      </c>
      <c r="C408" s="26" t="s">
        <v>788</v>
      </c>
      <c r="D408" s="26" t="s">
        <v>789</v>
      </c>
      <c r="E408" s="26" t="s">
        <v>790</v>
      </c>
      <c r="F408" s="26">
        <v>55301</v>
      </c>
      <c r="G408" s="27">
        <v>9769</v>
      </c>
      <c r="H408" s="28">
        <v>7634973180</v>
      </c>
      <c r="I408" s="29" t="s">
        <v>1052</v>
      </c>
      <c r="J408" s="30" t="s">
        <v>1049</v>
      </c>
      <c r="K408" s="32" t="s">
        <v>1049</v>
      </c>
      <c r="L408" s="54">
        <v>3407.81</v>
      </c>
      <c r="M408" s="58" t="s">
        <v>1049</v>
      </c>
      <c r="N408" s="36">
        <v>2.48383804</v>
      </c>
      <c r="O408" s="30" t="s">
        <v>1049</v>
      </c>
      <c r="P408" s="34"/>
      <c r="Q408" s="32" t="str">
        <f t="shared" si="93"/>
        <v>NO</v>
      </c>
      <c r="R408" s="63" t="s">
        <v>1049</v>
      </c>
      <c r="S408" s="73">
        <v>46548.97</v>
      </c>
      <c r="T408" s="74">
        <v>1441.71</v>
      </c>
      <c r="U408" s="74">
        <v>8995.24</v>
      </c>
      <c r="V408" s="75">
        <v>14445.74</v>
      </c>
      <c r="W408" s="37">
        <f t="shared" si="88"/>
        <v>0</v>
      </c>
      <c r="X408" s="26">
        <f t="shared" si="94"/>
        <v>0</v>
      </c>
      <c r="Y408" s="26">
        <f t="shared" si="89"/>
        <v>0</v>
      </c>
      <c r="Z408" s="28">
        <f t="shared" si="90"/>
        <v>0</v>
      </c>
      <c r="AA408" s="71" t="str">
        <f t="shared" si="95"/>
        <v>-</v>
      </c>
      <c r="AB408" s="37">
        <f t="shared" si="96"/>
        <v>0</v>
      </c>
      <c r="AC408" s="26">
        <f t="shared" si="97"/>
        <v>0</v>
      </c>
      <c r="AD408" s="28">
        <f t="shared" si="98"/>
        <v>0</v>
      </c>
      <c r="AE408" s="71" t="str">
        <f t="shared" si="91"/>
        <v>-</v>
      </c>
      <c r="AF408" s="37">
        <f t="shared" si="92"/>
        <v>0</v>
      </c>
    </row>
    <row r="409" spans="1:32" ht="12.75">
      <c r="A409" s="125">
        <v>2733840</v>
      </c>
      <c r="B409" s="37">
        <v>10625</v>
      </c>
      <c r="C409" s="26" t="s">
        <v>44</v>
      </c>
      <c r="D409" s="26" t="s">
        <v>794</v>
      </c>
      <c r="E409" s="26" t="s">
        <v>44</v>
      </c>
      <c r="F409" s="26">
        <v>55102</v>
      </c>
      <c r="G409" s="27">
        <v>3299</v>
      </c>
      <c r="H409" s="28">
        <v>6512935100</v>
      </c>
      <c r="I409" s="29" t="s">
        <v>1070</v>
      </c>
      <c r="J409" s="30" t="s">
        <v>1049</v>
      </c>
      <c r="K409" s="32" t="s">
        <v>1049</v>
      </c>
      <c r="L409" s="54">
        <v>38890.8</v>
      </c>
      <c r="M409" s="58" t="s">
        <v>1049</v>
      </c>
      <c r="N409" s="36">
        <v>19.13639171</v>
      </c>
      <c r="O409" s="30" t="s">
        <v>1049</v>
      </c>
      <c r="P409" s="34"/>
      <c r="Q409" s="32" t="str">
        <f t="shared" si="93"/>
        <v>NO</v>
      </c>
      <c r="R409" s="63" t="s">
        <v>1049</v>
      </c>
      <c r="S409" s="73">
        <v>3573442.05</v>
      </c>
      <c r="T409" s="74">
        <v>377337.12</v>
      </c>
      <c r="U409" s="74">
        <v>514816.71</v>
      </c>
      <c r="V409" s="75">
        <v>312705.79</v>
      </c>
      <c r="W409" s="37">
        <f t="shared" si="88"/>
        <v>0</v>
      </c>
      <c r="X409" s="26">
        <f t="shared" si="94"/>
        <v>0</v>
      </c>
      <c r="Y409" s="26">
        <f t="shared" si="89"/>
        <v>0</v>
      </c>
      <c r="Z409" s="28">
        <f t="shared" si="90"/>
        <v>0</v>
      </c>
      <c r="AA409" s="71" t="str">
        <f t="shared" si="95"/>
        <v>-</v>
      </c>
      <c r="AB409" s="37">
        <f t="shared" si="96"/>
        <v>0</v>
      </c>
      <c r="AC409" s="26">
        <f t="shared" si="97"/>
        <v>0</v>
      </c>
      <c r="AD409" s="28">
        <f t="shared" si="98"/>
        <v>0</v>
      </c>
      <c r="AE409" s="71" t="str">
        <f t="shared" si="91"/>
        <v>-</v>
      </c>
      <c r="AF409" s="37">
        <f t="shared" si="92"/>
        <v>0</v>
      </c>
    </row>
    <row r="410" spans="1:32" ht="12.75">
      <c r="A410" s="125">
        <v>2700119</v>
      </c>
      <c r="B410" s="37">
        <v>74019</v>
      </c>
      <c r="C410" s="26" t="s">
        <v>128</v>
      </c>
      <c r="D410" s="26" t="s">
        <v>129</v>
      </c>
      <c r="E410" s="26" t="s">
        <v>44</v>
      </c>
      <c r="F410" s="26">
        <v>55104</v>
      </c>
      <c r="G410" s="27">
        <v>3624</v>
      </c>
      <c r="H410" s="28">
        <v>6516495402</v>
      </c>
      <c r="I410" s="29" t="s">
        <v>1156</v>
      </c>
      <c r="J410" s="30" t="s">
        <v>1049</v>
      </c>
      <c r="K410" s="32" t="s">
        <v>1049</v>
      </c>
      <c r="L410" s="54">
        <v>99.37</v>
      </c>
      <c r="M410" s="58" t="s">
        <v>1049</v>
      </c>
      <c r="N410" s="36" t="s">
        <v>336</v>
      </c>
      <c r="O410" s="30" t="s">
        <v>336</v>
      </c>
      <c r="P410" s="34"/>
      <c r="Q410" s="32" t="str">
        <f t="shared" si="93"/>
        <v>NO</v>
      </c>
      <c r="R410" s="63" t="s">
        <v>1049</v>
      </c>
      <c r="S410" s="73">
        <v>11850.7</v>
      </c>
      <c r="T410" s="74">
        <v>1006.94</v>
      </c>
      <c r="U410" s="74">
        <v>1303.45</v>
      </c>
      <c r="V410" s="75">
        <v>701.79</v>
      </c>
      <c r="W410" s="37">
        <f t="shared" si="88"/>
        <v>0</v>
      </c>
      <c r="X410" s="26">
        <f t="shared" si="94"/>
        <v>1</v>
      </c>
      <c r="Y410" s="26">
        <f t="shared" si="89"/>
        <v>0</v>
      </c>
      <c r="Z410" s="28">
        <f t="shared" si="90"/>
        <v>0</v>
      </c>
      <c r="AA410" s="71" t="str">
        <f t="shared" si="95"/>
        <v>-</v>
      </c>
      <c r="AB410" s="37">
        <f t="shared" si="96"/>
        <v>0</v>
      </c>
      <c r="AC410" s="26">
        <f t="shared" si="97"/>
        <v>0</v>
      </c>
      <c r="AD410" s="28">
        <f t="shared" si="98"/>
        <v>0</v>
      </c>
      <c r="AE410" s="71" t="str">
        <f t="shared" si="91"/>
        <v>-</v>
      </c>
      <c r="AF410" s="37">
        <f t="shared" si="92"/>
        <v>0</v>
      </c>
    </row>
    <row r="411" spans="1:32" ht="12.75">
      <c r="A411" s="125">
        <v>2733870</v>
      </c>
      <c r="B411" s="37">
        <v>10508</v>
      </c>
      <c r="C411" s="26" t="s">
        <v>73</v>
      </c>
      <c r="D411" s="26" t="s">
        <v>795</v>
      </c>
      <c r="E411" s="26" t="s">
        <v>73</v>
      </c>
      <c r="F411" s="26">
        <v>56082</v>
      </c>
      <c r="G411" s="27">
        <v>1657</v>
      </c>
      <c r="H411" s="28">
        <v>5079345703</v>
      </c>
      <c r="I411" s="29" t="s">
        <v>1151</v>
      </c>
      <c r="J411" s="30" t="s">
        <v>1049</v>
      </c>
      <c r="K411" s="32" t="s">
        <v>1049</v>
      </c>
      <c r="L411" s="54">
        <v>1773.67</v>
      </c>
      <c r="M411" s="58" t="s">
        <v>1049</v>
      </c>
      <c r="N411" s="36">
        <v>5.620848237</v>
      </c>
      <c r="O411" s="30" t="s">
        <v>1049</v>
      </c>
      <c r="P411" s="34"/>
      <c r="Q411" s="32" t="str">
        <f t="shared" si="93"/>
        <v>NO</v>
      </c>
      <c r="R411" s="63" t="s">
        <v>1048</v>
      </c>
      <c r="S411" s="73">
        <v>90072.36</v>
      </c>
      <c r="T411" s="74">
        <v>5626.2</v>
      </c>
      <c r="U411" s="74">
        <v>10070.76</v>
      </c>
      <c r="V411" s="75">
        <v>9177.46</v>
      </c>
      <c r="W411" s="37">
        <f t="shared" si="88"/>
        <v>0</v>
      </c>
      <c r="X411" s="26">
        <f t="shared" si="94"/>
        <v>0</v>
      </c>
      <c r="Y411" s="26">
        <f t="shared" si="89"/>
        <v>0</v>
      </c>
      <c r="Z411" s="28">
        <f t="shared" si="90"/>
        <v>0</v>
      </c>
      <c r="AA411" s="71" t="str">
        <f t="shared" si="95"/>
        <v>-</v>
      </c>
      <c r="AB411" s="37">
        <f t="shared" si="96"/>
        <v>1</v>
      </c>
      <c r="AC411" s="26">
        <f t="shared" si="97"/>
        <v>0</v>
      </c>
      <c r="AD411" s="28">
        <f t="shared" si="98"/>
        <v>0</v>
      </c>
      <c r="AE411" s="71" t="str">
        <f t="shared" si="91"/>
        <v>-</v>
      </c>
      <c r="AF411" s="37">
        <f t="shared" si="92"/>
        <v>0</v>
      </c>
    </row>
    <row r="412" spans="1:32" ht="12.75">
      <c r="A412" s="125">
        <v>2733900</v>
      </c>
      <c r="B412" s="37">
        <v>12170</v>
      </c>
      <c r="C412" s="26" t="s">
        <v>796</v>
      </c>
      <c r="D412" s="26" t="s">
        <v>797</v>
      </c>
      <c r="E412" s="26" t="s">
        <v>18</v>
      </c>
      <c r="F412" s="26">
        <v>56479</v>
      </c>
      <c r="G412" s="27">
        <v>2118</v>
      </c>
      <c r="H412" s="28">
        <v>2188942430</v>
      </c>
      <c r="I412" s="29" t="s">
        <v>1159</v>
      </c>
      <c r="J412" s="30" t="s">
        <v>1048</v>
      </c>
      <c r="K412" s="32" t="s">
        <v>1048</v>
      </c>
      <c r="L412" s="54">
        <v>1369.76</v>
      </c>
      <c r="M412" s="58" t="s">
        <v>1049</v>
      </c>
      <c r="N412" s="36">
        <v>16.18067467</v>
      </c>
      <c r="O412" s="30" t="s">
        <v>1049</v>
      </c>
      <c r="P412" s="34"/>
      <c r="Q412" s="32" t="str">
        <f t="shared" si="93"/>
        <v>NO</v>
      </c>
      <c r="R412" s="63" t="s">
        <v>1048</v>
      </c>
      <c r="S412" s="73">
        <v>126960.82</v>
      </c>
      <c r="T412" s="74">
        <v>9354.69</v>
      </c>
      <c r="U412" s="74">
        <v>13353.31</v>
      </c>
      <c r="V412" s="75">
        <v>8865.37</v>
      </c>
      <c r="W412" s="37">
        <f aca="true" t="shared" si="99" ref="W412:W458">IF(OR(J412="YES",K412="YES"),1,0)</f>
        <v>1</v>
      </c>
      <c r="X412" s="26">
        <f t="shared" si="94"/>
        <v>0</v>
      </c>
      <c r="Y412" s="26">
        <f aca="true" t="shared" si="100" ref="Y412:Y458">IF(AND(OR(J412="YES",K412="YES"),(W412=0)),"Trouble",0)</f>
        <v>0</v>
      </c>
      <c r="Z412" s="28">
        <f aca="true" t="shared" si="101" ref="Z412:Z458">IF(AND(OR(AND(ISNUMBER(L412),AND(L412&gt;0,L412&lt;600)),AND(ISNUMBER(L412),AND(L412&gt;0,M412="YES"))),(X412=0)),"Trouble",0)</f>
        <v>0</v>
      </c>
      <c r="AA412" s="71" t="str">
        <f t="shared" si="95"/>
        <v>-</v>
      </c>
      <c r="AB412" s="37">
        <f t="shared" si="96"/>
        <v>1</v>
      </c>
      <c r="AC412" s="26">
        <f t="shared" si="97"/>
        <v>0</v>
      </c>
      <c r="AD412" s="28">
        <f t="shared" si="98"/>
        <v>0</v>
      </c>
      <c r="AE412" s="71" t="str">
        <f aca="true" t="shared" si="102" ref="AE412:AE458">IF(AND(AND(AD412="Initial",AF412=0),AND(ISNUMBER(L412),L412&gt;0)),"RLIS","-")</f>
        <v>-</v>
      </c>
      <c r="AF412" s="37">
        <f aca="true" t="shared" si="103" ref="AF412:AF458">IF(AND(AA412="SRSA",AD412="Initial"),"SRSA",0)</f>
        <v>0</v>
      </c>
    </row>
    <row r="413" spans="1:32" ht="12.75">
      <c r="A413" s="125">
        <v>2700127</v>
      </c>
      <c r="B413" s="37">
        <v>12856</v>
      </c>
      <c r="C413" s="26" t="s">
        <v>145</v>
      </c>
      <c r="D413" s="26" t="s">
        <v>897</v>
      </c>
      <c r="E413" s="26" t="s">
        <v>146</v>
      </c>
      <c r="F413" s="26">
        <v>56757</v>
      </c>
      <c r="G413" s="27">
        <v>68</v>
      </c>
      <c r="H413" s="28">
        <v>2184783315</v>
      </c>
      <c r="I413" s="29" t="s">
        <v>1159</v>
      </c>
      <c r="J413" s="30" t="s">
        <v>1048</v>
      </c>
      <c r="K413" s="32" t="s">
        <v>1048</v>
      </c>
      <c r="L413" s="54">
        <v>368.79</v>
      </c>
      <c r="M413" s="58" t="s">
        <v>1048</v>
      </c>
      <c r="N413" s="36">
        <v>10.04784689</v>
      </c>
      <c r="O413" s="30" t="s">
        <v>1049</v>
      </c>
      <c r="P413" s="34"/>
      <c r="Q413" s="32" t="str">
        <f aca="true" t="shared" si="104" ref="Q413:Q444">IF(AND(ISNUMBER(P413),P413&gt;=20),"YES","NO")</f>
        <v>NO</v>
      </c>
      <c r="R413" s="63" t="s">
        <v>1048</v>
      </c>
      <c r="S413" s="73">
        <v>19113.57</v>
      </c>
      <c r="T413" s="74">
        <v>1489.44</v>
      </c>
      <c r="U413" s="74">
        <v>2402.6</v>
      </c>
      <c r="V413" s="75">
        <v>1932.86</v>
      </c>
      <c r="W413" s="37">
        <f t="shared" si="99"/>
        <v>1</v>
      </c>
      <c r="X413" s="26">
        <f aca="true" t="shared" si="105" ref="X413:X458">IF(OR(AND(ISNUMBER(L413),AND(L413&gt;0,L413&lt;600)),AND(ISNUMBER(L413),AND(L413&gt;0,M413="YES"))),1,0)</f>
        <v>1</v>
      </c>
      <c r="Y413" s="26">
        <f t="shared" si="100"/>
        <v>0</v>
      </c>
      <c r="Z413" s="28">
        <f t="shared" si="101"/>
        <v>0</v>
      </c>
      <c r="AA413" s="71" t="str">
        <f aca="true" t="shared" si="106" ref="AA413:AA458">IF(AND(W413=1,X413=1),"SRSA","-")</f>
        <v>SRSA</v>
      </c>
      <c r="AB413" s="37">
        <f aca="true" t="shared" si="107" ref="AB413:AB458">IF(R413="YES",1,0)</f>
        <v>1</v>
      </c>
      <c r="AC413" s="26">
        <f aca="true" t="shared" si="108" ref="AC413:AC458">IF(OR(AND(ISNUMBER(P413),P413&gt;=20),(AND(ISNUMBER(P413)=FALSE,AND(ISNUMBER(N413),N413&gt;=20)))),1,0)</f>
        <v>0</v>
      </c>
      <c r="AD413" s="28">
        <f aca="true" t="shared" si="109" ref="AD413:AD458">IF(AND(AB413=1,AC413=1),"Initial",0)</f>
        <v>0</v>
      </c>
      <c r="AE413" s="71" t="str">
        <f t="shared" si="102"/>
        <v>-</v>
      </c>
      <c r="AF413" s="37">
        <f t="shared" si="103"/>
        <v>0</v>
      </c>
    </row>
    <row r="414" spans="1:32" ht="12.75">
      <c r="A414" s="125">
        <v>2738160</v>
      </c>
      <c r="B414" s="37">
        <v>10534</v>
      </c>
      <c r="C414" s="26" t="s">
        <v>798</v>
      </c>
      <c r="D414" s="26" t="s">
        <v>799</v>
      </c>
      <c r="E414" s="26" t="s">
        <v>798</v>
      </c>
      <c r="F414" s="26">
        <v>55976</v>
      </c>
      <c r="G414" s="27">
        <v>1198</v>
      </c>
      <c r="H414" s="28">
        <v>5075331438</v>
      </c>
      <c r="I414" s="29" t="s">
        <v>1154</v>
      </c>
      <c r="J414" s="30" t="s">
        <v>1049</v>
      </c>
      <c r="K414" s="32" t="s">
        <v>1049</v>
      </c>
      <c r="L414" s="54">
        <v>1676.01</v>
      </c>
      <c r="M414" s="58" t="s">
        <v>1049</v>
      </c>
      <c r="N414" s="36">
        <v>2.591549296</v>
      </c>
      <c r="O414" s="30" t="s">
        <v>1049</v>
      </c>
      <c r="P414" s="34"/>
      <c r="Q414" s="32" t="str">
        <f t="shared" si="104"/>
        <v>NO</v>
      </c>
      <c r="R414" s="63" t="s">
        <v>1049</v>
      </c>
      <c r="S414" s="73">
        <v>44559.49</v>
      </c>
      <c r="T414" s="74">
        <v>1628.6</v>
      </c>
      <c r="U414" s="74">
        <v>5180</v>
      </c>
      <c r="V414" s="75">
        <v>6926.67</v>
      </c>
      <c r="W414" s="37">
        <f t="shared" si="99"/>
        <v>0</v>
      </c>
      <c r="X414" s="26">
        <f t="shared" si="105"/>
        <v>0</v>
      </c>
      <c r="Y414" s="26">
        <f t="shared" si="100"/>
        <v>0</v>
      </c>
      <c r="Z414" s="28">
        <f t="shared" si="101"/>
        <v>0</v>
      </c>
      <c r="AA414" s="71" t="str">
        <f t="shared" si="106"/>
        <v>-</v>
      </c>
      <c r="AB414" s="37">
        <f t="shared" si="107"/>
        <v>0</v>
      </c>
      <c r="AC414" s="26">
        <f t="shared" si="108"/>
        <v>0</v>
      </c>
      <c r="AD414" s="28">
        <f t="shared" si="109"/>
        <v>0</v>
      </c>
      <c r="AE414" s="71" t="str">
        <f t="shared" si="102"/>
        <v>-</v>
      </c>
      <c r="AF414" s="37">
        <f t="shared" si="103"/>
        <v>0</v>
      </c>
    </row>
    <row r="415" spans="1:32" ht="12.75">
      <c r="A415" s="125">
        <v>2738190</v>
      </c>
      <c r="B415" s="37">
        <v>10834</v>
      </c>
      <c r="C415" s="26" t="s">
        <v>669</v>
      </c>
      <c r="D415" s="26" t="s">
        <v>800</v>
      </c>
      <c r="E415" s="26" t="s">
        <v>669</v>
      </c>
      <c r="F415" s="26">
        <v>55082</v>
      </c>
      <c r="G415" s="27">
        <v>6094</v>
      </c>
      <c r="H415" s="28">
        <v>6513518301</v>
      </c>
      <c r="I415" s="29" t="s">
        <v>1073</v>
      </c>
      <c r="J415" s="30" t="s">
        <v>1049</v>
      </c>
      <c r="K415" s="32" t="s">
        <v>1049</v>
      </c>
      <c r="L415" s="54">
        <v>8314.6</v>
      </c>
      <c r="M415" s="58" t="s">
        <v>1049</v>
      </c>
      <c r="N415" s="36">
        <v>3.832425324</v>
      </c>
      <c r="O415" s="30" t="s">
        <v>1049</v>
      </c>
      <c r="P415" s="34"/>
      <c r="Q415" s="32" t="str">
        <f t="shared" si="104"/>
        <v>NO</v>
      </c>
      <c r="R415" s="63" t="s">
        <v>1049</v>
      </c>
      <c r="S415" s="73">
        <v>213976.59</v>
      </c>
      <c r="T415" s="74">
        <v>7327.47</v>
      </c>
      <c r="U415" s="74">
        <v>26657.33</v>
      </c>
      <c r="V415" s="75">
        <v>37483.18</v>
      </c>
      <c r="W415" s="37">
        <f t="shared" si="99"/>
        <v>0</v>
      </c>
      <c r="X415" s="26">
        <f t="shared" si="105"/>
        <v>0</v>
      </c>
      <c r="Y415" s="26">
        <f t="shared" si="100"/>
        <v>0</v>
      </c>
      <c r="Z415" s="28">
        <f t="shared" si="101"/>
        <v>0</v>
      </c>
      <c r="AA415" s="71" t="str">
        <f t="shared" si="106"/>
        <v>-</v>
      </c>
      <c r="AB415" s="37">
        <f t="shared" si="107"/>
        <v>0</v>
      </c>
      <c r="AC415" s="26">
        <f t="shared" si="108"/>
        <v>0</v>
      </c>
      <c r="AD415" s="28">
        <f t="shared" si="109"/>
        <v>0</v>
      </c>
      <c r="AE415" s="71" t="str">
        <f t="shared" si="102"/>
        <v>-</v>
      </c>
      <c r="AF415" s="37">
        <f t="shared" si="103"/>
        <v>0</v>
      </c>
    </row>
    <row r="416" spans="1:32" s="1" customFormat="1" ht="12.75">
      <c r="A416" s="125">
        <v>2700222</v>
      </c>
      <c r="B416" s="37">
        <v>74061</v>
      </c>
      <c r="C416" s="26" t="s">
        <v>309</v>
      </c>
      <c r="D416" s="26" t="s">
        <v>310</v>
      </c>
      <c r="E416" s="26" t="s">
        <v>963</v>
      </c>
      <c r="F416" s="26">
        <v>55906</v>
      </c>
      <c r="G416" s="27" t="s">
        <v>1036</v>
      </c>
      <c r="H416" s="28">
        <v>5075291662</v>
      </c>
      <c r="I416" s="29" t="s">
        <v>1155</v>
      </c>
      <c r="J416" s="30" t="s">
        <v>1049</v>
      </c>
      <c r="K416" s="32"/>
      <c r="L416" s="54">
        <v>113.97</v>
      </c>
      <c r="M416" s="58" t="s">
        <v>1049</v>
      </c>
      <c r="N416" s="36" t="s">
        <v>336</v>
      </c>
      <c r="O416" s="30" t="s">
        <v>336</v>
      </c>
      <c r="P416" s="34"/>
      <c r="Q416" s="32" t="str">
        <f t="shared" si="104"/>
        <v>NO</v>
      </c>
      <c r="R416" s="63" t="s">
        <v>1049</v>
      </c>
      <c r="S416" s="73">
        <v>2045.57</v>
      </c>
      <c r="T416" s="74">
        <v>0</v>
      </c>
      <c r="U416" s="74">
        <v>233.92</v>
      </c>
      <c r="V416" s="75">
        <v>441.03</v>
      </c>
      <c r="W416" s="37">
        <f t="shared" si="99"/>
        <v>0</v>
      </c>
      <c r="X416" s="26">
        <f t="shared" si="105"/>
        <v>1</v>
      </c>
      <c r="Y416" s="26">
        <f t="shared" si="100"/>
        <v>0</v>
      </c>
      <c r="Z416" s="28">
        <f t="shared" si="101"/>
        <v>0</v>
      </c>
      <c r="AA416" s="71" t="str">
        <f t="shared" si="106"/>
        <v>-</v>
      </c>
      <c r="AB416" s="37">
        <f t="shared" si="107"/>
        <v>0</v>
      </c>
      <c r="AC416" s="26">
        <f t="shared" si="108"/>
        <v>0</v>
      </c>
      <c r="AD416" s="28">
        <f t="shared" si="109"/>
        <v>0</v>
      </c>
      <c r="AE416" s="71" t="str">
        <f t="shared" si="102"/>
        <v>-</v>
      </c>
      <c r="AF416" s="37">
        <f t="shared" si="103"/>
        <v>0</v>
      </c>
    </row>
    <row r="417" spans="1:32" ht="12.75">
      <c r="A417" s="125">
        <v>2738280</v>
      </c>
      <c r="B417" s="37">
        <v>10486</v>
      </c>
      <c r="C417" s="26" t="s">
        <v>801</v>
      </c>
      <c r="D417" s="26" t="s">
        <v>942</v>
      </c>
      <c r="E417" s="26" t="s">
        <v>801</v>
      </c>
      <c r="F417" s="26">
        <v>56382</v>
      </c>
      <c r="G417" s="27">
        <v>98</v>
      </c>
      <c r="H417" s="28">
        <v>3205472431</v>
      </c>
      <c r="I417" s="29" t="s">
        <v>1159</v>
      </c>
      <c r="J417" s="30" t="s">
        <v>1048</v>
      </c>
      <c r="K417" s="32" t="s">
        <v>1048</v>
      </c>
      <c r="L417" s="54">
        <v>325.37</v>
      </c>
      <c r="M417" s="58" t="s">
        <v>1049</v>
      </c>
      <c r="N417" s="36">
        <v>13.82978723</v>
      </c>
      <c r="O417" s="30" t="s">
        <v>1049</v>
      </c>
      <c r="P417" s="34"/>
      <c r="Q417" s="32" t="str">
        <f t="shared" si="104"/>
        <v>NO</v>
      </c>
      <c r="R417" s="63" t="s">
        <v>1048</v>
      </c>
      <c r="S417" s="73">
        <v>19626.61</v>
      </c>
      <c r="T417" s="74">
        <v>1281.21</v>
      </c>
      <c r="U417" s="74">
        <v>2108.25</v>
      </c>
      <c r="V417" s="75">
        <v>1740.94</v>
      </c>
      <c r="W417" s="37">
        <f t="shared" si="99"/>
        <v>1</v>
      </c>
      <c r="X417" s="26">
        <f t="shared" si="105"/>
        <v>1</v>
      </c>
      <c r="Y417" s="26">
        <f t="shared" si="100"/>
        <v>0</v>
      </c>
      <c r="Z417" s="28">
        <f t="shared" si="101"/>
        <v>0</v>
      </c>
      <c r="AA417" s="71" t="str">
        <f t="shared" si="106"/>
        <v>SRSA</v>
      </c>
      <c r="AB417" s="37">
        <f t="shared" si="107"/>
        <v>1</v>
      </c>
      <c r="AC417" s="26">
        <f t="shared" si="108"/>
        <v>0</v>
      </c>
      <c r="AD417" s="28">
        <f t="shared" si="109"/>
        <v>0</v>
      </c>
      <c r="AE417" s="71" t="str">
        <f t="shared" si="102"/>
        <v>-</v>
      </c>
      <c r="AF417" s="37">
        <f t="shared" si="103"/>
        <v>0</v>
      </c>
    </row>
    <row r="418" spans="1:32" ht="12.75">
      <c r="A418" s="125">
        <v>2700338</v>
      </c>
      <c r="B418" s="37">
        <v>74099</v>
      </c>
      <c r="C418" s="26" t="s">
        <v>337</v>
      </c>
      <c r="D418" s="26" t="s">
        <v>338</v>
      </c>
      <c r="E418" s="26" t="s">
        <v>339</v>
      </c>
      <c r="F418" s="26">
        <v>55076</v>
      </c>
      <c r="G418" s="27" t="s">
        <v>1036</v>
      </c>
      <c r="H418" s="28">
        <v>6514577072</v>
      </c>
      <c r="I418" s="29" t="s">
        <v>1152</v>
      </c>
      <c r="J418" s="30" t="s">
        <v>1049</v>
      </c>
      <c r="K418" s="32" t="s">
        <v>1049</v>
      </c>
      <c r="L418" s="54">
        <v>171.64</v>
      </c>
      <c r="M418" s="58" t="s">
        <v>1049</v>
      </c>
      <c r="N418" s="36" t="s">
        <v>336</v>
      </c>
      <c r="O418" s="30" t="s">
        <v>336</v>
      </c>
      <c r="P418" s="34"/>
      <c r="Q418" s="32" t="str">
        <f t="shared" si="104"/>
        <v>NO</v>
      </c>
      <c r="R418" s="63" t="s">
        <v>1049</v>
      </c>
      <c r="S418" s="73">
        <v>20008.1</v>
      </c>
      <c r="T418" s="74">
        <v>1493.06</v>
      </c>
      <c r="U418" s="74">
        <v>1996.29</v>
      </c>
      <c r="V418" s="75">
        <v>1160.51</v>
      </c>
      <c r="W418" s="37">
        <f t="shared" si="99"/>
        <v>0</v>
      </c>
      <c r="X418" s="26">
        <f t="shared" si="105"/>
        <v>1</v>
      </c>
      <c r="Y418" s="26">
        <f t="shared" si="100"/>
        <v>0</v>
      </c>
      <c r="Z418" s="28">
        <f t="shared" si="101"/>
        <v>0</v>
      </c>
      <c r="AA418" s="71" t="str">
        <f t="shared" si="106"/>
        <v>-</v>
      </c>
      <c r="AB418" s="37">
        <f t="shared" si="107"/>
        <v>0</v>
      </c>
      <c r="AC418" s="26">
        <f t="shared" si="108"/>
        <v>0</v>
      </c>
      <c r="AD418" s="28">
        <f t="shared" si="109"/>
        <v>0</v>
      </c>
      <c r="AE418" s="71" t="str">
        <f t="shared" si="102"/>
        <v>-</v>
      </c>
      <c r="AF418" s="37">
        <f t="shared" si="103"/>
        <v>0</v>
      </c>
    </row>
    <row r="419" spans="1:32" s="25" customFormat="1" ht="12.75">
      <c r="A419" s="126"/>
      <c r="B419" s="121">
        <v>74127</v>
      </c>
      <c r="C419" s="38" t="s">
        <v>1144</v>
      </c>
      <c r="D419" s="38" t="s">
        <v>1145</v>
      </c>
      <c r="E419" s="38" t="s">
        <v>1146</v>
      </c>
      <c r="F419" s="38" t="s">
        <v>1079</v>
      </c>
      <c r="G419" s="38" t="s">
        <v>1147</v>
      </c>
      <c r="H419" s="50" t="s">
        <v>1148</v>
      </c>
      <c r="I419" s="51"/>
      <c r="J419" s="30"/>
      <c r="K419" s="32" t="s">
        <v>1049</v>
      </c>
      <c r="L419" s="55">
        <v>41</v>
      </c>
      <c r="M419" s="58" t="s">
        <v>1049</v>
      </c>
      <c r="N419" s="36"/>
      <c r="O419" s="30"/>
      <c r="P419" s="34"/>
      <c r="Q419" s="32" t="str">
        <f t="shared" si="104"/>
        <v>NO</v>
      </c>
      <c r="R419" s="63"/>
      <c r="S419" s="76">
        <v>794.7</v>
      </c>
      <c r="T419" s="77">
        <v>0</v>
      </c>
      <c r="U419" s="77">
        <v>78.61</v>
      </c>
      <c r="V419" s="78">
        <v>148.21</v>
      </c>
      <c r="W419" s="37">
        <f t="shared" si="99"/>
        <v>0</v>
      </c>
      <c r="X419" s="26">
        <f t="shared" si="105"/>
        <v>1</v>
      </c>
      <c r="Y419" s="26">
        <f t="shared" si="100"/>
        <v>0</v>
      </c>
      <c r="Z419" s="28">
        <f t="shared" si="101"/>
        <v>0</v>
      </c>
      <c r="AA419" s="71" t="str">
        <f t="shared" si="106"/>
        <v>-</v>
      </c>
      <c r="AB419" s="37">
        <f t="shared" si="107"/>
        <v>0</v>
      </c>
      <c r="AC419" s="26">
        <f t="shared" si="108"/>
        <v>0</v>
      </c>
      <c r="AD419" s="28">
        <f t="shared" si="109"/>
        <v>0</v>
      </c>
      <c r="AE419" s="71" t="str">
        <f t="shared" si="102"/>
        <v>-</v>
      </c>
      <c r="AF419" s="37">
        <f t="shared" si="103"/>
        <v>0</v>
      </c>
    </row>
    <row r="420" spans="1:32" ht="12.75">
      <c r="A420" s="125">
        <v>2738850</v>
      </c>
      <c r="B420" s="37">
        <v>10564</v>
      </c>
      <c r="C420" s="26" t="s">
        <v>802</v>
      </c>
      <c r="D420" s="26" t="s">
        <v>803</v>
      </c>
      <c r="E420" s="26" t="s">
        <v>802</v>
      </c>
      <c r="F420" s="26">
        <v>56701</v>
      </c>
      <c r="G420" s="27">
        <v>2800</v>
      </c>
      <c r="H420" s="28">
        <v>2186818711</v>
      </c>
      <c r="I420" s="29" t="s">
        <v>1061</v>
      </c>
      <c r="J420" s="30" t="s">
        <v>1049</v>
      </c>
      <c r="K420" s="32" t="s">
        <v>1049</v>
      </c>
      <c r="L420" s="54">
        <v>1913.97</v>
      </c>
      <c r="M420" s="58" t="s">
        <v>1049</v>
      </c>
      <c r="N420" s="36">
        <v>9.433085502</v>
      </c>
      <c r="O420" s="30" t="s">
        <v>1049</v>
      </c>
      <c r="P420" s="34"/>
      <c r="Q420" s="32" t="str">
        <f t="shared" si="104"/>
        <v>NO</v>
      </c>
      <c r="R420" s="63" t="s">
        <v>1048</v>
      </c>
      <c r="S420" s="73">
        <v>108587.66</v>
      </c>
      <c r="T420" s="74">
        <v>6302.16</v>
      </c>
      <c r="U420" s="74">
        <v>11187.13</v>
      </c>
      <c r="V420" s="75">
        <v>10103.65</v>
      </c>
      <c r="W420" s="37">
        <f t="shared" si="99"/>
        <v>0</v>
      </c>
      <c r="X420" s="26">
        <f t="shared" si="105"/>
        <v>0</v>
      </c>
      <c r="Y420" s="26">
        <f t="shared" si="100"/>
        <v>0</v>
      </c>
      <c r="Z420" s="28">
        <f t="shared" si="101"/>
        <v>0</v>
      </c>
      <c r="AA420" s="71" t="str">
        <f t="shared" si="106"/>
        <v>-</v>
      </c>
      <c r="AB420" s="37">
        <f t="shared" si="107"/>
        <v>1</v>
      </c>
      <c r="AC420" s="26">
        <f t="shared" si="108"/>
        <v>0</v>
      </c>
      <c r="AD420" s="28">
        <f t="shared" si="109"/>
        <v>0</v>
      </c>
      <c r="AE420" s="71" t="str">
        <f t="shared" si="102"/>
        <v>-</v>
      </c>
      <c r="AF420" s="37">
        <f t="shared" si="103"/>
        <v>0</v>
      </c>
    </row>
    <row r="421" spans="1:32" ht="12.75">
      <c r="A421" s="125">
        <v>2740590</v>
      </c>
      <c r="B421" s="37">
        <v>10417</v>
      </c>
      <c r="C421" s="26" t="s">
        <v>806</v>
      </c>
      <c r="D421" s="26" t="s">
        <v>807</v>
      </c>
      <c r="E421" s="26" t="s">
        <v>806</v>
      </c>
      <c r="F421" s="26">
        <v>56175</v>
      </c>
      <c r="G421" s="27" t="s">
        <v>1036</v>
      </c>
      <c r="H421" s="28">
        <v>5076295504</v>
      </c>
      <c r="I421" s="29" t="s">
        <v>1159</v>
      </c>
      <c r="J421" s="30" t="s">
        <v>1048</v>
      </c>
      <c r="K421" s="32" t="s">
        <v>1048</v>
      </c>
      <c r="L421" s="54">
        <v>752.1</v>
      </c>
      <c r="M421" s="58" t="s">
        <v>1049</v>
      </c>
      <c r="N421" s="36">
        <v>13.47150259</v>
      </c>
      <c r="O421" s="30" t="s">
        <v>1049</v>
      </c>
      <c r="P421" s="34"/>
      <c r="Q421" s="32" t="str">
        <f t="shared" si="104"/>
        <v>NO</v>
      </c>
      <c r="R421" s="63" t="s">
        <v>1048</v>
      </c>
      <c r="S421" s="73">
        <v>36849.39</v>
      </c>
      <c r="T421" s="74">
        <v>3338.05</v>
      </c>
      <c r="U421" s="74">
        <v>5339.93</v>
      </c>
      <c r="V421" s="75">
        <v>4247.62</v>
      </c>
      <c r="W421" s="37">
        <f t="shared" si="99"/>
        <v>1</v>
      </c>
      <c r="X421" s="26">
        <f t="shared" si="105"/>
        <v>0</v>
      </c>
      <c r="Y421" s="26">
        <f t="shared" si="100"/>
        <v>0</v>
      </c>
      <c r="Z421" s="28">
        <f t="shared" si="101"/>
        <v>0</v>
      </c>
      <c r="AA421" s="71" t="str">
        <f t="shared" si="106"/>
        <v>-</v>
      </c>
      <c r="AB421" s="37">
        <f t="shared" si="107"/>
        <v>1</v>
      </c>
      <c r="AC421" s="26">
        <f t="shared" si="108"/>
        <v>0</v>
      </c>
      <c r="AD421" s="28">
        <f t="shared" si="109"/>
        <v>0</v>
      </c>
      <c r="AE421" s="71" t="str">
        <f t="shared" si="102"/>
        <v>-</v>
      </c>
      <c r="AF421" s="37">
        <f t="shared" si="103"/>
        <v>0</v>
      </c>
    </row>
    <row r="422" spans="1:32" ht="12.75">
      <c r="A422" s="125">
        <v>2700345</v>
      </c>
      <c r="B422" s="37">
        <v>74106</v>
      </c>
      <c r="C422" s="26" t="s">
        <v>351</v>
      </c>
      <c r="D422" s="26" t="s">
        <v>923</v>
      </c>
      <c r="E422" s="26" t="s">
        <v>47</v>
      </c>
      <c r="F422" s="26">
        <v>56619</v>
      </c>
      <c r="G422" s="27">
        <v>160</v>
      </c>
      <c r="H422" s="28">
        <v>2187515083</v>
      </c>
      <c r="I422" s="29" t="s">
        <v>1159</v>
      </c>
      <c r="J422" s="30" t="s">
        <v>1048</v>
      </c>
      <c r="K422" s="32" t="s">
        <v>1048</v>
      </c>
      <c r="L422" s="54">
        <v>150.19</v>
      </c>
      <c r="M422" s="58" t="s">
        <v>1049</v>
      </c>
      <c r="N422" s="36" t="s">
        <v>336</v>
      </c>
      <c r="O422" s="30" t="s">
        <v>336</v>
      </c>
      <c r="P422" s="34"/>
      <c r="Q422" s="32" t="str">
        <f t="shared" si="104"/>
        <v>NO</v>
      </c>
      <c r="R422" s="63" t="s">
        <v>1048</v>
      </c>
      <c r="S422" s="73">
        <v>9632.57</v>
      </c>
      <c r="T422" s="74">
        <v>659.72</v>
      </c>
      <c r="U422" s="74">
        <v>1038.91</v>
      </c>
      <c r="V422" s="75">
        <v>808.46</v>
      </c>
      <c r="W422" s="37">
        <f t="shared" si="99"/>
        <v>1</v>
      </c>
      <c r="X422" s="26">
        <f t="shared" si="105"/>
        <v>1</v>
      </c>
      <c r="Y422" s="26">
        <f t="shared" si="100"/>
        <v>0</v>
      </c>
      <c r="Z422" s="28">
        <f t="shared" si="101"/>
        <v>0</v>
      </c>
      <c r="AA422" s="71" t="str">
        <f t="shared" si="106"/>
        <v>SRSA</v>
      </c>
      <c r="AB422" s="37">
        <f t="shared" si="107"/>
        <v>1</v>
      </c>
      <c r="AC422" s="26">
        <f t="shared" si="108"/>
        <v>0</v>
      </c>
      <c r="AD422" s="28">
        <f t="shared" si="109"/>
        <v>0</v>
      </c>
      <c r="AE422" s="71" t="str">
        <f t="shared" si="102"/>
        <v>-</v>
      </c>
      <c r="AF422" s="37">
        <f t="shared" si="103"/>
        <v>0</v>
      </c>
    </row>
    <row r="423" spans="1:32" ht="12.75">
      <c r="A423" s="125">
        <v>2791446</v>
      </c>
      <c r="B423" s="37">
        <v>12358</v>
      </c>
      <c r="C423" s="26" t="s">
        <v>858</v>
      </c>
      <c r="D423" s="26" t="s">
        <v>859</v>
      </c>
      <c r="E423" s="26" t="s">
        <v>860</v>
      </c>
      <c r="F423" s="26">
        <v>56732</v>
      </c>
      <c r="G423" s="27" t="s">
        <v>1036</v>
      </c>
      <c r="H423" s="28">
        <v>2184362261</v>
      </c>
      <c r="I423" s="29" t="s">
        <v>1159</v>
      </c>
      <c r="J423" s="30" t="s">
        <v>1048</v>
      </c>
      <c r="K423" s="32" t="s">
        <v>1048</v>
      </c>
      <c r="L423" s="54">
        <v>264.29</v>
      </c>
      <c r="M423" s="58" t="s">
        <v>1048</v>
      </c>
      <c r="N423" s="36">
        <v>11.2565445</v>
      </c>
      <c r="O423" s="30" t="s">
        <v>1049</v>
      </c>
      <c r="P423" s="34"/>
      <c r="Q423" s="32" t="str">
        <f t="shared" si="104"/>
        <v>NO</v>
      </c>
      <c r="R423" s="63" t="s">
        <v>1048</v>
      </c>
      <c r="S423" s="73">
        <v>29188.21</v>
      </c>
      <c r="T423" s="74">
        <v>2152.53</v>
      </c>
      <c r="U423" s="74">
        <v>3046.44</v>
      </c>
      <c r="V423" s="75">
        <v>1990.57</v>
      </c>
      <c r="W423" s="37">
        <f t="shared" si="99"/>
        <v>1</v>
      </c>
      <c r="X423" s="26">
        <f t="shared" si="105"/>
        <v>1</v>
      </c>
      <c r="Y423" s="26">
        <f t="shared" si="100"/>
        <v>0</v>
      </c>
      <c r="Z423" s="28">
        <f t="shared" si="101"/>
        <v>0</v>
      </c>
      <c r="AA423" s="71" t="str">
        <f t="shared" si="106"/>
        <v>SRSA</v>
      </c>
      <c r="AB423" s="37">
        <f t="shared" si="107"/>
        <v>1</v>
      </c>
      <c r="AC423" s="26">
        <f t="shared" si="108"/>
        <v>0</v>
      </c>
      <c r="AD423" s="28">
        <f t="shared" si="109"/>
        <v>0</v>
      </c>
      <c r="AE423" s="71" t="str">
        <f t="shared" si="102"/>
        <v>-</v>
      </c>
      <c r="AF423" s="37">
        <f t="shared" si="103"/>
        <v>0</v>
      </c>
    </row>
    <row r="424" spans="1:32" s="1" customFormat="1" ht="12.75">
      <c r="A424" s="125">
        <v>2700235</v>
      </c>
      <c r="B424" s="37">
        <v>74095</v>
      </c>
      <c r="C424" s="26" t="s">
        <v>328</v>
      </c>
      <c r="D424" s="26" t="s">
        <v>329</v>
      </c>
      <c r="E424" s="26" t="s">
        <v>21</v>
      </c>
      <c r="F424" s="26">
        <v>55045</v>
      </c>
      <c r="G424" s="27" t="s">
        <v>1036</v>
      </c>
      <c r="H424" s="28">
        <v>6512132017</v>
      </c>
      <c r="I424" s="29" t="s">
        <v>1152</v>
      </c>
      <c r="J424" s="30" t="s">
        <v>1049</v>
      </c>
      <c r="K424" s="32" t="s">
        <v>1049</v>
      </c>
      <c r="L424" s="54">
        <v>58.98</v>
      </c>
      <c r="M424" s="58" t="s">
        <v>1049</v>
      </c>
      <c r="N424" s="36" t="s">
        <v>336</v>
      </c>
      <c r="O424" s="30" t="s">
        <v>336</v>
      </c>
      <c r="P424" s="34"/>
      <c r="Q424" s="32" t="str">
        <f t="shared" si="104"/>
        <v>NO</v>
      </c>
      <c r="R424" s="63" t="s">
        <v>1049</v>
      </c>
      <c r="S424" s="73">
        <v>1173.62</v>
      </c>
      <c r="T424" s="74">
        <v>0</v>
      </c>
      <c r="U424" s="74">
        <v>107.37</v>
      </c>
      <c r="V424" s="75">
        <v>202.44</v>
      </c>
      <c r="W424" s="37">
        <f t="shared" si="99"/>
        <v>0</v>
      </c>
      <c r="X424" s="26">
        <f t="shared" si="105"/>
        <v>1</v>
      </c>
      <c r="Y424" s="26">
        <f t="shared" si="100"/>
        <v>0</v>
      </c>
      <c r="Z424" s="28">
        <f t="shared" si="101"/>
        <v>0</v>
      </c>
      <c r="AA424" s="71" t="str">
        <f t="shared" si="106"/>
        <v>-</v>
      </c>
      <c r="AB424" s="37">
        <f t="shared" si="107"/>
        <v>0</v>
      </c>
      <c r="AC424" s="26">
        <f t="shared" si="108"/>
        <v>0</v>
      </c>
      <c r="AD424" s="28">
        <f t="shared" si="109"/>
        <v>0</v>
      </c>
      <c r="AE424" s="71" t="str">
        <f t="shared" si="102"/>
        <v>-</v>
      </c>
      <c r="AF424" s="37">
        <f t="shared" si="103"/>
        <v>0</v>
      </c>
    </row>
    <row r="425" spans="1:32" ht="12.75">
      <c r="A425" s="125">
        <v>2740665</v>
      </c>
      <c r="B425" s="37">
        <v>12125</v>
      </c>
      <c r="C425" s="26" t="s">
        <v>893</v>
      </c>
      <c r="D425" s="26" t="s">
        <v>808</v>
      </c>
      <c r="E425" s="26" t="s">
        <v>278</v>
      </c>
      <c r="F425" s="26">
        <v>55927</v>
      </c>
      <c r="G425" s="27">
        <v>40</v>
      </c>
      <c r="H425" s="28">
        <v>5073742192</v>
      </c>
      <c r="I425" s="29" t="s">
        <v>1157</v>
      </c>
      <c r="J425" s="30" t="s">
        <v>1048</v>
      </c>
      <c r="K425" s="32" t="s">
        <v>1048</v>
      </c>
      <c r="L425" s="54">
        <v>1021.93</v>
      </c>
      <c r="M425" s="58" t="s">
        <v>1049</v>
      </c>
      <c r="N425" s="36">
        <v>6.835799859</v>
      </c>
      <c r="O425" s="30" t="s">
        <v>1049</v>
      </c>
      <c r="P425" s="34"/>
      <c r="Q425" s="32" t="str">
        <f t="shared" si="104"/>
        <v>NO</v>
      </c>
      <c r="R425" s="63" t="s">
        <v>1048</v>
      </c>
      <c r="S425" s="73">
        <v>46175.18</v>
      </c>
      <c r="T425" s="74">
        <v>3018.87</v>
      </c>
      <c r="U425" s="74">
        <v>5539.84</v>
      </c>
      <c r="V425" s="75">
        <v>5181.05</v>
      </c>
      <c r="W425" s="37">
        <f t="shared" si="99"/>
        <v>1</v>
      </c>
      <c r="X425" s="26">
        <f t="shared" si="105"/>
        <v>0</v>
      </c>
      <c r="Y425" s="26">
        <f t="shared" si="100"/>
        <v>0</v>
      </c>
      <c r="Z425" s="28">
        <f t="shared" si="101"/>
        <v>0</v>
      </c>
      <c r="AA425" s="71" t="str">
        <f t="shared" si="106"/>
        <v>-</v>
      </c>
      <c r="AB425" s="37">
        <f t="shared" si="107"/>
        <v>1</v>
      </c>
      <c r="AC425" s="26">
        <f t="shared" si="108"/>
        <v>0</v>
      </c>
      <c r="AD425" s="28">
        <f t="shared" si="109"/>
        <v>0</v>
      </c>
      <c r="AE425" s="71" t="str">
        <f t="shared" si="102"/>
        <v>-</v>
      </c>
      <c r="AF425" s="37">
        <f t="shared" si="103"/>
        <v>0</v>
      </c>
    </row>
    <row r="426" spans="1:32" ht="12.75">
      <c r="A426" s="125">
        <v>2740680</v>
      </c>
      <c r="B426" s="37">
        <v>10458</v>
      </c>
      <c r="C426" s="26" t="s">
        <v>809</v>
      </c>
      <c r="D426" s="26" t="s">
        <v>810</v>
      </c>
      <c r="E426" s="26" t="s">
        <v>809</v>
      </c>
      <c r="F426" s="26">
        <v>56088</v>
      </c>
      <c r="G426" s="27">
        <v>276</v>
      </c>
      <c r="H426" s="28">
        <v>5077762111</v>
      </c>
      <c r="I426" s="29" t="s">
        <v>1159</v>
      </c>
      <c r="J426" s="30" t="s">
        <v>1048</v>
      </c>
      <c r="K426" s="32" t="s">
        <v>1048</v>
      </c>
      <c r="L426" s="54">
        <v>360.77</v>
      </c>
      <c r="M426" s="58" t="s">
        <v>1049</v>
      </c>
      <c r="N426" s="36">
        <v>10.82802548</v>
      </c>
      <c r="O426" s="30" t="s">
        <v>1049</v>
      </c>
      <c r="P426" s="34"/>
      <c r="Q426" s="32" t="str">
        <f t="shared" si="104"/>
        <v>NO</v>
      </c>
      <c r="R426" s="63" t="s">
        <v>1048</v>
      </c>
      <c r="S426" s="73">
        <v>23476.1</v>
      </c>
      <c r="T426" s="74">
        <v>1439.28</v>
      </c>
      <c r="U426" s="74">
        <v>2427.47</v>
      </c>
      <c r="V426" s="75">
        <v>2067.19</v>
      </c>
      <c r="W426" s="37">
        <f t="shared" si="99"/>
        <v>1</v>
      </c>
      <c r="X426" s="26">
        <f t="shared" si="105"/>
        <v>1</v>
      </c>
      <c r="Y426" s="26">
        <f t="shared" si="100"/>
        <v>0</v>
      </c>
      <c r="Z426" s="28">
        <f t="shared" si="101"/>
        <v>0</v>
      </c>
      <c r="AA426" s="71" t="str">
        <f t="shared" si="106"/>
        <v>SRSA</v>
      </c>
      <c r="AB426" s="37">
        <f t="shared" si="107"/>
        <v>1</v>
      </c>
      <c r="AC426" s="26">
        <f t="shared" si="108"/>
        <v>0</v>
      </c>
      <c r="AD426" s="28">
        <f t="shared" si="109"/>
        <v>0</v>
      </c>
      <c r="AE426" s="71" t="str">
        <f t="shared" si="102"/>
        <v>-</v>
      </c>
      <c r="AF426" s="37">
        <f t="shared" si="103"/>
        <v>0</v>
      </c>
    </row>
    <row r="427" spans="1:32" ht="12.75">
      <c r="A427" s="125">
        <v>2700166</v>
      </c>
      <c r="B427" s="37">
        <v>74042</v>
      </c>
      <c r="C427" s="26" t="s">
        <v>211</v>
      </c>
      <c r="D427" s="26" t="s">
        <v>212</v>
      </c>
      <c r="E427" s="26" t="s">
        <v>44</v>
      </c>
      <c r="F427" s="26">
        <v>55102</v>
      </c>
      <c r="G427" s="27">
        <v>3824</v>
      </c>
      <c r="H427" s="28">
        <v>6512054797</v>
      </c>
      <c r="I427" s="29" t="s">
        <v>1156</v>
      </c>
      <c r="J427" s="30" t="s">
        <v>1049</v>
      </c>
      <c r="K427" s="32" t="s">
        <v>1049</v>
      </c>
      <c r="L427" s="54">
        <v>161.57</v>
      </c>
      <c r="M427" s="58" t="s">
        <v>1049</v>
      </c>
      <c r="N427" s="36" t="s">
        <v>336</v>
      </c>
      <c r="O427" s="30" t="s">
        <v>336</v>
      </c>
      <c r="P427" s="34"/>
      <c r="Q427" s="32" t="str">
        <f t="shared" si="104"/>
        <v>NO</v>
      </c>
      <c r="R427" s="63" t="s">
        <v>1049</v>
      </c>
      <c r="S427" s="73">
        <v>7953.46</v>
      </c>
      <c r="T427" s="74">
        <v>381.94</v>
      </c>
      <c r="U427" s="74">
        <v>742.14</v>
      </c>
      <c r="V427" s="75">
        <v>733.28</v>
      </c>
      <c r="W427" s="37">
        <f t="shared" si="99"/>
        <v>0</v>
      </c>
      <c r="X427" s="26">
        <f t="shared" si="105"/>
        <v>1</v>
      </c>
      <c r="Y427" s="26">
        <f t="shared" si="100"/>
        <v>0</v>
      </c>
      <c r="Z427" s="28">
        <f t="shared" si="101"/>
        <v>0</v>
      </c>
      <c r="AA427" s="71" t="str">
        <f t="shared" si="106"/>
        <v>-</v>
      </c>
      <c r="AB427" s="37">
        <f t="shared" si="107"/>
        <v>0</v>
      </c>
      <c r="AC427" s="26">
        <f t="shared" si="108"/>
        <v>0</v>
      </c>
      <c r="AD427" s="28">
        <f t="shared" si="109"/>
        <v>0</v>
      </c>
      <c r="AE427" s="71" t="str">
        <f t="shared" si="102"/>
        <v>-</v>
      </c>
      <c r="AF427" s="37">
        <f t="shared" si="103"/>
        <v>0</v>
      </c>
    </row>
    <row r="428" spans="1:32" ht="12.75">
      <c r="A428" s="125">
        <v>2700188</v>
      </c>
      <c r="B428" s="37">
        <v>74077</v>
      </c>
      <c r="C428" s="26" t="s">
        <v>259</v>
      </c>
      <c r="D428" s="26" t="s">
        <v>260</v>
      </c>
      <c r="E428" s="26" t="s">
        <v>929</v>
      </c>
      <c r="F428" s="26">
        <v>55401</v>
      </c>
      <c r="G428" s="27" t="s">
        <v>1036</v>
      </c>
      <c r="H428" s="28">
        <v>6518216470</v>
      </c>
      <c r="I428" s="29" t="s">
        <v>1156</v>
      </c>
      <c r="J428" s="30" t="s">
        <v>1049</v>
      </c>
      <c r="K428" s="32" t="s">
        <v>1049</v>
      </c>
      <c r="L428" s="54">
        <v>272.01</v>
      </c>
      <c r="M428" s="58" t="s">
        <v>1049</v>
      </c>
      <c r="N428" s="36" t="s">
        <v>336</v>
      </c>
      <c r="O428" s="30" t="s">
        <v>336</v>
      </c>
      <c r="P428" s="34"/>
      <c r="Q428" s="32" t="str">
        <f t="shared" si="104"/>
        <v>NO</v>
      </c>
      <c r="R428" s="63" t="s">
        <v>1049</v>
      </c>
      <c r="S428" s="73">
        <v>18459.12</v>
      </c>
      <c r="T428" s="74">
        <v>1684.68</v>
      </c>
      <c r="U428" s="74">
        <v>2360.43</v>
      </c>
      <c r="V428" s="75">
        <v>1512.92</v>
      </c>
      <c r="W428" s="37">
        <f t="shared" si="99"/>
        <v>0</v>
      </c>
      <c r="X428" s="26">
        <f t="shared" si="105"/>
        <v>1</v>
      </c>
      <c r="Y428" s="26">
        <f t="shared" si="100"/>
        <v>0</v>
      </c>
      <c r="Z428" s="28">
        <f t="shared" si="101"/>
        <v>0</v>
      </c>
      <c r="AA428" s="71" t="str">
        <f t="shared" si="106"/>
        <v>-</v>
      </c>
      <c r="AB428" s="37">
        <f t="shared" si="107"/>
        <v>0</v>
      </c>
      <c r="AC428" s="26">
        <f t="shared" si="108"/>
        <v>0</v>
      </c>
      <c r="AD428" s="28">
        <f t="shared" si="109"/>
        <v>0</v>
      </c>
      <c r="AE428" s="71" t="str">
        <f t="shared" si="102"/>
        <v>-</v>
      </c>
      <c r="AF428" s="37">
        <f t="shared" si="103"/>
        <v>0</v>
      </c>
    </row>
    <row r="429" spans="1:32" ht="12.75">
      <c r="A429" s="125">
        <v>2740770</v>
      </c>
      <c r="B429" s="37">
        <v>10409</v>
      </c>
      <c r="C429" s="26" t="s">
        <v>814</v>
      </c>
      <c r="D429" s="26" t="s">
        <v>815</v>
      </c>
      <c r="E429" s="26" t="s">
        <v>814</v>
      </c>
      <c r="F429" s="26">
        <v>56178</v>
      </c>
      <c r="G429" s="27">
        <v>659</v>
      </c>
      <c r="H429" s="28">
        <v>5072475913</v>
      </c>
      <c r="I429" s="29" t="s">
        <v>1159</v>
      </c>
      <c r="J429" s="30" t="s">
        <v>1048</v>
      </c>
      <c r="K429" s="32" t="s">
        <v>1048</v>
      </c>
      <c r="L429" s="54">
        <v>195.05</v>
      </c>
      <c r="M429" s="58" t="s">
        <v>1049</v>
      </c>
      <c r="N429" s="36">
        <v>7.951070336</v>
      </c>
      <c r="O429" s="30" t="s">
        <v>1049</v>
      </c>
      <c r="P429" s="34"/>
      <c r="Q429" s="32" t="str">
        <f t="shared" si="104"/>
        <v>NO</v>
      </c>
      <c r="R429" s="63" t="s">
        <v>1048</v>
      </c>
      <c r="S429" s="73">
        <v>18788.74</v>
      </c>
      <c r="T429" s="74">
        <v>1470.27</v>
      </c>
      <c r="U429" s="74">
        <v>2034.29</v>
      </c>
      <c r="V429" s="75">
        <v>1271.86</v>
      </c>
      <c r="W429" s="37">
        <f t="shared" si="99"/>
        <v>1</v>
      </c>
      <c r="X429" s="26">
        <f t="shared" si="105"/>
        <v>1</v>
      </c>
      <c r="Y429" s="26">
        <f t="shared" si="100"/>
        <v>0</v>
      </c>
      <c r="Z429" s="28">
        <f t="shared" si="101"/>
        <v>0</v>
      </c>
      <c r="AA429" s="71" t="str">
        <f t="shared" si="106"/>
        <v>SRSA</v>
      </c>
      <c r="AB429" s="37">
        <f t="shared" si="107"/>
        <v>1</v>
      </c>
      <c r="AC429" s="26">
        <f t="shared" si="108"/>
        <v>0</v>
      </c>
      <c r="AD429" s="28">
        <f t="shared" si="109"/>
        <v>0</v>
      </c>
      <c r="AE429" s="71" t="str">
        <f t="shared" si="102"/>
        <v>-</v>
      </c>
      <c r="AF429" s="37">
        <f t="shared" si="103"/>
        <v>0</v>
      </c>
    </row>
    <row r="430" spans="1:32" s="25" customFormat="1" ht="12.75">
      <c r="A430" s="126"/>
      <c r="B430" s="121">
        <v>74121</v>
      </c>
      <c r="C430" s="38" t="s">
        <v>1120</v>
      </c>
      <c r="D430" s="38" t="s">
        <v>1121</v>
      </c>
      <c r="E430" s="38" t="s">
        <v>1094</v>
      </c>
      <c r="F430" s="38" t="s">
        <v>1079</v>
      </c>
      <c r="G430" s="38" t="s">
        <v>1122</v>
      </c>
      <c r="H430" s="50" t="s">
        <v>1123</v>
      </c>
      <c r="I430" s="51"/>
      <c r="J430" s="30"/>
      <c r="K430" s="32" t="s">
        <v>1049</v>
      </c>
      <c r="L430" s="55">
        <v>123</v>
      </c>
      <c r="M430" s="58" t="s">
        <v>1049</v>
      </c>
      <c r="N430" s="36"/>
      <c r="O430" s="30"/>
      <c r="P430" s="34"/>
      <c r="Q430" s="32" t="str">
        <f t="shared" si="104"/>
        <v>NO</v>
      </c>
      <c r="R430" s="63"/>
      <c r="S430" s="76">
        <v>15706.48</v>
      </c>
      <c r="T430" s="77">
        <v>1133.33</v>
      </c>
      <c r="U430" s="77">
        <v>1493.56</v>
      </c>
      <c r="V430" s="78">
        <v>839.85</v>
      </c>
      <c r="W430" s="37">
        <f t="shared" si="99"/>
        <v>0</v>
      </c>
      <c r="X430" s="26">
        <f t="shared" si="105"/>
        <v>1</v>
      </c>
      <c r="Y430" s="26">
        <f t="shared" si="100"/>
        <v>0</v>
      </c>
      <c r="Z430" s="28">
        <f t="shared" si="101"/>
        <v>0</v>
      </c>
      <c r="AA430" s="71" t="str">
        <f t="shared" si="106"/>
        <v>-</v>
      </c>
      <c r="AB430" s="37">
        <f t="shared" si="107"/>
        <v>0</v>
      </c>
      <c r="AC430" s="26">
        <f t="shared" si="108"/>
        <v>0</v>
      </c>
      <c r="AD430" s="28">
        <f t="shared" si="109"/>
        <v>0</v>
      </c>
      <c r="AE430" s="71" t="str">
        <f t="shared" si="102"/>
        <v>-</v>
      </c>
      <c r="AF430" s="37">
        <f t="shared" si="103"/>
        <v>0</v>
      </c>
    </row>
    <row r="431" spans="1:32" ht="12.75">
      <c r="A431" s="125">
        <v>2740810</v>
      </c>
      <c r="B431" s="37">
        <v>10914</v>
      </c>
      <c r="C431" s="26" t="s">
        <v>816</v>
      </c>
      <c r="D431" s="26" t="s">
        <v>817</v>
      </c>
      <c r="E431" s="26" t="s">
        <v>818</v>
      </c>
      <c r="F431" s="26">
        <v>56585</v>
      </c>
      <c r="G431" s="27">
        <v>389</v>
      </c>
      <c r="H431" s="28">
        <v>2185968853</v>
      </c>
      <c r="I431" s="29" t="s">
        <v>1157</v>
      </c>
      <c r="J431" s="30" t="s">
        <v>1048</v>
      </c>
      <c r="K431" s="32" t="s">
        <v>1048</v>
      </c>
      <c r="L431" s="54">
        <v>271.16</v>
      </c>
      <c r="M431" s="58" t="s">
        <v>1049</v>
      </c>
      <c r="N431" s="36">
        <v>10.55718475</v>
      </c>
      <c r="O431" s="30" t="s">
        <v>1049</v>
      </c>
      <c r="P431" s="34"/>
      <c r="Q431" s="32" t="str">
        <f t="shared" si="104"/>
        <v>NO</v>
      </c>
      <c r="R431" s="63" t="s">
        <v>1048</v>
      </c>
      <c r="S431" s="73">
        <v>18552.47</v>
      </c>
      <c r="T431" s="74">
        <v>3690.29</v>
      </c>
      <c r="U431" s="74">
        <v>4639.84</v>
      </c>
      <c r="V431" s="75">
        <v>2313.52</v>
      </c>
      <c r="W431" s="37">
        <f t="shared" si="99"/>
        <v>1</v>
      </c>
      <c r="X431" s="26">
        <f t="shared" si="105"/>
        <v>1</v>
      </c>
      <c r="Y431" s="26">
        <f t="shared" si="100"/>
        <v>0</v>
      </c>
      <c r="Z431" s="28">
        <f t="shared" si="101"/>
        <v>0</v>
      </c>
      <c r="AA431" s="71" t="str">
        <f t="shared" si="106"/>
        <v>SRSA</v>
      </c>
      <c r="AB431" s="37">
        <f t="shared" si="107"/>
        <v>1</v>
      </c>
      <c r="AC431" s="26">
        <f t="shared" si="108"/>
        <v>0</v>
      </c>
      <c r="AD431" s="28">
        <f t="shared" si="109"/>
        <v>0</v>
      </c>
      <c r="AE431" s="71" t="str">
        <f t="shared" si="102"/>
        <v>-</v>
      </c>
      <c r="AF431" s="37">
        <f t="shared" si="103"/>
        <v>0</v>
      </c>
    </row>
    <row r="432" spans="1:32" ht="12.75">
      <c r="A432" s="125">
        <v>2740830</v>
      </c>
      <c r="B432" s="37">
        <v>10550</v>
      </c>
      <c r="C432" s="26" t="s">
        <v>899</v>
      </c>
      <c r="D432" s="26" t="s">
        <v>910</v>
      </c>
      <c r="E432" s="26" t="s">
        <v>899</v>
      </c>
      <c r="F432" s="26">
        <v>56586</v>
      </c>
      <c r="G432" s="27">
        <v>248</v>
      </c>
      <c r="H432" s="28">
        <v>2188266101</v>
      </c>
      <c r="I432" s="29" t="s">
        <v>1159</v>
      </c>
      <c r="J432" s="30" t="s">
        <v>1048</v>
      </c>
      <c r="K432" s="32" t="s">
        <v>1048</v>
      </c>
      <c r="L432" s="54">
        <v>456.25</v>
      </c>
      <c r="M432" s="58" t="s">
        <v>1049</v>
      </c>
      <c r="N432" s="36">
        <v>4.210526316</v>
      </c>
      <c r="O432" s="30" t="s">
        <v>1049</v>
      </c>
      <c r="P432" s="34"/>
      <c r="Q432" s="32" t="str">
        <f t="shared" si="104"/>
        <v>NO</v>
      </c>
      <c r="R432" s="63" t="s">
        <v>1048</v>
      </c>
      <c r="S432" s="73">
        <v>20364.32</v>
      </c>
      <c r="T432" s="74">
        <v>1329.9</v>
      </c>
      <c r="U432" s="74">
        <v>2384.69</v>
      </c>
      <c r="V432" s="75">
        <v>2177.26</v>
      </c>
      <c r="W432" s="37">
        <f t="shared" si="99"/>
        <v>1</v>
      </c>
      <c r="X432" s="26">
        <f t="shared" si="105"/>
        <v>1</v>
      </c>
      <c r="Y432" s="26">
        <f t="shared" si="100"/>
        <v>0</v>
      </c>
      <c r="Z432" s="28">
        <f t="shared" si="101"/>
        <v>0</v>
      </c>
      <c r="AA432" s="71" t="str">
        <f t="shared" si="106"/>
        <v>SRSA</v>
      </c>
      <c r="AB432" s="37">
        <f t="shared" si="107"/>
        <v>1</v>
      </c>
      <c r="AC432" s="26">
        <f t="shared" si="108"/>
        <v>0</v>
      </c>
      <c r="AD432" s="28">
        <f t="shared" si="109"/>
        <v>0</v>
      </c>
      <c r="AE432" s="71" t="str">
        <f t="shared" si="102"/>
        <v>-</v>
      </c>
      <c r="AF432" s="37">
        <f t="shared" si="103"/>
        <v>0</v>
      </c>
    </row>
    <row r="433" spans="1:32" ht="12.75">
      <c r="A433" s="125">
        <v>2700005</v>
      </c>
      <c r="B433" s="37">
        <v>12134</v>
      </c>
      <c r="C433" s="26" t="s">
        <v>5</v>
      </c>
      <c r="D433" s="26" t="s">
        <v>6</v>
      </c>
      <c r="E433" s="26" t="s">
        <v>886</v>
      </c>
      <c r="F433" s="26">
        <v>56097</v>
      </c>
      <c r="G433" s="27">
        <v>1997</v>
      </c>
      <c r="H433" s="28">
        <v>5075533134</v>
      </c>
      <c r="I433" s="29" t="s">
        <v>1159</v>
      </c>
      <c r="J433" s="30" t="s">
        <v>1048</v>
      </c>
      <c r="K433" s="32" t="s">
        <v>1048</v>
      </c>
      <c r="L433" s="54">
        <v>926.5</v>
      </c>
      <c r="M433" s="58" t="s">
        <v>1049</v>
      </c>
      <c r="N433" s="36">
        <v>10.37735849</v>
      </c>
      <c r="O433" s="30" t="s">
        <v>1049</v>
      </c>
      <c r="P433" s="34"/>
      <c r="Q433" s="32" t="str">
        <f t="shared" si="104"/>
        <v>NO</v>
      </c>
      <c r="R433" s="63" t="s">
        <v>1048</v>
      </c>
      <c r="S433" s="73">
        <v>60416.48</v>
      </c>
      <c r="T433" s="74">
        <v>3892.2</v>
      </c>
      <c r="U433" s="74">
        <v>6397.8</v>
      </c>
      <c r="V433" s="75">
        <v>5275.92</v>
      </c>
      <c r="W433" s="37">
        <f t="shared" si="99"/>
        <v>1</v>
      </c>
      <c r="X433" s="26">
        <f t="shared" si="105"/>
        <v>0</v>
      </c>
      <c r="Y433" s="26">
        <f t="shared" si="100"/>
        <v>0</v>
      </c>
      <c r="Z433" s="28">
        <f t="shared" si="101"/>
        <v>0</v>
      </c>
      <c r="AA433" s="71" t="str">
        <f t="shared" si="106"/>
        <v>-</v>
      </c>
      <c r="AB433" s="37">
        <f t="shared" si="107"/>
        <v>1</v>
      </c>
      <c r="AC433" s="26">
        <f t="shared" si="108"/>
        <v>0</v>
      </c>
      <c r="AD433" s="28">
        <f t="shared" si="109"/>
        <v>0</v>
      </c>
      <c r="AE433" s="71" t="str">
        <f t="shared" si="102"/>
        <v>-</v>
      </c>
      <c r="AF433" s="37">
        <f t="shared" si="103"/>
        <v>0</v>
      </c>
    </row>
    <row r="434" spans="1:32" ht="12.75">
      <c r="A434" s="125">
        <v>2740860</v>
      </c>
      <c r="B434" s="37">
        <v>10487</v>
      </c>
      <c r="C434" s="26" t="s">
        <v>819</v>
      </c>
      <c r="D434" s="26" t="s">
        <v>931</v>
      </c>
      <c r="E434" s="26" t="s">
        <v>819</v>
      </c>
      <c r="F434" s="26">
        <v>56384</v>
      </c>
      <c r="G434" s="27">
        <v>190</v>
      </c>
      <c r="H434" s="28">
        <v>3205732174</v>
      </c>
      <c r="I434" s="29" t="s">
        <v>1159</v>
      </c>
      <c r="J434" s="30" t="s">
        <v>1048</v>
      </c>
      <c r="K434" s="32" t="s">
        <v>1048</v>
      </c>
      <c r="L434" s="54">
        <v>372.75</v>
      </c>
      <c r="M434" s="58" t="s">
        <v>1049</v>
      </c>
      <c r="N434" s="36">
        <v>11.13801453</v>
      </c>
      <c r="O434" s="30" t="s">
        <v>1049</v>
      </c>
      <c r="P434" s="34"/>
      <c r="Q434" s="32" t="str">
        <f t="shared" si="104"/>
        <v>NO</v>
      </c>
      <c r="R434" s="63" t="s">
        <v>1048</v>
      </c>
      <c r="S434" s="73">
        <v>22249.96</v>
      </c>
      <c r="T434" s="74">
        <v>1421.19</v>
      </c>
      <c r="U434" s="74">
        <v>2336.45</v>
      </c>
      <c r="V434" s="75">
        <v>1927.13</v>
      </c>
      <c r="W434" s="37">
        <f t="shared" si="99"/>
        <v>1</v>
      </c>
      <c r="X434" s="26">
        <f t="shared" si="105"/>
        <v>1</v>
      </c>
      <c r="Y434" s="26">
        <f t="shared" si="100"/>
        <v>0</v>
      </c>
      <c r="Z434" s="28">
        <f t="shared" si="101"/>
        <v>0</v>
      </c>
      <c r="AA434" s="71" t="str">
        <f t="shared" si="106"/>
        <v>SRSA</v>
      </c>
      <c r="AB434" s="37">
        <f t="shared" si="107"/>
        <v>1</v>
      </c>
      <c r="AC434" s="26">
        <f t="shared" si="108"/>
        <v>0</v>
      </c>
      <c r="AD434" s="28">
        <f t="shared" si="109"/>
        <v>0</v>
      </c>
      <c r="AE434" s="71" t="str">
        <f t="shared" si="102"/>
        <v>-</v>
      </c>
      <c r="AF434" s="37">
        <f t="shared" si="103"/>
        <v>0</v>
      </c>
    </row>
    <row r="435" spans="1:32" ht="12.75">
      <c r="A435" s="125">
        <v>2700353</v>
      </c>
      <c r="B435" s="37">
        <v>74088</v>
      </c>
      <c r="C435" s="26" t="s">
        <v>358</v>
      </c>
      <c r="D435" s="26" t="s">
        <v>359</v>
      </c>
      <c r="E435" s="26" t="s">
        <v>44</v>
      </c>
      <c r="F435" s="26">
        <v>55101</v>
      </c>
      <c r="G435" s="27" t="s">
        <v>1036</v>
      </c>
      <c r="H435" s="28">
        <v>6513347738</v>
      </c>
      <c r="I435" s="29" t="s">
        <v>1156</v>
      </c>
      <c r="J435" s="30" t="s">
        <v>1049</v>
      </c>
      <c r="K435" s="32" t="s">
        <v>1049</v>
      </c>
      <c r="L435" s="54">
        <v>69.46</v>
      </c>
      <c r="M435" s="58" t="s">
        <v>1049</v>
      </c>
      <c r="N435" s="36" t="s">
        <v>336</v>
      </c>
      <c r="O435" s="30" t="s">
        <v>336</v>
      </c>
      <c r="P435" s="34"/>
      <c r="Q435" s="32" t="str">
        <f t="shared" si="104"/>
        <v>NO</v>
      </c>
      <c r="R435" s="63" t="s">
        <v>1049</v>
      </c>
      <c r="S435" s="73">
        <v>7720.24</v>
      </c>
      <c r="T435" s="74">
        <v>590.28</v>
      </c>
      <c r="U435" s="74">
        <v>773.94</v>
      </c>
      <c r="V435" s="75">
        <v>429.97</v>
      </c>
      <c r="W435" s="37">
        <f t="shared" si="99"/>
        <v>0</v>
      </c>
      <c r="X435" s="26">
        <f t="shared" si="105"/>
        <v>1</v>
      </c>
      <c r="Y435" s="26">
        <f t="shared" si="100"/>
        <v>0</v>
      </c>
      <c r="Z435" s="28">
        <f t="shared" si="101"/>
        <v>0</v>
      </c>
      <c r="AA435" s="71" t="str">
        <f t="shared" si="106"/>
        <v>-</v>
      </c>
      <c r="AB435" s="37">
        <f t="shared" si="107"/>
        <v>0</v>
      </c>
      <c r="AC435" s="26">
        <f t="shared" si="108"/>
        <v>0</v>
      </c>
      <c r="AD435" s="28">
        <f t="shared" si="109"/>
        <v>0</v>
      </c>
      <c r="AE435" s="71" t="str">
        <f t="shared" si="102"/>
        <v>-</v>
      </c>
      <c r="AF435" s="37">
        <f t="shared" si="103"/>
        <v>0</v>
      </c>
    </row>
    <row r="436" spans="1:32" ht="12.75">
      <c r="A436" s="125">
        <v>2700146</v>
      </c>
      <c r="B436" s="37">
        <v>626072</v>
      </c>
      <c r="C436" s="26" t="s">
        <v>179</v>
      </c>
      <c r="D436" s="26" t="s">
        <v>180</v>
      </c>
      <c r="E436" s="26" t="s">
        <v>998</v>
      </c>
      <c r="F436" s="26">
        <v>55125</v>
      </c>
      <c r="G436" s="27">
        <v>5023</v>
      </c>
      <c r="H436" s="28">
        <v>6517025700</v>
      </c>
      <c r="I436" s="29" t="s">
        <v>1152</v>
      </c>
      <c r="J436" s="30" t="s">
        <v>1049</v>
      </c>
      <c r="K436" s="32" t="s">
        <v>1049</v>
      </c>
      <c r="L436" s="54">
        <v>752.19</v>
      </c>
      <c r="M436" s="58" t="s">
        <v>1049</v>
      </c>
      <c r="N436" s="36" t="s">
        <v>336</v>
      </c>
      <c r="O436" s="30" t="s">
        <v>336</v>
      </c>
      <c r="P436" s="34"/>
      <c r="Q436" s="32" t="str">
        <f t="shared" si="104"/>
        <v>NO</v>
      </c>
      <c r="R436" s="63" t="s">
        <v>1049</v>
      </c>
      <c r="S436" s="73">
        <v>11105.6</v>
      </c>
      <c r="T436" s="74">
        <v>0</v>
      </c>
      <c r="U436" s="74">
        <v>1505.14</v>
      </c>
      <c r="V436" s="75">
        <v>2837.76</v>
      </c>
      <c r="W436" s="37">
        <f t="shared" si="99"/>
        <v>0</v>
      </c>
      <c r="X436" s="26">
        <f t="shared" si="105"/>
        <v>0</v>
      </c>
      <c r="Y436" s="26">
        <f t="shared" si="100"/>
        <v>0</v>
      </c>
      <c r="Z436" s="28">
        <f t="shared" si="101"/>
        <v>0</v>
      </c>
      <c r="AA436" s="71" t="str">
        <f t="shared" si="106"/>
        <v>-</v>
      </c>
      <c r="AB436" s="37">
        <f t="shared" si="107"/>
        <v>0</v>
      </c>
      <c r="AC436" s="26">
        <f t="shared" si="108"/>
        <v>0</v>
      </c>
      <c r="AD436" s="28">
        <f t="shared" si="109"/>
        <v>0</v>
      </c>
      <c r="AE436" s="71" t="str">
        <f t="shared" si="102"/>
        <v>-</v>
      </c>
      <c r="AF436" s="37">
        <f t="shared" si="103"/>
        <v>0</v>
      </c>
    </row>
    <row r="437" spans="1:32" ht="12.75">
      <c r="A437" s="125">
        <v>2740920</v>
      </c>
      <c r="B437" s="37">
        <v>10818</v>
      </c>
      <c r="C437" s="26" t="s">
        <v>820</v>
      </c>
      <c r="D437" s="26" t="s">
        <v>821</v>
      </c>
      <c r="E437" s="26" t="s">
        <v>820</v>
      </c>
      <c r="F437" s="26">
        <v>56481</v>
      </c>
      <c r="G437" s="27">
        <v>3000</v>
      </c>
      <c r="H437" s="28">
        <v>2184455184</v>
      </c>
      <c r="I437" s="29" t="s">
        <v>1159</v>
      </c>
      <c r="J437" s="30" t="s">
        <v>1048</v>
      </c>
      <c r="K437" s="32" t="s">
        <v>1048</v>
      </c>
      <c r="L437" s="54">
        <v>428.39</v>
      </c>
      <c r="M437" s="58" t="s">
        <v>1049</v>
      </c>
      <c r="N437" s="36">
        <v>9.480122324</v>
      </c>
      <c r="O437" s="30" t="s">
        <v>1049</v>
      </c>
      <c r="P437" s="34"/>
      <c r="Q437" s="32" t="str">
        <f t="shared" si="104"/>
        <v>NO</v>
      </c>
      <c r="R437" s="63" t="s">
        <v>1048</v>
      </c>
      <c r="S437" s="73">
        <v>30646.38</v>
      </c>
      <c r="T437" s="74">
        <v>2248.5</v>
      </c>
      <c r="U437" s="74">
        <v>3379.18</v>
      </c>
      <c r="V437" s="75">
        <v>2450.6</v>
      </c>
      <c r="W437" s="37">
        <f t="shared" si="99"/>
        <v>1</v>
      </c>
      <c r="X437" s="26">
        <f t="shared" si="105"/>
        <v>1</v>
      </c>
      <c r="Y437" s="26">
        <f t="shared" si="100"/>
        <v>0</v>
      </c>
      <c r="Z437" s="28">
        <f t="shared" si="101"/>
        <v>0</v>
      </c>
      <c r="AA437" s="71" t="str">
        <f t="shared" si="106"/>
        <v>SRSA</v>
      </c>
      <c r="AB437" s="37">
        <f t="shared" si="107"/>
        <v>1</v>
      </c>
      <c r="AC437" s="26">
        <f t="shared" si="108"/>
        <v>0</v>
      </c>
      <c r="AD437" s="28">
        <f t="shared" si="109"/>
        <v>0</v>
      </c>
      <c r="AE437" s="71" t="str">
        <f t="shared" si="102"/>
        <v>-</v>
      </c>
      <c r="AF437" s="37">
        <f t="shared" si="103"/>
        <v>0</v>
      </c>
    </row>
    <row r="438" spans="1:32" s="1" customFormat="1" ht="12.75">
      <c r="A438" s="125">
        <v>2700134</v>
      </c>
      <c r="B438" s="37">
        <v>74021</v>
      </c>
      <c r="C438" s="26" t="s">
        <v>160</v>
      </c>
      <c r="D438" s="26" t="s">
        <v>161</v>
      </c>
      <c r="E438" s="26" t="s">
        <v>982</v>
      </c>
      <c r="F438" s="26">
        <v>55057</v>
      </c>
      <c r="G438" s="27" t="s">
        <v>1036</v>
      </c>
      <c r="H438" s="28">
        <v>5076638990</v>
      </c>
      <c r="I438" s="29" t="s">
        <v>1151</v>
      </c>
      <c r="J438" s="30" t="s">
        <v>1049</v>
      </c>
      <c r="K438" s="32"/>
      <c r="L438" s="54">
        <v>44.59</v>
      </c>
      <c r="M438" s="58" t="s">
        <v>1049</v>
      </c>
      <c r="N438" s="36" t="s">
        <v>336</v>
      </c>
      <c r="O438" s="30" t="s">
        <v>336</v>
      </c>
      <c r="P438" s="34"/>
      <c r="Q438" s="32" t="str">
        <f t="shared" si="104"/>
        <v>NO</v>
      </c>
      <c r="R438" s="63" t="s">
        <v>1048</v>
      </c>
      <c r="S438" s="73">
        <v>3177.46</v>
      </c>
      <c r="T438" s="74">
        <v>30.07</v>
      </c>
      <c r="U438" s="74">
        <v>133.07</v>
      </c>
      <c r="V438" s="75">
        <v>198.47</v>
      </c>
      <c r="W438" s="37">
        <f t="shared" si="99"/>
        <v>0</v>
      </c>
      <c r="X438" s="26">
        <f t="shared" si="105"/>
        <v>1</v>
      </c>
      <c r="Y438" s="26">
        <f t="shared" si="100"/>
        <v>0</v>
      </c>
      <c r="Z438" s="28">
        <f t="shared" si="101"/>
        <v>0</v>
      </c>
      <c r="AA438" s="71" t="str">
        <f t="shared" si="106"/>
        <v>-</v>
      </c>
      <c r="AB438" s="37">
        <f t="shared" si="107"/>
        <v>1</v>
      </c>
      <c r="AC438" s="26">
        <f t="shared" si="108"/>
        <v>0</v>
      </c>
      <c r="AD438" s="28">
        <f t="shared" si="109"/>
        <v>0</v>
      </c>
      <c r="AE438" s="71" t="str">
        <f t="shared" si="102"/>
        <v>-</v>
      </c>
      <c r="AF438" s="37">
        <f t="shared" si="103"/>
        <v>0</v>
      </c>
    </row>
    <row r="439" spans="1:32" ht="12.75">
      <c r="A439" s="125">
        <v>2741040</v>
      </c>
      <c r="B439" s="37">
        <v>10706</v>
      </c>
      <c r="C439" s="26" t="s">
        <v>967</v>
      </c>
      <c r="D439" s="26" t="s">
        <v>50</v>
      </c>
      <c r="E439" s="26" t="s">
        <v>967</v>
      </c>
      <c r="F439" s="26">
        <v>55792</v>
      </c>
      <c r="G439" s="27">
        <v>2734</v>
      </c>
      <c r="H439" s="28">
        <v>2187495437</v>
      </c>
      <c r="I439" s="29" t="s">
        <v>1154</v>
      </c>
      <c r="J439" s="30" t="s">
        <v>1049</v>
      </c>
      <c r="K439" s="32" t="s">
        <v>1049</v>
      </c>
      <c r="L439" s="54">
        <v>1536.23</v>
      </c>
      <c r="M439" s="58" t="s">
        <v>1049</v>
      </c>
      <c r="N439" s="36">
        <v>11.59874608</v>
      </c>
      <c r="O439" s="30" t="s">
        <v>1049</v>
      </c>
      <c r="P439" s="34"/>
      <c r="Q439" s="32" t="str">
        <f t="shared" si="104"/>
        <v>NO</v>
      </c>
      <c r="R439" s="63" t="s">
        <v>1049</v>
      </c>
      <c r="S439" s="73">
        <v>78567.07</v>
      </c>
      <c r="T439" s="74">
        <v>4784.05</v>
      </c>
      <c r="U439" s="74">
        <v>8710.53</v>
      </c>
      <c r="V439" s="75">
        <v>8081.27</v>
      </c>
      <c r="W439" s="37">
        <f t="shared" si="99"/>
        <v>0</v>
      </c>
      <c r="X439" s="26">
        <f t="shared" si="105"/>
        <v>0</v>
      </c>
      <c r="Y439" s="26">
        <f t="shared" si="100"/>
        <v>0</v>
      </c>
      <c r="Z439" s="28">
        <f t="shared" si="101"/>
        <v>0</v>
      </c>
      <c r="AA439" s="71" t="str">
        <f t="shared" si="106"/>
        <v>-</v>
      </c>
      <c r="AB439" s="37">
        <f t="shared" si="107"/>
        <v>0</v>
      </c>
      <c r="AC439" s="26">
        <f t="shared" si="108"/>
        <v>0</v>
      </c>
      <c r="AD439" s="28">
        <f t="shared" si="109"/>
        <v>0</v>
      </c>
      <c r="AE439" s="71" t="str">
        <f t="shared" si="102"/>
        <v>-</v>
      </c>
      <c r="AF439" s="37">
        <f t="shared" si="103"/>
        <v>0</v>
      </c>
    </row>
    <row r="440" spans="1:32" ht="12.75">
      <c r="A440" s="125">
        <v>2700346</v>
      </c>
      <c r="B440" s="37">
        <v>74107</v>
      </c>
      <c r="C440" s="26" t="s">
        <v>352</v>
      </c>
      <c r="D440" s="26" t="s">
        <v>353</v>
      </c>
      <c r="E440" s="26" t="s">
        <v>47</v>
      </c>
      <c r="F440" s="26">
        <v>56619</v>
      </c>
      <c r="G440" s="27" t="s">
        <v>1036</v>
      </c>
      <c r="H440" s="28">
        <v>2185868347</v>
      </c>
      <c r="I440" s="29" t="s">
        <v>1159</v>
      </c>
      <c r="J440" s="30" t="s">
        <v>1048</v>
      </c>
      <c r="K440" s="32" t="s">
        <v>1048</v>
      </c>
      <c r="L440" s="54">
        <v>30.32</v>
      </c>
      <c r="M440" s="58" t="s">
        <v>1049</v>
      </c>
      <c r="N440" s="36" t="s">
        <v>336</v>
      </c>
      <c r="O440" s="30" t="s">
        <v>336</v>
      </c>
      <c r="P440" s="34"/>
      <c r="Q440" s="32" t="str">
        <f t="shared" si="104"/>
        <v>NO</v>
      </c>
      <c r="R440" s="63" t="s">
        <v>1048</v>
      </c>
      <c r="S440" s="73">
        <v>2235.98</v>
      </c>
      <c r="T440" s="74">
        <v>0</v>
      </c>
      <c r="U440" s="74">
        <v>61.36</v>
      </c>
      <c r="V440" s="75">
        <v>115.68</v>
      </c>
      <c r="W440" s="37">
        <f t="shared" si="99"/>
        <v>1</v>
      </c>
      <c r="X440" s="26">
        <f t="shared" si="105"/>
        <v>1</v>
      </c>
      <c r="Y440" s="26">
        <f t="shared" si="100"/>
        <v>0</v>
      </c>
      <c r="Z440" s="28">
        <f t="shared" si="101"/>
        <v>0</v>
      </c>
      <c r="AA440" s="71" t="str">
        <f t="shared" si="106"/>
        <v>SRSA</v>
      </c>
      <c r="AB440" s="37">
        <f t="shared" si="107"/>
        <v>1</v>
      </c>
      <c r="AC440" s="26">
        <f t="shared" si="108"/>
        <v>0</v>
      </c>
      <c r="AD440" s="28">
        <f t="shared" si="109"/>
        <v>0</v>
      </c>
      <c r="AE440" s="71" t="str">
        <f t="shared" si="102"/>
        <v>-</v>
      </c>
      <c r="AF440" s="37">
        <f t="shared" si="103"/>
        <v>0</v>
      </c>
    </row>
    <row r="441" spans="1:32" ht="12.75">
      <c r="A441" s="125">
        <v>2741060</v>
      </c>
      <c r="B441" s="37">
        <v>10811</v>
      </c>
      <c r="C441" s="26" t="s">
        <v>822</v>
      </c>
      <c r="D441" s="26" t="s">
        <v>823</v>
      </c>
      <c r="E441" s="26" t="s">
        <v>824</v>
      </c>
      <c r="F441" s="26">
        <v>55981</v>
      </c>
      <c r="G441" s="27">
        <v>1783</v>
      </c>
      <c r="H441" s="28">
        <v>6515654603</v>
      </c>
      <c r="I441" s="29" t="s">
        <v>1157</v>
      </c>
      <c r="J441" s="30" t="s">
        <v>1048</v>
      </c>
      <c r="K441" s="32" t="s">
        <v>1048</v>
      </c>
      <c r="L441" s="54">
        <v>652.39</v>
      </c>
      <c r="M441" s="58" t="s">
        <v>1049</v>
      </c>
      <c r="N441" s="36">
        <v>6.911447084</v>
      </c>
      <c r="O441" s="30" t="s">
        <v>1049</v>
      </c>
      <c r="P441" s="34"/>
      <c r="Q441" s="32" t="str">
        <f t="shared" si="104"/>
        <v>NO</v>
      </c>
      <c r="R441" s="63" t="s">
        <v>1048</v>
      </c>
      <c r="S441" s="73">
        <v>37528.56</v>
      </c>
      <c r="T441" s="74">
        <v>2096.89</v>
      </c>
      <c r="U441" s="74">
        <v>3931.87</v>
      </c>
      <c r="V441" s="75">
        <v>3756.96</v>
      </c>
      <c r="W441" s="37">
        <f t="shared" si="99"/>
        <v>1</v>
      </c>
      <c r="X441" s="26">
        <f t="shared" si="105"/>
        <v>0</v>
      </c>
      <c r="Y441" s="26">
        <f t="shared" si="100"/>
        <v>0</v>
      </c>
      <c r="Z441" s="28">
        <f t="shared" si="101"/>
        <v>0</v>
      </c>
      <c r="AA441" s="71" t="str">
        <f t="shared" si="106"/>
        <v>-</v>
      </c>
      <c r="AB441" s="37">
        <f t="shared" si="107"/>
        <v>1</v>
      </c>
      <c r="AC441" s="26">
        <f t="shared" si="108"/>
        <v>0</v>
      </c>
      <c r="AD441" s="28">
        <f t="shared" si="109"/>
        <v>0</v>
      </c>
      <c r="AE441" s="71" t="str">
        <f t="shared" si="102"/>
        <v>-</v>
      </c>
      <c r="AF441" s="37">
        <f t="shared" si="103"/>
        <v>0</v>
      </c>
    </row>
    <row r="442" spans="1:32" ht="12.75">
      <c r="A442" s="125">
        <v>2741430</v>
      </c>
      <c r="B442" s="37">
        <v>10640</v>
      </c>
      <c r="C442" s="26" t="s">
        <v>825</v>
      </c>
      <c r="D442" s="26" t="s">
        <v>826</v>
      </c>
      <c r="E442" s="26" t="s">
        <v>825</v>
      </c>
      <c r="F442" s="26">
        <v>56293</v>
      </c>
      <c r="G442" s="27">
        <v>69</v>
      </c>
      <c r="H442" s="28">
        <v>5073425114</v>
      </c>
      <c r="I442" s="29" t="s">
        <v>1159</v>
      </c>
      <c r="J442" s="30" t="s">
        <v>1048</v>
      </c>
      <c r="K442" s="32" t="s">
        <v>1048</v>
      </c>
      <c r="L442" s="54">
        <v>383.17</v>
      </c>
      <c r="M442" s="58" t="s">
        <v>1049</v>
      </c>
      <c r="N442" s="36">
        <v>15.7116451</v>
      </c>
      <c r="O442" s="30" t="s">
        <v>1049</v>
      </c>
      <c r="P442" s="34"/>
      <c r="Q442" s="32" t="str">
        <f t="shared" si="104"/>
        <v>NO</v>
      </c>
      <c r="R442" s="63" t="s">
        <v>1048</v>
      </c>
      <c r="S442" s="73">
        <v>31758.75</v>
      </c>
      <c r="T442" s="74">
        <v>2244.19</v>
      </c>
      <c r="U442" s="74">
        <v>3439.6</v>
      </c>
      <c r="V442" s="75">
        <v>2572.01</v>
      </c>
      <c r="W442" s="37">
        <f t="shared" si="99"/>
        <v>1</v>
      </c>
      <c r="X442" s="26">
        <f t="shared" si="105"/>
        <v>1</v>
      </c>
      <c r="Y442" s="26">
        <f t="shared" si="100"/>
        <v>0</v>
      </c>
      <c r="Z442" s="28">
        <f t="shared" si="101"/>
        <v>0</v>
      </c>
      <c r="AA442" s="71" t="str">
        <f t="shared" si="106"/>
        <v>SRSA</v>
      </c>
      <c r="AB442" s="37">
        <f t="shared" si="107"/>
        <v>1</v>
      </c>
      <c r="AC442" s="26">
        <f t="shared" si="108"/>
        <v>0</v>
      </c>
      <c r="AD442" s="28">
        <f t="shared" si="109"/>
        <v>0</v>
      </c>
      <c r="AE442" s="71" t="str">
        <f t="shared" si="102"/>
        <v>-</v>
      </c>
      <c r="AF442" s="37">
        <f t="shared" si="103"/>
        <v>0</v>
      </c>
    </row>
    <row r="443" spans="1:32" ht="12.75">
      <c r="A443" s="125">
        <v>2741460</v>
      </c>
      <c r="B443" s="37">
        <v>10110</v>
      </c>
      <c r="C443" s="26" t="s">
        <v>827</v>
      </c>
      <c r="D443" s="26" t="s">
        <v>828</v>
      </c>
      <c r="E443" s="26" t="s">
        <v>827</v>
      </c>
      <c r="F443" s="26">
        <v>55387</v>
      </c>
      <c r="G443" s="27" t="s">
        <v>1036</v>
      </c>
      <c r="H443" s="28">
        <v>9524420600</v>
      </c>
      <c r="I443" s="29" t="s">
        <v>1152</v>
      </c>
      <c r="J443" s="30" t="s">
        <v>1049</v>
      </c>
      <c r="K443" s="32" t="s">
        <v>1049</v>
      </c>
      <c r="L443" s="54">
        <v>2251.43</v>
      </c>
      <c r="M443" s="58" t="s">
        <v>1049</v>
      </c>
      <c r="N443" s="36">
        <v>2.78856336</v>
      </c>
      <c r="O443" s="30" t="s">
        <v>1049</v>
      </c>
      <c r="P443" s="34"/>
      <c r="Q443" s="32" t="str">
        <f t="shared" si="104"/>
        <v>NO</v>
      </c>
      <c r="R443" s="63" t="s">
        <v>1049</v>
      </c>
      <c r="S443" s="73">
        <v>52085.66</v>
      </c>
      <c r="T443" s="74">
        <v>1451.65</v>
      </c>
      <c r="U443" s="74">
        <v>7228.87</v>
      </c>
      <c r="V443" s="75">
        <v>11098.12</v>
      </c>
      <c r="W443" s="37">
        <f t="shared" si="99"/>
        <v>0</v>
      </c>
      <c r="X443" s="26">
        <f t="shared" si="105"/>
        <v>0</v>
      </c>
      <c r="Y443" s="26">
        <f t="shared" si="100"/>
        <v>0</v>
      </c>
      <c r="Z443" s="28">
        <f t="shared" si="101"/>
        <v>0</v>
      </c>
      <c r="AA443" s="71" t="str">
        <f t="shared" si="106"/>
        <v>-</v>
      </c>
      <c r="AB443" s="37">
        <f t="shared" si="107"/>
        <v>0</v>
      </c>
      <c r="AC443" s="26">
        <f t="shared" si="108"/>
        <v>0</v>
      </c>
      <c r="AD443" s="28">
        <f t="shared" si="109"/>
        <v>0</v>
      </c>
      <c r="AE443" s="71" t="str">
        <f t="shared" si="102"/>
        <v>-</v>
      </c>
      <c r="AF443" s="37">
        <f t="shared" si="103"/>
        <v>0</v>
      </c>
    </row>
    <row r="444" spans="1:32" ht="12.75">
      <c r="A444" s="125">
        <v>2700022</v>
      </c>
      <c r="B444" s="37">
        <v>12155</v>
      </c>
      <c r="C444" s="26" t="s">
        <v>27</v>
      </c>
      <c r="D444" s="26" t="s">
        <v>28</v>
      </c>
      <c r="E444" s="26" t="s">
        <v>29</v>
      </c>
      <c r="F444" s="26">
        <v>56482</v>
      </c>
      <c r="G444" s="27">
        <v>151</v>
      </c>
      <c r="H444" s="28">
        <v>2186322155</v>
      </c>
      <c r="I444" s="29" t="s">
        <v>1151</v>
      </c>
      <c r="J444" s="30" t="s">
        <v>1049</v>
      </c>
      <c r="K444" s="32" t="s">
        <v>1049</v>
      </c>
      <c r="L444" s="54">
        <v>1215.73</v>
      </c>
      <c r="M444" s="58" t="s">
        <v>1049</v>
      </c>
      <c r="N444" s="36">
        <v>15.52878179</v>
      </c>
      <c r="O444" s="30" t="s">
        <v>1049</v>
      </c>
      <c r="P444" s="34"/>
      <c r="Q444" s="32" t="str">
        <f t="shared" si="104"/>
        <v>NO</v>
      </c>
      <c r="R444" s="63" t="s">
        <v>1048</v>
      </c>
      <c r="S444" s="73">
        <v>81602.56</v>
      </c>
      <c r="T444" s="74">
        <v>6559.17</v>
      </c>
      <c r="U444" s="74">
        <v>9917.35</v>
      </c>
      <c r="V444" s="75">
        <v>7261.52</v>
      </c>
      <c r="W444" s="37">
        <f t="shared" si="99"/>
        <v>0</v>
      </c>
      <c r="X444" s="26">
        <f t="shared" si="105"/>
        <v>0</v>
      </c>
      <c r="Y444" s="26">
        <f t="shared" si="100"/>
        <v>0</v>
      </c>
      <c r="Z444" s="28">
        <f t="shared" si="101"/>
        <v>0</v>
      </c>
      <c r="AA444" s="71" t="str">
        <f t="shared" si="106"/>
        <v>-</v>
      </c>
      <c r="AB444" s="37">
        <f t="shared" si="107"/>
        <v>1</v>
      </c>
      <c r="AC444" s="26">
        <f t="shared" si="108"/>
        <v>0</v>
      </c>
      <c r="AD444" s="28">
        <f t="shared" si="109"/>
        <v>0</v>
      </c>
      <c r="AE444" s="71" t="str">
        <f t="shared" si="102"/>
        <v>-</v>
      </c>
      <c r="AF444" s="37">
        <f t="shared" si="103"/>
        <v>0</v>
      </c>
    </row>
    <row r="445" spans="1:32" ht="12.75">
      <c r="A445" s="125">
        <v>2702910</v>
      </c>
      <c r="B445" s="37">
        <v>10113</v>
      </c>
      <c r="C445" s="26" t="s">
        <v>373</v>
      </c>
      <c r="D445" s="26" t="s">
        <v>374</v>
      </c>
      <c r="E445" s="26" t="s">
        <v>895</v>
      </c>
      <c r="F445" s="26">
        <v>56484</v>
      </c>
      <c r="G445" s="27">
        <v>4000</v>
      </c>
      <c r="H445" s="28">
        <v>2185474201</v>
      </c>
      <c r="I445" s="29" t="s">
        <v>1159</v>
      </c>
      <c r="J445" s="30" t="s">
        <v>1048</v>
      </c>
      <c r="K445" s="32" t="s">
        <v>1048</v>
      </c>
      <c r="L445" s="54">
        <v>908.78</v>
      </c>
      <c r="M445" s="58" t="s">
        <v>1049</v>
      </c>
      <c r="N445" s="36">
        <v>15.40590406</v>
      </c>
      <c r="O445" s="30" t="s">
        <v>1049</v>
      </c>
      <c r="P445" s="34"/>
      <c r="Q445" s="32" t="str">
        <f aca="true" t="shared" si="110" ref="Q445:Q473">IF(AND(ISNUMBER(P445),P445&gt;=20),"YES","NO")</f>
        <v>NO</v>
      </c>
      <c r="R445" s="63" t="s">
        <v>1048</v>
      </c>
      <c r="S445" s="73">
        <v>68097.89</v>
      </c>
      <c r="T445" s="74">
        <v>5214.22</v>
      </c>
      <c r="U445" s="74">
        <v>7724.95</v>
      </c>
      <c r="V445" s="75">
        <v>5473.04</v>
      </c>
      <c r="W445" s="37">
        <f t="shared" si="99"/>
        <v>1</v>
      </c>
      <c r="X445" s="26">
        <f t="shared" si="105"/>
        <v>0</v>
      </c>
      <c r="Y445" s="26">
        <f t="shared" si="100"/>
        <v>0</v>
      </c>
      <c r="Z445" s="28">
        <f t="shared" si="101"/>
        <v>0</v>
      </c>
      <c r="AA445" s="71" t="str">
        <f t="shared" si="106"/>
        <v>-</v>
      </c>
      <c r="AB445" s="37">
        <f t="shared" si="107"/>
        <v>1</v>
      </c>
      <c r="AC445" s="26">
        <f t="shared" si="108"/>
        <v>0</v>
      </c>
      <c r="AD445" s="28">
        <f t="shared" si="109"/>
        <v>0</v>
      </c>
      <c r="AE445" s="71" t="str">
        <f t="shared" si="102"/>
        <v>-</v>
      </c>
      <c r="AF445" s="37">
        <f t="shared" si="103"/>
        <v>0</v>
      </c>
    </row>
    <row r="446" spans="1:32" ht="12.75">
      <c r="A446" s="125">
        <v>2700024</v>
      </c>
      <c r="B446" s="37">
        <v>12176</v>
      </c>
      <c r="C446" s="26" t="s">
        <v>33</v>
      </c>
      <c r="D446" s="26" t="s">
        <v>34</v>
      </c>
      <c r="E446" s="26" t="s">
        <v>968</v>
      </c>
      <c r="F446" s="26">
        <v>56762</v>
      </c>
      <c r="G446" s="27">
        <v>1599</v>
      </c>
      <c r="H446" s="28">
        <v>2187455393</v>
      </c>
      <c r="I446" s="29" t="s">
        <v>1159</v>
      </c>
      <c r="J446" s="30" t="s">
        <v>1048</v>
      </c>
      <c r="K446" s="32" t="s">
        <v>1048</v>
      </c>
      <c r="L446" s="54">
        <v>507.25</v>
      </c>
      <c r="M446" s="58" t="s">
        <v>1048</v>
      </c>
      <c r="N446" s="36">
        <v>7.390648567</v>
      </c>
      <c r="O446" s="30" t="s">
        <v>1049</v>
      </c>
      <c r="P446" s="34"/>
      <c r="Q446" s="32" t="str">
        <f t="shared" si="110"/>
        <v>NO</v>
      </c>
      <c r="R446" s="63" t="s">
        <v>1048</v>
      </c>
      <c r="S446" s="73">
        <v>32911.17</v>
      </c>
      <c r="T446" s="74">
        <v>1864.28</v>
      </c>
      <c r="U446" s="74">
        <v>3121.53</v>
      </c>
      <c r="V446" s="75">
        <v>2634.74</v>
      </c>
      <c r="W446" s="37">
        <f t="shared" si="99"/>
        <v>1</v>
      </c>
      <c r="X446" s="26">
        <f t="shared" si="105"/>
        <v>1</v>
      </c>
      <c r="Y446" s="26">
        <f t="shared" si="100"/>
        <v>0</v>
      </c>
      <c r="Z446" s="28">
        <f t="shared" si="101"/>
        <v>0</v>
      </c>
      <c r="AA446" s="71" t="str">
        <f t="shared" si="106"/>
        <v>SRSA</v>
      </c>
      <c r="AB446" s="37">
        <f t="shared" si="107"/>
        <v>1</v>
      </c>
      <c r="AC446" s="26">
        <f t="shared" si="108"/>
        <v>0</v>
      </c>
      <c r="AD446" s="28">
        <f t="shared" si="109"/>
        <v>0</v>
      </c>
      <c r="AE446" s="71" t="str">
        <f t="shared" si="102"/>
        <v>-</v>
      </c>
      <c r="AF446" s="37">
        <f t="shared" si="103"/>
        <v>0</v>
      </c>
    </row>
    <row r="447" spans="1:32" ht="12.75">
      <c r="A447" s="125">
        <v>2741850</v>
      </c>
      <c r="B447" s="37">
        <v>10690</v>
      </c>
      <c r="C447" s="26" t="s">
        <v>829</v>
      </c>
      <c r="D447" s="26" t="s">
        <v>830</v>
      </c>
      <c r="E447" s="26" t="s">
        <v>829</v>
      </c>
      <c r="F447" s="26">
        <v>56763</v>
      </c>
      <c r="G447" s="27" t="s">
        <v>1036</v>
      </c>
      <c r="H447" s="28">
        <v>2183861472</v>
      </c>
      <c r="I447" s="29" t="s">
        <v>1159</v>
      </c>
      <c r="J447" s="30" t="s">
        <v>1048</v>
      </c>
      <c r="K447" s="32" t="s">
        <v>1048</v>
      </c>
      <c r="L447" s="54">
        <v>1217.57</v>
      </c>
      <c r="M447" s="58" t="s">
        <v>1048</v>
      </c>
      <c r="N447" s="36">
        <v>7.934336525</v>
      </c>
      <c r="O447" s="30" t="s">
        <v>1049</v>
      </c>
      <c r="P447" s="34"/>
      <c r="Q447" s="32" t="str">
        <f t="shared" si="110"/>
        <v>NO</v>
      </c>
      <c r="R447" s="63" t="s">
        <v>1048</v>
      </c>
      <c r="S447" s="73">
        <v>49901.09</v>
      </c>
      <c r="T447" s="74">
        <v>3103.57</v>
      </c>
      <c r="U447" s="74">
        <v>5927.19</v>
      </c>
      <c r="V447" s="75">
        <v>5763.67</v>
      </c>
      <c r="W447" s="37">
        <f t="shared" si="99"/>
        <v>1</v>
      </c>
      <c r="X447" s="26">
        <f t="shared" si="105"/>
        <v>1</v>
      </c>
      <c r="Y447" s="26">
        <f t="shared" si="100"/>
        <v>0</v>
      </c>
      <c r="Z447" s="28">
        <f t="shared" si="101"/>
        <v>0</v>
      </c>
      <c r="AA447" s="71" t="str">
        <f t="shared" si="106"/>
        <v>SRSA</v>
      </c>
      <c r="AB447" s="37">
        <f t="shared" si="107"/>
        <v>1</v>
      </c>
      <c r="AC447" s="26">
        <f t="shared" si="108"/>
        <v>0</v>
      </c>
      <c r="AD447" s="28">
        <f t="shared" si="109"/>
        <v>0</v>
      </c>
      <c r="AE447" s="71" t="str">
        <f t="shared" si="102"/>
        <v>-</v>
      </c>
      <c r="AF447" s="37">
        <f t="shared" si="103"/>
        <v>0</v>
      </c>
    </row>
    <row r="448" spans="1:32" ht="12.75">
      <c r="A448" s="125">
        <v>2741880</v>
      </c>
      <c r="B448" s="37">
        <v>10829</v>
      </c>
      <c r="C448" s="26" t="s">
        <v>831</v>
      </c>
      <c r="D448" s="26" t="s">
        <v>832</v>
      </c>
      <c r="E448" s="26" t="s">
        <v>831</v>
      </c>
      <c r="F448" s="26">
        <v>56093</v>
      </c>
      <c r="G448" s="27">
        <v>3399</v>
      </c>
      <c r="H448" s="28">
        <v>5078352500</v>
      </c>
      <c r="I448" s="29" t="s">
        <v>1151</v>
      </c>
      <c r="J448" s="30" t="s">
        <v>1049</v>
      </c>
      <c r="K448" s="32" t="s">
        <v>1049</v>
      </c>
      <c r="L448" s="54">
        <v>2001.22</v>
      </c>
      <c r="M448" s="58" t="s">
        <v>1049</v>
      </c>
      <c r="N448" s="36">
        <v>10.45184847</v>
      </c>
      <c r="O448" s="30" t="s">
        <v>1049</v>
      </c>
      <c r="P448" s="34"/>
      <c r="Q448" s="32" t="str">
        <f t="shared" si="110"/>
        <v>NO</v>
      </c>
      <c r="R448" s="63" t="s">
        <v>1048</v>
      </c>
      <c r="S448" s="73">
        <v>79336.19</v>
      </c>
      <c r="T448" s="74">
        <v>5845.94</v>
      </c>
      <c r="U448" s="74">
        <v>10907.09</v>
      </c>
      <c r="V448" s="75">
        <v>10371.12</v>
      </c>
      <c r="W448" s="37">
        <f t="shared" si="99"/>
        <v>0</v>
      </c>
      <c r="X448" s="26">
        <f t="shared" si="105"/>
        <v>0</v>
      </c>
      <c r="Y448" s="26">
        <f t="shared" si="100"/>
        <v>0</v>
      </c>
      <c r="Z448" s="28">
        <f t="shared" si="101"/>
        <v>0</v>
      </c>
      <c r="AA448" s="71" t="str">
        <f t="shared" si="106"/>
        <v>-</v>
      </c>
      <c r="AB448" s="37">
        <f t="shared" si="107"/>
        <v>1</v>
      </c>
      <c r="AC448" s="26">
        <f t="shared" si="108"/>
        <v>0</v>
      </c>
      <c r="AD448" s="28">
        <f t="shared" si="109"/>
        <v>0</v>
      </c>
      <c r="AE448" s="71" t="str">
        <f t="shared" si="102"/>
        <v>-</v>
      </c>
      <c r="AF448" s="37">
        <f t="shared" si="103"/>
        <v>0</v>
      </c>
    </row>
    <row r="449" spans="1:32" ht="12.75">
      <c r="A449" s="125">
        <v>2700213</v>
      </c>
      <c r="B449" s="37">
        <v>74092</v>
      </c>
      <c r="C449" s="26" t="s">
        <v>294</v>
      </c>
      <c r="D449" s="26" t="s">
        <v>295</v>
      </c>
      <c r="E449" s="26" t="s">
        <v>929</v>
      </c>
      <c r="F449" s="26">
        <v>55404</v>
      </c>
      <c r="G449" s="27" t="s">
        <v>1036</v>
      </c>
      <c r="H449" s="28">
        <v>6128714363</v>
      </c>
      <c r="I449" s="29" t="s">
        <v>1156</v>
      </c>
      <c r="J449" s="30" t="s">
        <v>1049</v>
      </c>
      <c r="K449" s="32" t="s">
        <v>1049</v>
      </c>
      <c r="L449" s="54">
        <v>89.19</v>
      </c>
      <c r="M449" s="58" t="s">
        <v>1049</v>
      </c>
      <c r="N449" s="36" t="s">
        <v>336</v>
      </c>
      <c r="O449" s="30" t="s">
        <v>336</v>
      </c>
      <c r="P449" s="34"/>
      <c r="Q449" s="32" t="str">
        <f t="shared" si="110"/>
        <v>NO</v>
      </c>
      <c r="R449" s="63" t="s">
        <v>1049</v>
      </c>
      <c r="S449" s="73">
        <v>1327.51</v>
      </c>
      <c r="T449" s="74">
        <v>0</v>
      </c>
      <c r="U449" s="74">
        <v>193.65</v>
      </c>
      <c r="V449" s="75">
        <v>365.11</v>
      </c>
      <c r="W449" s="37">
        <f t="shared" si="99"/>
        <v>0</v>
      </c>
      <c r="X449" s="26">
        <f t="shared" si="105"/>
        <v>1</v>
      </c>
      <c r="Y449" s="26">
        <f t="shared" si="100"/>
        <v>0</v>
      </c>
      <c r="Z449" s="28">
        <f t="shared" si="101"/>
        <v>0</v>
      </c>
      <c r="AA449" s="71" t="str">
        <f t="shared" si="106"/>
        <v>-</v>
      </c>
      <c r="AB449" s="37">
        <f t="shared" si="107"/>
        <v>0</v>
      </c>
      <c r="AC449" s="26">
        <f t="shared" si="108"/>
        <v>0</v>
      </c>
      <c r="AD449" s="28">
        <f t="shared" si="109"/>
        <v>0</v>
      </c>
      <c r="AE449" s="71" t="str">
        <f t="shared" si="102"/>
        <v>-</v>
      </c>
      <c r="AF449" s="37">
        <f t="shared" si="103"/>
        <v>0</v>
      </c>
    </row>
    <row r="450" spans="1:32" ht="12.75">
      <c r="A450" s="125">
        <v>2741910</v>
      </c>
      <c r="B450" s="37">
        <v>10111</v>
      </c>
      <c r="C450" s="26" t="s">
        <v>833</v>
      </c>
      <c r="D450" s="26" t="s">
        <v>834</v>
      </c>
      <c r="E450" s="26" t="s">
        <v>999</v>
      </c>
      <c r="F450" s="26">
        <v>55388</v>
      </c>
      <c r="G450" s="27">
        <v>939</v>
      </c>
      <c r="H450" s="28">
        <v>9529550200</v>
      </c>
      <c r="I450" s="29" t="s">
        <v>1052</v>
      </c>
      <c r="J450" s="30" t="s">
        <v>1049</v>
      </c>
      <c r="K450" s="32" t="s">
        <v>1048</v>
      </c>
      <c r="L450" s="54">
        <v>1383.33</v>
      </c>
      <c r="M450" s="58" t="s">
        <v>1049</v>
      </c>
      <c r="N450" s="36">
        <v>4.396910279</v>
      </c>
      <c r="O450" s="30" t="s">
        <v>1049</v>
      </c>
      <c r="P450" s="34"/>
      <c r="Q450" s="32" t="str">
        <f t="shared" si="110"/>
        <v>NO</v>
      </c>
      <c r="R450" s="63" t="s">
        <v>1049</v>
      </c>
      <c r="S450" s="73">
        <v>43408.73</v>
      </c>
      <c r="T450" s="74">
        <v>1414.43</v>
      </c>
      <c r="U450" s="74">
        <v>5203.08</v>
      </c>
      <c r="V450" s="75">
        <v>7343.63</v>
      </c>
      <c r="W450" s="37">
        <f t="shared" si="99"/>
        <v>1</v>
      </c>
      <c r="X450" s="26">
        <f t="shared" si="105"/>
        <v>0</v>
      </c>
      <c r="Y450" s="26">
        <f t="shared" si="100"/>
        <v>0</v>
      </c>
      <c r="Z450" s="28">
        <f t="shared" si="101"/>
        <v>0</v>
      </c>
      <c r="AA450" s="71" t="str">
        <f t="shared" si="106"/>
        <v>-</v>
      </c>
      <c r="AB450" s="37">
        <f t="shared" si="107"/>
        <v>0</v>
      </c>
      <c r="AC450" s="26">
        <f t="shared" si="108"/>
        <v>0</v>
      </c>
      <c r="AD450" s="28">
        <f t="shared" si="109"/>
        <v>0</v>
      </c>
      <c r="AE450" s="71" t="str">
        <f t="shared" si="102"/>
        <v>-</v>
      </c>
      <c r="AF450" s="37">
        <f t="shared" si="103"/>
        <v>0</v>
      </c>
    </row>
    <row r="451" spans="1:32" ht="12.75">
      <c r="A451" s="125">
        <v>2700013</v>
      </c>
      <c r="B451" s="37">
        <v>12143</v>
      </c>
      <c r="C451" s="26" t="s">
        <v>14</v>
      </c>
      <c r="D451" s="26" t="s">
        <v>15</v>
      </c>
      <c r="E451" s="26" t="s">
        <v>932</v>
      </c>
      <c r="F451" s="26">
        <v>56096</v>
      </c>
      <c r="G451" s="27">
        <v>1596</v>
      </c>
      <c r="H451" s="28">
        <v>5073624432</v>
      </c>
      <c r="I451" s="29" t="s">
        <v>1159</v>
      </c>
      <c r="J451" s="30" t="s">
        <v>1048</v>
      </c>
      <c r="K451" s="32" t="s">
        <v>1048</v>
      </c>
      <c r="L451" s="54">
        <v>951.32</v>
      </c>
      <c r="M451" s="58" t="s">
        <v>1049</v>
      </c>
      <c r="N451" s="36">
        <v>7.106164384</v>
      </c>
      <c r="O451" s="30" t="s">
        <v>1049</v>
      </c>
      <c r="P451" s="34"/>
      <c r="Q451" s="32" t="str">
        <f t="shared" si="110"/>
        <v>NO</v>
      </c>
      <c r="R451" s="63" t="s">
        <v>1048</v>
      </c>
      <c r="S451" s="73">
        <v>49441.14</v>
      </c>
      <c r="T451" s="74">
        <v>2721.51</v>
      </c>
      <c r="U451" s="74">
        <v>5060.28</v>
      </c>
      <c r="V451" s="75">
        <v>4795.38</v>
      </c>
      <c r="W451" s="37">
        <f t="shared" si="99"/>
        <v>1</v>
      </c>
      <c r="X451" s="26">
        <f t="shared" si="105"/>
        <v>0</v>
      </c>
      <c r="Y451" s="26">
        <f t="shared" si="100"/>
        <v>0</v>
      </c>
      <c r="Z451" s="28">
        <f t="shared" si="101"/>
        <v>0</v>
      </c>
      <c r="AA451" s="71" t="str">
        <f t="shared" si="106"/>
        <v>-</v>
      </c>
      <c r="AB451" s="37">
        <f t="shared" si="107"/>
        <v>1</v>
      </c>
      <c r="AC451" s="26">
        <f t="shared" si="108"/>
        <v>0</v>
      </c>
      <c r="AD451" s="28">
        <f t="shared" si="109"/>
        <v>0</v>
      </c>
      <c r="AE451" s="71" t="str">
        <f t="shared" si="102"/>
        <v>-</v>
      </c>
      <c r="AF451" s="37">
        <f t="shared" si="103"/>
        <v>0</v>
      </c>
    </row>
    <row r="452" spans="1:32" ht="12.75">
      <c r="A452" s="125">
        <v>2742120</v>
      </c>
      <c r="B452" s="37">
        <v>10435</v>
      </c>
      <c r="C452" s="26" t="s">
        <v>835</v>
      </c>
      <c r="D452" s="26" t="s">
        <v>942</v>
      </c>
      <c r="E452" s="26" t="s">
        <v>835</v>
      </c>
      <c r="F452" s="26">
        <v>56589</v>
      </c>
      <c r="G452" s="27">
        <v>98</v>
      </c>
      <c r="H452" s="28">
        <v>2184732171</v>
      </c>
      <c r="I452" s="29" t="s">
        <v>1159</v>
      </c>
      <c r="J452" s="30" t="s">
        <v>1048</v>
      </c>
      <c r="K452" s="32" t="s">
        <v>1048</v>
      </c>
      <c r="L452" s="54">
        <v>542.08</v>
      </c>
      <c r="M452" s="58" t="s">
        <v>1048</v>
      </c>
      <c r="N452" s="36">
        <v>23.15340909</v>
      </c>
      <c r="O452" s="30" t="s">
        <v>1048</v>
      </c>
      <c r="P452" s="34"/>
      <c r="Q452" s="32" t="str">
        <f t="shared" si="110"/>
        <v>NO</v>
      </c>
      <c r="R452" s="63" t="s">
        <v>1048</v>
      </c>
      <c r="S452" s="73">
        <v>66755.81</v>
      </c>
      <c r="T452" s="74">
        <v>6094.01</v>
      </c>
      <c r="U452" s="74">
        <v>8149.1</v>
      </c>
      <c r="V452" s="75">
        <v>4738.72</v>
      </c>
      <c r="W452" s="37">
        <f t="shared" si="99"/>
        <v>1</v>
      </c>
      <c r="X452" s="26">
        <f t="shared" si="105"/>
        <v>1</v>
      </c>
      <c r="Y452" s="26">
        <f t="shared" si="100"/>
        <v>0</v>
      </c>
      <c r="Z452" s="28">
        <f t="shared" si="101"/>
        <v>0</v>
      </c>
      <c r="AA452" s="71" t="str">
        <f t="shared" si="106"/>
        <v>SRSA</v>
      </c>
      <c r="AB452" s="37">
        <f t="shared" si="107"/>
        <v>1</v>
      </c>
      <c r="AC452" s="26">
        <f t="shared" si="108"/>
        <v>1</v>
      </c>
      <c r="AD452" s="28" t="str">
        <f t="shared" si="109"/>
        <v>Initial</v>
      </c>
      <c r="AE452" s="71" t="str">
        <f t="shared" si="102"/>
        <v>-</v>
      </c>
      <c r="AF452" s="37" t="str">
        <f t="shared" si="103"/>
        <v>SRSA</v>
      </c>
    </row>
    <row r="453" spans="1:32" ht="12.75">
      <c r="A453" s="125">
        <v>2742160</v>
      </c>
      <c r="B453" s="37">
        <v>10284</v>
      </c>
      <c r="C453" s="26" t="s">
        <v>836</v>
      </c>
      <c r="D453" s="26" t="s">
        <v>837</v>
      </c>
      <c r="E453" s="26" t="s">
        <v>836</v>
      </c>
      <c r="F453" s="26">
        <v>55391</v>
      </c>
      <c r="G453" s="27">
        <v>660</v>
      </c>
      <c r="H453" s="28">
        <v>7637455000</v>
      </c>
      <c r="I453" s="29" t="s">
        <v>1067</v>
      </c>
      <c r="J453" s="30" t="s">
        <v>1049</v>
      </c>
      <c r="K453" s="32" t="s">
        <v>1049</v>
      </c>
      <c r="L453" s="54">
        <v>9173.23</v>
      </c>
      <c r="M453" s="58" t="s">
        <v>1049</v>
      </c>
      <c r="N453" s="36">
        <v>1.283893839</v>
      </c>
      <c r="O453" s="30" t="s">
        <v>1049</v>
      </c>
      <c r="P453" s="34"/>
      <c r="Q453" s="32" t="str">
        <f t="shared" si="110"/>
        <v>NO</v>
      </c>
      <c r="R453" s="63" t="s">
        <v>1049</v>
      </c>
      <c r="S453" s="73">
        <v>173646.76</v>
      </c>
      <c r="T453" s="74">
        <v>0</v>
      </c>
      <c r="U453" s="74">
        <v>21650.96</v>
      </c>
      <c r="V453" s="75">
        <v>40820.38</v>
      </c>
      <c r="W453" s="37">
        <f t="shared" si="99"/>
        <v>0</v>
      </c>
      <c r="X453" s="26">
        <f t="shared" si="105"/>
        <v>0</v>
      </c>
      <c r="Y453" s="26">
        <f t="shared" si="100"/>
        <v>0</v>
      </c>
      <c r="Z453" s="28">
        <f t="shared" si="101"/>
        <v>0</v>
      </c>
      <c r="AA453" s="71" t="str">
        <f t="shared" si="106"/>
        <v>-</v>
      </c>
      <c r="AB453" s="37">
        <f t="shared" si="107"/>
        <v>0</v>
      </c>
      <c r="AC453" s="26">
        <f t="shared" si="108"/>
        <v>0</v>
      </c>
      <c r="AD453" s="28">
        <f t="shared" si="109"/>
        <v>0</v>
      </c>
      <c r="AE453" s="71" t="str">
        <f t="shared" si="102"/>
        <v>-</v>
      </c>
      <c r="AF453" s="37">
        <f t="shared" si="103"/>
        <v>0</v>
      </c>
    </row>
    <row r="454" spans="1:32" ht="12.75">
      <c r="A454" s="125">
        <v>2700104</v>
      </c>
      <c r="B454" s="37">
        <v>12342</v>
      </c>
      <c r="C454" s="26" t="s">
        <v>101</v>
      </c>
      <c r="D454" s="26" t="s">
        <v>102</v>
      </c>
      <c r="E454" s="26" t="s">
        <v>103</v>
      </c>
      <c r="F454" s="26">
        <v>56311</v>
      </c>
      <c r="G454" s="27">
        <v>9701</v>
      </c>
      <c r="H454" s="28">
        <v>3205282650</v>
      </c>
      <c r="I454" s="29" t="s">
        <v>1159</v>
      </c>
      <c r="J454" s="30" t="s">
        <v>1048</v>
      </c>
      <c r="K454" s="32" t="s">
        <v>1048</v>
      </c>
      <c r="L454" s="54">
        <v>802.3</v>
      </c>
      <c r="M454" s="58" t="s">
        <v>1049</v>
      </c>
      <c r="N454" s="36">
        <v>8.213096559</v>
      </c>
      <c r="O454" s="30" t="s">
        <v>1049</v>
      </c>
      <c r="P454" s="34"/>
      <c r="Q454" s="32" t="str">
        <f t="shared" si="110"/>
        <v>NO</v>
      </c>
      <c r="R454" s="63" t="s">
        <v>1048</v>
      </c>
      <c r="S454" s="73">
        <v>49258.65</v>
      </c>
      <c r="T454" s="74">
        <v>3198.76</v>
      </c>
      <c r="U454" s="74">
        <v>5216.03</v>
      </c>
      <c r="V454" s="75">
        <v>4256.88</v>
      </c>
      <c r="W454" s="37">
        <f t="shared" si="99"/>
        <v>1</v>
      </c>
      <c r="X454" s="26">
        <f t="shared" si="105"/>
        <v>0</v>
      </c>
      <c r="Y454" s="26">
        <f t="shared" si="100"/>
        <v>0</v>
      </c>
      <c r="Z454" s="28">
        <f t="shared" si="101"/>
        <v>0</v>
      </c>
      <c r="AA454" s="71" t="str">
        <f t="shared" si="106"/>
        <v>-</v>
      </c>
      <c r="AB454" s="37">
        <f t="shared" si="107"/>
        <v>1</v>
      </c>
      <c r="AC454" s="26">
        <f t="shared" si="108"/>
        <v>0</v>
      </c>
      <c r="AD454" s="28">
        <f t="shared" si="109"/>
        <v>0</v>
      </c>
      <c r="AE454" s="71" t="str">
        <f t="shared" si="102"/>
        <v>-</v>
      </c>
      <c r="AF454" s="37">
        <f t="shared" si="103"/>
        <v>0</v>
      </c>
    </row>
    <row r="455" spans="1:32" ht="12.75">
      <c r="A455" s="125">
        <v>2791455</v>
      </c>
      <c r="B455" s="37">
        <v>616026</v>
      </c>
      <c r="C455" s="26" t="s">
        <v>872</v>
      </c>
      <c r="D455" s="26" t="s">
        <v>873</v>
      </c>
      <c r="E455" s="26" t="s">
        <v>327</v>
      </c>
      <c r="F455" s="26">
        <v>56378</v>
      </c>
      <c r="G455" s="27" t="s">
        <v>1036</v>
      </c>
      <c r="H455" s="28">
        <v>3203526120</v>
      </c>
      <c r="I455" s="29" t="s">
        <v>1154</v>
      </c>
      <c r="J455" s="30" t="s">
        <v>1049</v>
      </c>
      <c r="K455" s="32" t="s">
        <v>1049</v>
      </c>
      <c r="L455" s="54">
        <v>42.83</v>
      </c>
      <c r="M455" s="58" t="s">
        <v>1049</v>
      </c>
      <c r="N455" s="36" t="s">
        <v>336</v>
      </c>
      <c r="O455" s="30" t="s">
        <v>336</v>
      </c>
      <c r="P455" s="34"/>
      <c r="Q455" s="32" t="str">
        <f t="shared" si="110"/>
        <v>NO</v>
      </c>
      <c r="R455" s="63" t="s">
        <v>1049</v>
      </c>
      <c r="S455" s="73">
        <v>0</v>
      </c>
      <c r="T455" s="74">
        <v>0</v>
      </c>
      <c r="U455" s="74">
        <v>0</v>
      </c>
      <c r="V455" s="75">
        <v>0</v>
      </c>
      <c r="W455" s="37">
        <f t="shared" si="99"/>
        <v>0</v>
      </c>
      <c r="X455" s="26">
        <f t="shared" si="105"/>
        <v>1</v>
      </c>
      <c r="Y455" s="26">
        <f t="shared" si="100"/>
        <v>0</v>
      </c>
      <c r="Z455" s="28">
        <f t="shared" si="101"/>
        <v>0</v>
      </c>
      <c r="AA455" s="71" t="str">
        <f t="shared" si="106"/>
        <v>-</v>
      </c>
      <c r="AB455" s="37">
        <f t="shared" si="107"/>
        <v>0</v>
      </c>
      <c r="AC455" s="26">
        <f t="shared" si="108"/>
        <v>0</v>
      </c>
      <c r="AD455" s="28">
        <f t="shared" si="109"/>
        <v>0</v>
      </c>
      <c r="AE455" s="71" t="str">
        <f t="shared" si="102"/>
        <v>-</v>
      </c>
      <c r="AF455" s="37">
        <f t="shared" si="103"/>
        <v>0</v>
      </c>
    </row>
    <row r="456" spans="1:32" ht="12.75">
      <c r="A456" s="125">
        <v>2700161</v>
      </c>
      <c r="B456" s="37">
        <v>626069</v>
      </c>
      <c r="C456" s="26" t="s">
        <v>203</v>
      </c>
      <c r="D456" s="26" t="s">
        <v>204</v>
      </c>
      <c r="E456" s="26" t="s">
        <v>205</v>
      </c>
      <c r="F456" s="26">
        <v>55424</v>
      </c>
      <c r="G456" s="27" t="s">
        <v>1036</v>
      </c>
      <c r="H456" s="28">
        <v>9528484020</v>
      </c>
      <c r="I456" s="29" t="s">
        <v>1059</v>
      </c>
      <c r="J456" s="30" t="s">
        <v>1049</v>
      </c>
      <c r="K456" s="32" t="s">
        <v>1049</v>
      </c>
      <c r="L456" s="54">
        <v>972.03</v>
      </c>
      <c r="M456" s="58" t="s">
        <v>1049</v>
      </c>
      <c r="N456" s="36" t="s">
        <v>336</v>
      </c>
      <c r="O456" s="30" t="s">
        <v>336</v>
      </c>
      <c r="P456" s="34"/>
      <c r="Q456" s="32" t="str">
        <f t="shared" si="110"/>
        <v>NO</v>
      </c>
      <c r="R456" s="63" t="s">
        <v>1049</v>
      </c>
      <c r="S456" s="73">
        <v>46897.35</v>
      </c>
      <c r="T456" s="74">
        <v>3484.73</v>
      </c>
      <c r="U456" s="74">
        <v>5813.32</v>
      </c>
      <c r="V456" s="75">
        <v>4884.4</v>
      </c>
      <c r="W456" s="37">
        <f t="shared" si="99"/>
        <v>0</v>
      </c>
      <c r="X456" s="26">
        <f t="shared" si="105"/>
        <v>0</v>
      </c>
      <c r="Y456" s="26">
        <f t="shared" si="100"/>
        <v>0</v>
      </c>
      <c r="Z456" s="28">
        <f t="shared" si="101"/>
        <v>0</v>
      </c>
      <c r="AA456" s="71" t="str">
        <f t="shared" si="106"/>
        <v>-</v>
      </c>
      <c r="AB456" s="37">
        <f t="shared" si="107"/>
        <v>0</v>
      </c>
      <c r="AC456" s="26">
        <f t="shared" si="108"/>
        <v>0</v>
      </c>
      <c r="AD456" s="28">
        <f t="shared" si="109"/>
        <v>0</v>
      </c>
      <c r="AE456" s="71" t="str">
        <f t="shared" si="102"/>
        <v>-</v>
      </c>
      <c r="AF456" s="37">
        <f t="shared" si="103"/>
        <v>0</v>
      </c>
    </row>
    <row r="457" spans="1:32" ht="12.75">
      <c r="A457" s="125">
        <v>2742270</v>
      </c>
      <c r="B457" s="37">
        <v>10197</v>
      </c>
      <c r="C457" s="26" t="s">
        <v>838</v>
      </c>
      <c r="D457" s="26" t="s">
        <v>839</v>
      </c>
      <c r="E457" s="26" t="s">
        <v>840</v>
      </c>
      <c r="F457" s="26">
        <v>55118</v>
      </c>
      <c r="G457" s="27">
        <v>4338</v>
      </c>
      <c r="H457" s="28">
        <v>6516812396</v>
      </c>
      <c r="I457" s="29" t="s">
        <v>1054</v>
      </c>
      <c r="J457" s="30" t="s">
        <v>1049</v>
      </c>
      <c r="K457" s="32" t="s">
        <v>1049</v>
      </c>
      <c r="L457" s="54">
        <v>4432.87</v>
      </c>
      <c r="M457" s="58" t="s">
        <v>1049</v>
      </c>
      <c r="N457" s="36">
        <v>4.3043599</v>
      </c>
      <c r="O457" s="30" t="s">
        <v>1049</v>
      </c>
      <c r="P457" s="34"/>
      <c r="Q457" s="32" t="str">
        <f t="shared" si="110"/>
        <v>NO</v>
      </c>
      <c r="R457" s="63" t="s">
        <v>1049</v>
      </c>
      <c r="S457" s="73">
        <v>168883.69</v>
      </c>
      <c r="T457" s="74">
        <v>5213.84</v>
      </c>
      <c r="U457" s="74">
        <v>20045.56</v>
      </c>
      <c r="V457" s="75">
        <v>28702.78</v>
      </c>
      <c r="W457" s="37">
        <f t="shared" si="99"/>
        <v>0</v>
      </c>
      <c r="X457" s="26">
        <f t="shared" si="105"/>
        <v>0</v>
      </c>
      <c r="Y457" s="26">
        <f t="shared" si="100"/>
        <v>0</v>
      </c>
      <c r="Z457" s="28">
        <f t="shared" si="101"/>
        <v>0</v>
      </c>
      <c r="AA457" s="71" t="str">
        <f t="shared" si="106"/>
        <v>-</v>
      </c>
      <c r="AB457" s="37">
        <f t="shared" si="107"/>
        <v>0</v>
      </c>
      <c r="AC457" s="26">
        <f t="shared" si="108"/>
        <v>0</v>
      </c>
      <c r="AD457" s="28">
        <f t="shared" si="109"/>
        <v>0</v>
      </c>
      <c r="AE457" s="71" t="str">
        <f t="shared" si="102"/>
        <v>-</v>
      </c>
      <c r="AF457" s="37">
        <f t="shared" si="103"/>
        <v>0</v>
      </c>
    </row>
    <row r="458" spans="1:32" ht="12.75">
      <c r="A458" s="125">
        <v>2700183</v>
      </c>
      <c r="B458" s="37">
        <v>12898</v>
      </c>
      <c r="C458" s="26" t="s">
        <v>247</v>
      </c>
      <c r="D458" s="26" t="s">
        <v>248</v>
      </c>
      <c r="E458" s="26" t="s">
        <v>1000</v>
      </c>
      <c r="F458" s="26">
        <v>56183</v>
      </c>
      <c r="G458" s="27">
        <v>128</v>
      </c>
      <c r="H458" s="28">
        <v>5072745450</v>
      </c>
      <c r="I458" s="29" t="s">
        <v>1159</v>
      </c>
      <c r="J458" s="30" t="s">
        <v>1048</v>
      </c>
      <c r="K458" s="32" t="s">
        <v>1048</v>
      </c>
      <c r="L458" s="54">
        <v>503.9</v>
      </c>
      <c r="M458" s="58" t="s">
        <v>1049</v>
      </c>
      <c r="N458" s="36">
        <v>10.78651685</v>
      </c>
      <c r="O458" s="30" t="s">
        <v>1049</v>
      </c>
      <c r="P458" s="34"/>
      <c r="Q458" s="32" t="str">
        <f t="shared" si="110"/>
        <v>NO</v>
      </c>
      <c r="R458" s="63" t="s">
        <v>1048</v>
      </c>
      <c r="S458" s="73">
        <v>22221.86</v>
      </c>
      <c r="T458" s="74">
        <v>1366.23</v>
      </c>
      <c r="U458" s="74">
        <v>2515.12</v>
      </c>
      <c r="V458" s="75">
        <v>2359.84</v>
      </c>
      <c r="W458" s="37">
        <f t="shared" si="99"/>
        <v>1</v>
      </c>
      <c r="X458" s="26">
        <f t="shared" si="105"/>
        <v>1</v>
      </c>
      <c r="Y458" s="26">
        <f t="shared" si="100"/>
        <v>0</v>
      </c>
      <c r="Z458" s="28">
        <f t="shared" si="101"/>
        <v>0</v>
      </c>
      <c r="AA458" s="71" t="str">
        <f t="shared" si="106"/>
        <v>SRSA</v>
      </c>
      <c r="AB458" s="37">
        <f t="shared" si="107"/>
        <v>1</v>
      </c>
      <c r="AC458" s="26">
        <f t="shared" si="108"/>
        <v>0</v>
      </c>
      <c r="AD458" s="28">
        <f t="shared" si="109"/>
        <v>0</v>
      </c>
      <c r="AE458" s="71" t="str">
        <f t="shared" si="102"/>
        <v>-</v>
      </c>
      <c r="AF458" s="37">
        <f t="shared" si="103"/>
        <v>0</v>
      </c>
    </row>
    <row r="459" spans="1:32" ht="12.75">
      <c r="A459" s="125">
        <v>2722920</v>
      </c>
      <c r="B459" s="37">
        <v>10277</v>
      </c>
      <c r="C459" s="26" t="s">
        <v>655</v>
      </c>
      <c r="D459" s="26" t="s">
        <v>656</v>
      </c>
      <c r="E459" s="26" t="s">
        <v>657</v>
      </c>
      <c r="F459" s="26">
        <v>55364</v>
      </c>
      <c r="G459" s="27">
        <v>1697</v>
      </c>
      <c r="H459" s="28">
        <v>9524918001</v>
      </c>
      <c r="I459" s="29" t="s">
        <v>1052</v>
      </c>
      <c r="J459" s="30" t="s">
        <v>1049</v>
      </c>
      <c r="K459" s="32" t="s">
        <v>1048</v>
      </c>
      <c r="L459" s="54">
        <v>2138.74</v>
      </c>
      <c r="M459" s="58" t="s">
        <v>1049</v>
      </c>
      <c r="N459" s="36">
        <v>2.294645826</v>
      </c>
      <c r="O459" s="30" t="s">
        <v>1049</v>
      </c>
      <c r="P459" s="34"/>
      <c r="Q459" s="32" t="str">
        <f t="shared" si="110"/>
        <v>NO</v>
      </c>
      <c r="R459" s="63" t="s">
        <v>1049</v>
      </c>
      <c r="S459" s="73">
        <v>79871.86</v>
      </c>
      <c r="T459" s="74">
        <v>0</v>
      </c>
      <c r="U459" s="74">
        <v>4820.27</v>
      </c>
      <c r="V459" s="75">
        <v>9088.06</v>
      </c>
      <c r="W459" s="37">
        <f aca="true" t="shared" si="111" ref="W459:W473">IF(OR(J459="YES",K459="YES"),1,0)</f>
        <v>1</v>
      </c>
      <c r="X459" s="26">
        <f aca="true" t="shared" si="112" ref="X459:X473">IF(OR(AND(ISNUMBER(L459),AND(L459&gt;0,L459&lt;600)),AND(ISNUMBER(L459),AND(L459&gt;0,M459="YES"))),1,0)</f>
        <v>0</v>
      </c>
      <c r="Y459" s="26">
        <f aca="true" t="shared" si="113" ref="Y459:Y473">IF(AND(OR(J459="YES",K459="YES"),(W459=0)),"Trouble",0)</f>
        <v>0</v>
      </c>
      <c r="Z459" s="28">
        <f aca="true" t="shared" si="114" ref="Z459:Z473">IF(AND(OR(AND(ISNUMBER(L459),AND(L459&gt;0,L459&lt;600)),AND(ISNUMBER(L459),AND(L459&gt;0,M459="YES"))),(X459=0)),"Trouble",0)</f>
        <v>0</v>
      </c>
      <c r="AA459" s="71" t="str">
        <f aca="true" t="shared" si="115" ref="AA459:AA473">IF(AND(W459=1,X459=1),"SRSA","-")</f>
        <v>-</v>
      </c>
      <c r="AB459" s="37">
        <f aca="true" t="shared" si="116" ref="AB459:AB473">IF(R459="YES",1,0)</f>
        <v>0</v>
      </c>
      <c r="AC459" s="26">
        <f aca="true" t="shared" si="117" ref="AC459:AC473">IF(OR(AND(ISNUMBER(P459),P459&gt;=20),(AND(ISNUMBER(P459)=FALSE,AND(ISNUMBER(N459),N459&gt;=20)))),1,0)</f>
        <v>0</v>
      </c>
      <c r="AD459" s="28">
        <f aca="true" t="shared" si="118" ref="AD459:AD473">IF(AND(AB459=1,AC459=1),"Initial",0)</f>
        <v>0</v>
      </c>
      <c r="AE459" s="71" t="str">
        <f aca="true" t="shared" si="119" ref="AE459:AE473">IF(AND(AND(AD459="Initial",AF459=0),AND(ISNUMBER(L459),L459&gt;0)),"RLIS","-")</f>
        <v>-</v>
      </c>
      <c r="AF459" s="37">
        <f aca="true" t="shared" si="120" ref="AF459:AF473">IF(AND(AA459="SRSA",AD459="Initial"),"SRSA",0)</f>
        <v>0</v>
      </c>
    </row>
    <row r="460" spans="1:32" ht="12.75">
      <c r="A460" s="125">
        <v>2742330</v>
      </c>
      <c r="B460" s="37">
        <v>10803</v>
      </c>
      <c r="C460" s="26" t="s">
        <v>841</v>
      </c>
      <c r="D460" s="26" t="s">
        <v>842</v>
      </c>
      <c r="E460" s="26" t="s">
        <v>994</v>
      </c>
      <c r="F460" s="26">
        <v>56296</v>
      </c>
      <c r="G460" s="27">
        <v>1604</v>
      </c>
      <c r="H460" s="28">
        <v>3205638283</v>
      </c>
      <c r="I460" s="29" t="s">
        <v>1159</v>
      </c>
      <c r="J460" s="30" t="s">
        <v>1048</v>
      </c>
      <c r="K460" s="32" t="s">
        <v>1048</v>
      </c>
      <c r="L460" s="54">
        <v>427.54</v>
      </c>
      <c r="M460" s="58" t="s">
        <v>1048</v>
      </c>
      <c r="N460" s="36">
        <v>9.112709832</v>
      </c>
      <c r="O460" s="30" t="s">
        <v>1049</v>
      </c>
      <c r="P460" s="34"/>
      <c r="Q460" s="32" t="str">
        <f t="shared" si="110"/>
        <v>NO</v>
      </c>
      <c r="R460" s="63" t="s">
        <v>1048</v>
      </c>
      <c r="S460" s="73">
        <v>19857.71</v>
      </c>
      <c r="T460" s="74">
        <v>1159.39</v>
      </c>
      <c r="U460" s="74">
        <v>2134.12</v>
      </c>
      <c r="V460" s="75">
        <v>2002.12</v>
      </c>
      <c r="W460" s="37">
        <f t="shared" si="111"/>
        <v>1</v>
      </c>
      <c r="X460" s="26">
        <f t="shared" si="112"/>
        <v>1</v>
      </c>
      <c r="Y460" s="26">
        <f t="shared" si="113"/>
        <v>0</v>
      </c>
      <c r="Z460" s="28">
        <f t="shared" si="114"/>
        <v>0</v>
      </c>
      <c r="AA460" s="71" t="str">
        <f t="shared" si="115"/>
        <v>SRSA</v>
      </c>
      <c r="AB460" s="37">
        <f t="shared" si="116"/>
        <v>1</v>
      </c>
      <c r="AC460" s="26">
        <f t="shared" si="117"/>
        <v>0</v>
      </c>
      <c r="AD460" s="28">
        <f t="shared" si="118"/>
        <v>0</v>
      </c>
      <c r="AE460" s="71" t="str">
        <f t="shared" si="119"/>
        <v>-</v>
      </c>
      <c r="AF460" s="37">
        <f t="shared" si="120"/>
        <v>0</v>
      </c>
    </row>
    <row r="461" spans="1:32" ht="12.75">
      <c r="A461" s="125">
        <v>2742360</v>
      </c>
      <c r="B461" s="37">
        <v>10624</v>
      </c>
      <c r="C461" s="26" t="s">
        <v>366</v>
      </c>
      <c r="D461" s="26" t="s">
        <v>843</v>
      </c>
      <c r="E461" s="26" t="s">
        <v>366</v>
      </c>
      <c r="F461" s="26">
        <v>55110</v>
      </c>
      <c r="G461" s="27">
        <v>2731</v>
      </c>
      <c r="H461" s="28">
        <v>6514077500</v>
      </c>
      <c r="I461" s="29" t="s">
        <v>1152</v>
      </c>
      <c r="J461" s="30" t="s">
        <v>1049</v>
      </c>
      <c r="K461" s="32" t="s">
        <v>1049</v>
      </c>
      <c r="L461" s="54">
        <v>8429.58</v>
      </c>
      <c r="M461" s="58" t="s">
        <v>1049</v>
      </c>
      <c r="N461" s="36">
        <v>4.066049442</v>
      </c>
      <c r="O461" s="30" t="s">
        <v>1049</v>
      </c>
      <c r="P461" s="34"/>
      <c r="Q461" s="32" t="str">
        <f t="shared" si="110"/>
        <v>NO</v>
      </c>
      <c r="R461" s="63" t="s">
        <v>1049</v>
      </c>
      <c r="S461" s="73">
        <v>211155.94</v>
      </c>
      <c r="T461" s="74">
        <v>8002.67</v>
      </c>
      <c r="U461" s="74">
        <v>26850.59</v>
      </c>
      <c r="V461" s="75">
        <v>36670.29</v>
      </c>
      <c r="W461" s="37">
        <f t="shared" si="111"/>
        <v>0</v>
      </c>
      <c r="X461" s="26">
        <f t="shared" si="112"/>
        <v>0</v>
      </c>
      <c r="Y461" s="26">
        <f t="shared" si="113"/>
        <v>0</v>
      </c>
      <c r="Z461" s="28">
        <f t="shared" si="114"/>
        <v>0</v>
      </c>
      <c r="AA461" s="71" t="str">
        <f t="shared" si="115"/>
        <v>-</v>
      </c>
      <c r="AB461" s="37">
        <f t="shared" si="116"/>
        <v>0</v>
      </c>
      <c r="AC461" s="26">
        <f t="shared" si="117"/>
        <v>0</v>
      </c>
      <c r="AD461" s="28">
        <f t="shared" si="118"/>
        <v>0</v>
      </c>
      <c r="AE461" s="71" t="str">
        <f t="shared" si="119"/>
        <v>-</v>
      </c>
      <c r="AF461" s="37">
        <f t="shared" si="120"/>
        <v>0</v>
      </c>
    </row>
    <row r="462" spans="1:32" ht="12.75">
      <c r="A462" s="125">
        <v>2742720</v>
      </c>
      <c r="B462" s="37">
        <v>10347</v>
      </c>
      <c r="C462" s="26" t="s">
        <v>844</v>
      </c>
      <c r="D462" s="26" t="s">
        <v>845</v>
      </c>
      <c r="E462" s="26" t="s">
        <v>844</v>
      </c>
      <c r="F462" s="26">
        <v>56201</v>
      </c>
      <c r="G462" s="27">
        <v>3297</v>
      </c>
      <c r="H462" s="28">
        <v>3202318500</v>
      </c>
      <c r="I462" s="29" t="s">
        <v>1050</v>
      </c>
      <c r="J462" s="30" t="s">
        <v>1049</v>
      </c>
      <c r="K462" s="32" t="s">
        <v>1049</v>
      </c>
      <c r="L462" s="54">
        <v>3962.09</v>
      </c>
      <c r="M462" s="58" t="s">
        <v>1049</v>
      </c>
      <c r="N462" s="36">
        <v>13.66431337</v>
      </c>
      <c r="O462" s="30" t="s">
        <v>1049</v>
      </c>
      <c r="P462" s="34"/>
      <c r="Q462" s="32" t="str">
        <f t="shared" si="110"/>
        <v>NO</v>
      </c>
      <c r="R462" s="63" t="s">
        <v>1048</v>
      </c>
      <c r="S462" s="73">
        <v>238045.03</v>
      </c>
      <c r="T462" s="74">
        <v>18072.95</v>
      </c>
      <c r="U462" s="74">
        <v>28596.46</v>
      </c>
      <c r="V462" s="75">
        <v>22403.5</v>
      </c>
      <c r="W462" s="37">
        <f t="shared" si="111"/>
        <v>0</v>
      </c>
      <c r="X462" s="26">
        <f t="shared" si="112"/>
        <v>0</v>
      </c>
      <c r="Y462" s="26">
        <f t="shared" si="113"/>
        <v>0</v>
      </c>
      <c r="Z462" s="28">
        <f t="shared" si="114"/>
        <v>0</v>
      </c>
      <c r="AA462" s="71" t="str">
        <f t="shared" si="115"/>
        <v>-</v>
      </c>
      <c r="AB462" s="37">
        <f t="shared" si="116"/>
        <v>1</v>
      </c>
      <c r="AC462" s="26">
        <f t="shared" si="117"/>
        <v>0</v>
      </c>
      <c r="AD462" s="28">
        <f t="shared" si="118"/>
        <v>0</v>
      </c>
      <c r="AE462" s="71" t="str">
        <f t="shared" si="119"/>
        <v>-</v>
      </c>
      <c r="AF462" s="37">
        <f t="shared" si="120"/>
        <v>0</v>
      </c>
    </row>
    <row r="463" spans="1:32" ht="12.75">
      <c r="A463" s="125">
        <v>2742750</v>
      </c>
      <c r="B463" s="37">
        <v>10577</v>
      </c>
      <c r="C463" s="26" t="s">
        <v>846</v>
      </c>
      <c r="D463" s="26" t="s">
        <v>961</v>
      </c>
      <c r="E463" s="26" t="s">
        <v>846</v>
      </c>
      <c r="F463" s="26">
        <v>55795</v>
      </c>
      <c r="G463" s="27">
        <v>66</v>
      </c>
      <c r="H463" s="28">
        <v>2183723131</v>
      </c>
      <c r="I463" s="29" t="s">
        <v>1159</v>
      </c>
      <c r="J463" s="30" t="s">
        <v>1048</v>
      </c>
      <c r="K463" s="32" t="s">
        <v>1048</v>
      </c>
      <c r="L463" s="54">
        <v>416.03</v>
      </c>
      <c r="M463" s="58" t="s">
        <v>1049</v>
      </c>
      <c r="N463" s="36">
        <v>20.95808383</v>
      </c>
      <c r="O463" s="30" t="s">
        <v>1048</v>
      </c>
      <c r="P463" s="34"/>
      <c r="Q463" s="32" t="str">
        <f t="shared" si="110"/>
        <v>NO</v>
      </c>
      <c r="R463" s="63" t="s">
        <v>1048</v>
      </c>
      <c r="S463" s="73">
        <v>33025.88</v>
      </c>
      <c r="T463" s="74">
        <v>2966.68</v>
      </c>
      <c r="U463" s="74">
        <v>4178.11</v>
      </c>
      <c r="V463" s="75">
        <v>2704.66</v>
      </c>
      <c r="W463" s="37">
        <f t="shared" si="111"/>
        <v>1</v>
      </c>
      <c r="X463" s="26">
        <f t="shared" si="112"/>
        <v>1</v>
      </c>
      <c r="Y463" s="26">
        <f t="shared" si="113"/>
        <v>0</v>
      </c>
      <c r="Z463" s="28">
        <f t="shared" si="114"/>
        <v>0</v>
      </c>
      <c r="AA463" s="71" t="str">
        <f t="shared" si="115"/>
        <v>SRSA</v>
      </c>
      <c r="AB463" s="37">
        <f t="shared" si="116"/>
        <v>1</v>
      </c>
      <c r="AC463" s="26">
        <f t="shared" si="117"/>
        <v>1</v>
      </c>
      <c r="AD463" s="28" t="str">
        <f t="shared" si="118"/>
        <v>Initial</v>
      </c>
      <c r="AE463" s="71" t="str">
        <f t="shared" si="119"/>
        <v>-</v>
      </c>
      <c r="AF463" s="37" t="str">
        <f t="shared" si="120"/>
        <v>SRSA</v>
      </c>
    </row>
    <row r="464" spans="1:32" ht="12.75">
      <c r="A464" s="125">
        <v>2742780</v>
      </c>
      <c r="B464" s="37">
        <v>10177</v>
      </c>
      <c r="C464" s="26" t="s">
        <v>277</v>
      </c>
      <c r="D464" s="26" t="s">
        <v>847</v>
      </c>
      <c r="E464" s="26" t="s">
        <v>277</v>
      </c>
      <c r="F464" s="26">
        <v>56101</v>
      </c>
      <c r="G464" s="27">
        <v>177</v>
      </c>
      <c r="H464" s="28">
        <v>5078316901</v>
      </c>
      <c r="I464" s="29" t="s">
        <v>1061</v>
      </c>
      <c r="J464" s="30" t="s">
        <v>1049</v>
      </c>
      <c r="K464" s="32" t="s">
        <v>1049</v>
      </c>
      <c r="L464" s="54">
        <v>970.5</v>
      </c>
      <c r="M464" s="58" t="s">
        <v>1049</v>
      </c>
      <c r="N464" s="36">
        <v>7.815442561</v>
      </c>
      <c r="O464" s="30" t="s">
        <v>1049</v>
      </c>
      <c r="P464" s="34"/>
      <c r="Q464" s="32" t="str">
        <f t="shared" si="110"/>
        <v>NO</v>
      </c>
      <c r="R464" s="63" t="s">
        <v>1048</v>
      </c>
      <c r="S464" s="73">
        <v>54496.44</v>
      </c>
      <c r="T464" s="74">
        <v>3764.11</v>
      </c>
      <c r="U464" s="74">
        <v>6131.03</v>
      </c>
      <c r="V464" s="75">
        <v>4996.28</v>
      </c>
      <c r="W464" s="37">
        <f t="shared" si="111"/>
        <v>0</v>
      </c>
      <c r="X464" s="26">
        <f t="shared" si="112"/>
        <v>0</v>
      </c>
      <c r="Y464" s="26">
        <f t="shared" si="113"/>
        <v>0</v>
      </c>
      <c r="Z464" s="28">
        <f t="shared" si="114"/>
        <v>0</v>
      </c>
      <c r="AA464" s="71" t="str">
        <f t="shared" si="115"/>
        <v>-</v>
      </c>
      <c r="AB464" s="37">
        <f t="shared" si="116"/>
        <v>1</v>
      </c>
      <c r="AC464" s="26">
        <f t="shared" si="117"/>
        <v>0</v>
      </c>
      <c r="AD464" s="28">
        <f t="shared" si="118"/>
        <v>0</v>
      </c>
      <c r="AE464" s="71" t="str">
        <f t="shared" si="119"/>
        <v>-</v>
      </c>
      <c r="AF464" s="37">
        <f t="shared" si="120"/>
        <v>0</v>
      </c>
    </row>
    <row r="465" spans="1:32" ht="12.75">
      <c r="A465" s="125">
        <v>2791449</v>
      </c>
      <c r="B465" s="37">
        <v>12609</v>
      </c>
      <c r="C465" s="26" t="s">
        <v>865</v>
      </c>
      <c r="D465" s="26" t="s">
        <v>866</v>
      </c>
      <c r="E465" s="26" t="s">
        <v>867</v>
      </c>
      <c r="F465" s="26">
        <v>56535</v>
      </c>
      <c r="G465" s="27">
        <v>9802</v>
      </c>
      <c r="H465" s="28">
        <v>2186872236</v>
      </c>
      <c r="I465" s="29" t="s">
        <v>1157</v>
      </c>
      <c r="J465" s="30" t="s">
        <v>1048</v>
      </c>
      <c r="K465" s="32" t="s">
        <v>1048</v>
      </c>
      <c r="L465" s="54">
        <v>503.75</v>
      </c>
      <c r="M465" s="58" t="s">
        <v>1049</v>
      </c>
      <c r="N465" s="36">
        <v>12.45059289</v>
      </c>
      <c r="O465" s="30" t="s">
        <v>1049</v>
      </c>
      <c r="P465" s="34"/>
      <c r="Q465" s="32" t="str">
        <f t="shared" si="110"/>
        <v>NO</v>
      </c>
      <c r="R465" s="63" t="s">
        <v>1048</v>
      </c>
      <c r="S465" s="73">
        <v>39858.6</v>
      </c>
      <c r="T465" s="74">
        <v>3590.95</v>
      </c>
      <c r="U465" s="74">
        <v>5049.2</v>
      </c>
      <c r="V465" s="75">
        <v>3258.55</v>
      </c>
      <c r="W465" s="37">
        <f t="shared" si="111"/>
        <v>1</v>
      </c>
      <c r="X465" s="26">
        <f t="shared" si="112"/>
        <v>1</v>
      </c>
      <c r="Y465" s="26">
        <f t="shared" si="113"/>
        <v>0</v>
      </c>
      <c r="Z465" s="28">
        <f t="shared" si="114"/>
        <v>0</v>
      </c>
      <c r="AA465" s="71" t="str">
        <f t="shared" si="115"/>
        <v>SRSA</v>
      </c>
      <c r="AB465" s="37">
        <f t="shared" si="116"/>
        <v>1</v>
      </c>
      <c r="AC465" s="26">
        <f t="shared" si="117"/>
        <v>0</v>
      </c>
      <c r="AD465" s="28">
        <f t="shared" si="118"/>
        <v>0</v>
      </c>
      <c r="AE465" s="71" t="str">
        <f t="shared" si="119"/>
        <v>-</v>
      </c>
      <c r="AF465" s="37">
        <f t="shared" si="120"/>
        <v>0</v>
      </c>
    </row>
    <row r="466" spans="1:32" ht="12.75">
      <c r="A466" s="125">
        <v>2744070</v>
      </c>
      <c r="B466" s="37">
        <v>10861</v>
      </c>
      <c r="C466" s="26" t="s">
        <v>848</v>
      </c>
      <c r="D466" s="26" t="s">
        <v>849</v>
      </c>
      <c r="E466" s="26" t="s">
        <v>903</v>
      </c>
      <c r="F466" s="26">
        <v>55987</v>
      </c>
      <c r="G466" s="27">
        <v>3320</v>
      </c>
      <c r="H466" s="28">
        <v>5074940861</v>
      </c>
      <c r="I466" s="29" t="s">
        <v>1074</v>
      </c>
      <c r="J466" s="30" t="s">
        <v>1049</v>
      </c>
      <c r="K466" s="32" t="s">
        <v>1049</v>
      </c>
      <c r="L466" s="54">
        <v>3787.66</v>
      </c>
      <c r="M466" s="58" t="s">
        <v>1049</v>
      </c>
      <c r="N466" s="36">
        <v>7.770515614</v>
      </c>
      <c r="O466" s="30" t="s">
        <v>1049</v>
      </c>
      <c r="P466" s="34"/>
      <c r="Q466" s="32" t="str">
        <f t="shared" si="110"/>
        <v>NO</v>
      </c>
      <c r="R466" s="63" t="s">
        <v>1049</v>
      </c>
      <c r="S466" s="73">
        <v>211490.26</v>
      </c>
      <c r="T466" s="74">
        <v>11428.48</v>
      </c>
      <c r="U466" s="74">
        <v>22553.41</v>
      </c>
      <c r="V466" s="75">
        <v>22595.25</v>
      </c>
      <c r="W466" s="37">
        <f t="shared" si="111"/>
        <v>0</v>
      </c>
      <c r="X466" s="26">
        <f t="shared" si="112"/>
        <v>0</v>
      </c>
      <c r="Y466" s="26">
        <f t="shared" si="113"/>
        <v>0</v>
      </c>
      <c r="Z466" s="28">
        <f t="shared" si="114"/>
        <v>0</v>
      </c>
      <c r="AA466" s="71" t="str">
        <f t="shared" si="115"/>
        <v>-</v>
      </c>
      <c r="AB466" s="37">
        <f t="shared" si="116"/>
        <v>0</v>
      </c>
      <c r="AC466" s="26">
        <f t="shared" si="117"/>
        <v>0</v>
      </c>
      <c r="AD466" s="28">
        <f t="shared" si="118"/>
        <v>0</v>
      </c>
      <c r="AE466" s="71" t="str">
        <f t="shared" si="119"/>
        <v>-</v>
      </c>
      <c r="AF466" s="37">
        <f t="shared" si="120"/>
        <v>0</v>
      </c>
    </row>
    <row r="467" spans="1:32" ht="12.75">
      <c r="A467" s="125">
        <v>2700210</v>
      </c>
      <c r="B467" s="37">
        <v>74086</v>
      </c>
      <c r="C467" s="26" t="s">
        <v>288</v>
      </c>
      <c r="D467" s="26" t="s">
        <v>289</v>
      </c>
      <c r="E467" s="26" t="s">
        <v>929</v>
      </c>
      <c r="F467" s="26">
        <v>55411</v>
      </c>
      <c r="G467" s="27" t="s">
        <v>1036</v>
      </c>
      <c r="H467" s="28">
        <v>6125224022</v>
      </c>
      <c r="I467" s="29" t="s">
        <v>1156</v>
      </c>
      <c r="J467" s="30" t="s">
        <v>1049</v>
      </c>
      <c r="K467" s="32" t="s">
        <v>1049</v>
      </c>
      <c r="L467" s="54">
        <v>157.32</v>
      </c>
      <c r="M467" s="58" t="s">
        <v>1049</v>
      </c>
      <c r="N467" s="36" t="s">
        <v>336</v>
      </c>
      <c r="O467" s="30" t="s">
        <v>336</v>
      </c>
      <c r="P467" s="34"/>
      <c r="Q467" s="32" t="str">
        <f t="shared" si="110"/>
        <v>NO</v>
      </c>
      <c r="R467" s="63" t="s">
        <v>1049</v>
      </c>
      <c r="S467" s="73">
        <v>14385.29</v>
      </c>
      <c r="T467" s="74">
        <v>1093.16</v>
      </c>
      <c r="U467" s="74">
        <v>1558.26</v>
      </c>
      <c r="V467" s="75">
        <v>1031.9</v>
      </c>
      <c r="W467" s="37">
        <f t="shared" si="111"/>
        <v>0</v>
      </c>
      <c r="X467" s="26">
        <f t="shared" si="112"/>
        <v>1</v>
      </c>
      <c r="Y467" s="26">
        <f t="shared" si="113"/>
        <v>0</v>
      </c>
      <c r="Z467" s="28">
        <f t="shared" si="114"/>
        <v>0</v>
      </c>
      <c r="AA467" s="71" t="str">
        <f t="shared" si="115"/>
        <v>-</v>
      </c>
      <c r="AB467" s="37">
        <f t="shared" si="116"/>
        <v>0</v>
      </c>
      <c r="AC467" s="26">
        <f t="shared" si="117"/>
        <v>0</v>
      </c>
      <c r="AD467" s="28">
        <f t="shared" si="118"/>
        <v>0</v>
      </c>
      <c r="AE467" s="71" t="str">
        <f t="shared" si="119"/>
        <v>-</v>
      </c>
      <c r="AF467" s="37">
        <f t="shared" si="120"/>
        <v>0</v>
      </c>
    </row>
    <row r="468" spans="1:32" ht="12.75">
      <c r="A468" s="125">
        <v>2700116</v>
      </c>
      <c r="B468" s="37">
        <v>74016</v>
      </c>
      <c r="C468" s="26" t="s">
        <v>122</v>
      </c>
      <c r="D468" s="26" t="s">
        <v>123</v>
      </c>
      <c r="E468" s="26" t="s">
        <v>13</v>
      </c>
      <c r="F468" s="26">
        <v>55318</v>
      </c>
      <c r="G468" s="27">
        <v>2817</v>
      </c>
      <c r="H468" s="28">
        <v>9523687398</v>
      </c>
      <c r="I468" s="29" t="s">
        <v>1152</v>
      </c>
      <c r="J468" s="30" t="s">
        <v>1049</v>
      </c>
      <c r="K468" s="32" t="s">
        <v>1049</v>
      </c>
      <c r="L468" s="54">
        <v>113.54</v>
      </c>
      <c r="M468" s="58" t="s">
        <v>1049</v>
      </c>
      <c r="N468" s="36" t="s">
        <v>336</v>
      </c>
      <c r="O468" s="30" t="s">
        <v>336</v>
      </c>
      <c r="P468" s="34"/>
      <c r="Q468" s="32" t="str">
        <f t="shared" si="110"/>
        <v>NO</v>
      </c>
      <c r="R468" s="63" t="s">
        <v>1049</v>
      </c>
      <c r="S468" s="73">
        <v>1136.64</v>
      </c>
      <c r="T468" s="74">
        <v>0</v>
      </c>
      <c r="U468" s="74">
        <v>226.25</v>
      </c>
      <c r="V468" s="75">
        <v>426.57</v>
      </c>
      <c r="W468" s="37">
        <f t="shared" si="111"/>
        <v>0</v>
      </c>
      <c r="X468" s="26">
        <f t="shared" si="112"/>
        <v>1</v>
      </c>
      <c r="Y468" s="26">
        <f t="shared" si="113"/>
        <v>0</v>
      </c>
      <c r="Z468" s="28">
        <f t="shared" si="114"/>
        <v>0</v>
      </c>
      <c r="AA468" s="71" t="str">
        <f t="shared" si="115"/>
        <v>-</v>
      </c>
      <c r="AB468" s="37">
        <f t="shared" si="116"/>
        <v>0</v>
      </c>
      <c r="AC468" s="26">
        <f t="shared" si="117"/>
        <v>0</v>
      </c>
      <c r="AD468" s="28">
        <f t="shared" si="118"/>
        <v>0</v>
      </c>
      <c r="AE468" s="71" t="str">
        <f t="shared" si="119"/>
        <v>-</v>
      </c>
      <c r="AF468" s="37">
        <f t="shared" si="120"/>
        <v>0</v>
      </c>
    </row>
    <row r="469" spans="1:32" ht="12.75">
      <c r="A469" s="125">
        <v>2744160</v>
      </c>
      <c r="B469" s="37">
        <v>10518</v>
      </c>
      <c r="C469" s="26" t="s">
        <v>850</v>
      </c>
      <c r="D469" s="26" t="s">
        <v>851</v>
      </c>
      <c r="E469" s="26" t="s">
        <v>850</v>
      </c>
      <c r="F469" s="26">
        <v>56187</v>
      </c>
      <c r="G469" s="27">
        <v>1610</v>
      </c>
      <c r="H469" s="28">
        <v>5073722172</v>
      </c>
      <c r="I469" s="29" t="s">
        <v>1050</v>
      </c>
      <c r="J469" s="30" t="s">
        <v>1049</v>
      </c>
      <c r="K469" s="32" t="s">
        <v>1049</v>
      </c>
      <c r="L469" s="54">
        <v>2150.82</v>
      </c>
      <c r="M469" s="58" t="s">
        <v>1049</v>
      </c>
      <c r="N469" s="36">
        <v>12.11382114</v>
      </c>
      <c r="O469" s="30" t="s">
        <v>1049</v>
      </c>
      <c r="P469" s="34"/>
      <c r="Q469" s="32" t="str">
        <f t="shared" si="110"/>
        <v>NO</v>
      </c>
      <c r="R469" s="63" t="s">
        <v>1048</v>
      </c>
      <c r="S469" s="73">
        <v>108647.39</v>
      </c>
      <c r="T469" s="74">
        <v>8183.62</v>
      </c>
      <c r="U469" s="74">
        <v>13815.77</v>
      </c>
      <c r="V469" s="75">
        <v>11779.17</v>
      </c>
      <c r="W469" s="37">
        <f t="shared" si="111"/>
        <v>0</v>
      </c>
      <c r="X469" s="26">
        <f t="shared" si="112"/>
        <v>0</v>
      </c>
      <c r="Y469" s="26">
        <f t="shared" si="113"/>
        <v>0</v>
      </c>
      <c r="Z469" s="28">
        <f t="shared" si="114"/>
        <v>0</v>
      </c>
      <c r="AA469" s="71" t="str">
        <f t="shared" si="115"/>
        <v>-</v>
      </c>
      <c r="AB469" s="37">
        <f t="shared" si="116"/>
        <v>1</v>
      </c>
      <c r="AC469" s="26">
        <f t="shared" si="117"/>
        <v>0</v>
      </c>
      <c r="AD469" s="28">
        <f t="shared" si="118"/>
        <v>0</v>
      </c>
      <c r="AE469" s="71" t="str">
        <f t="shared" si="119"/>
        <v>-</v>
      </c>
      <c r="AF469" s="37">
        <f t="shared" si="120"/>
        <v>0</v>
      </c>
    </row>
    <row r="470" spans="1:32" ht="12.75">
      <c r="A470" s="125">
        <v>2744190</v>
      </c>
      <c r="B470" s="37">
        <v>10100</v>
      </c>
      <c r="C470" s="26" t="s">
        <v>852</v>
      </c>
      <c r="D470" s="26" t="s">
        <v>897</v>
      </c>
      <c r="E470" s="26" t="s">
        <v>852</v>
      </c>
      <c r="F470" s="26">
        <v>55797</v>
      </c>
      <c r="G470" s="27">
        <v>68</v>
      </c>
      <c r="H470" s="28">
        <v>2183844274</v>
      </c>
      <c r="I470" s="29" t="s">
        <v>1157</v>
      </c>
      <c r="J470" s="30" t="s">
        <v>1048</v>
      </c>
      <c r="K470" s="32" t="s">
        <v>1048</v>
      </c>
      <c r="L470" s="54">
        <v>354.63</v>
      </c>
      <c r="M470" s="58" t="s">
        <v>1049</v>
      </c>
      <c r="N470" s="36">
        <v>4.294478528</v>
      </c>
      <c r="O470" s="30" t="s">
        <v>1049</v>
      </c>
      <c r="P470" s="34"/>
      <c r="Q470" s="32" t="str">
        <f t="shared" si="110"/>
        <v>NO</v>
      </c>
      <c r="R470" s="63" t="s">
        <v>1048</v>
      </c>
      <c r="S470" s="73">
        <v>14043.38</v>
      </c>
      <c r="T470" s="74">
        <v>805.62</v>
      </c>
      <c r="U470" s="74">
        <v>1603.47</v>
      </c>
      <c r="V470" s="75">
        <v>1618.48</v>
      </c>
      <c r="W470" s="37">
        <f t="shared" si="111"/>
        <v>1</v>
      </c>
      <c r="X470" s="26">
        <f t="shared" si="112"/>
        <v>1</v>
      </c>
      <c r="Y470" s="26">
        <f t="shared" si="113"/>
        <v>0</v>
      </c>
      <c r="Z470" s="28">
        <f t="shared" si="114"/>
        <v>0</v>
      </c>
      <c r="AA470" s="71" t="str">
        <f t="shared" si="115"/>
        <v>SRSA</v>
      </c>
      <c r="AB470" s="37">
        <f t="shared" si="116"/>
        <v>1</v>
      </c>
      <c r="AC470" s="26">
        <f t="shared" si="117"/>
        <v>0</v>
      </c>
      <c r="AD470" s="28">
        <f t="shared" si="118"/>
        <v>0</v>
      </c>
      <c r="AE470" s="71" t="str">
        <f t="shared" si="119"/>
        <v>-</v>
      </c>
      <c r="AF470" s="37">
        <f t="shared" si="120"/>
        <v>0</v>
      </c>
    </row>
    <row r="471" spans="1:32" ht="12.75">
      <c r="A471" s="125">
        <v>2700216</v>
      </c>
      <c r="B471" s="37">
        <v>74072</v>
      </c>
      <c r="C471" s="26" t="s">
        <v>298</v>
      </c>
      <c r="D471" s="26" t="s">
        <v>299</v>
      </c>
      <c r="E471" s="26" t="s">
        <v>300</v>
      </c>
      <c r="F471" s="26">
        <v>56115</v>
      </c>
      <c r="G471" s="27">
        <v>406</v>
      </c>
      <c r="H471" s="28">
        <v>5077342677</v>
      </c>
      <c r="I471" s="29" t="s">
        <v>1159</v>
      </c>
      <c r="J471" s="30" t="s">
        <v>1048</v>
      </c>
      <c r="K471" s="32" t="s">
        <v>1048</v>
      </c>
      <c r="L471" s="54">
        <v>19.8</v>
      </c>
      <c r="M471" s="58" t="s">
        <v>1049</v>
      </c>
      <c r="N471" s="36" t="s">
        <v>336</v>
      </c>
      <c r="O471" s="30" t="s">
        <v>336</v>
      </c>
      <c r="P471" s="34"/>
      <c r="Q471" s="32" t="str">
        <f t="shared" si="110"/>
        <v>NO</v>
      </c>
      <c r="R471" s="63" t="s">
        <v>1048</v>
      </c>
      <c r="S471" s="73">
        <v>1269.87</v>
      </c>
      <c r="T471" s="74">
        <v>0</v>
      </c>
      <c r="U471" s="74">
        <v>57.52</v>
      </c>
      <c r="V471" s="75">
        <v>108.45</v>
      </c>
      <c r="W471" s="37">
        <f t="shared" si="111"/>
        <v>1</v>
      </c>
      <c r="X471" s="26">
        <f t="shared" si="112"/>
        <v>1</v>
      </c>
      <c r="Y471" s="26">
        <f t="shared" si="113"/>
        <v>0</v>
      </c>
      <c r="Z471" s="28">
        <f t="shared" si="114"/>
        <v>0</v>
      </c>
      <c r="AA471" s="71" t="str">
        <f t="shared" si="115"/>
        <v>SRSA</v>
      </c>
      <c r="AB471" s="37">
        <f t="shared" si="116"/>
        <v>1</v>
      </c>
      <c r="AC471" s="26">
        <f t="shared" si="117"/>
        <v>0</v>
      </c>
      <c r="AD471" s="28">
        <f t="shared" si="118"/>
        <v>0</v>
      </c>
      <c r="AE471" s="71" t="str">
        <f t="shared" si="119"/>
        <v>-</v>
      </c>
      <c r="AF471" s="37">
        <f t="shared" si="120"/>
        <v>0</v>
      </c>
    </row>
    <row r="472" spans="1:32" ht="12.75">
      <c r="A472" s="125">
        <v>2700099</v>
      </c>
      <c r="B472" s="37">
        <v>12190</v>
      </c>
      <c r="C472" s="26" t="s">
        <v>92</v>
      </c>
      <c r="D472" s="26" t="s">
        <v>64</v>
      </c>
      <c r="E472" s="26" t="s">
        <v>65</v>
      </c>
      <c r="F472" s="26">
        <v>56241</v>
      </c>
      <c r="G472" s="27">
        <v>1399</v>
      </c>
      <c r="H472" s="28">
        <v>3205644081</v>
      </c>
      <c r="I472" s="29" t="s">
        <v>1050</v>
      </c>
      <c r="J472" s="30" t="s">
        <v>1049</v>
      </c>
      <c r="K472" s="32" t="s">
        <v>1049</v>
      </c>
      <c r="L472" s="54">
        <v>1033.57</v>
      </c>
      <c r="M472" s="58" t="s">
        <v>1049</v>
      </c>
      <c r="N472" s="36">
        <v>7.943925234</v>
      </c>
      <c r="O472" s="30" t="s">
        <v>1049</v>
      </c>
      <c r="P472" s="34"/>
      <c r="Q472" s="32" t="str">
        <f t="shared" si="110"/>
        <v>NO</v>
      </c>
      <c r="R472" s="63" t="s">
        <v>1048</v>
      </c>
      <c r="S472" s="73">
        <v>52401.21</v>
      </c>
      <c r="T472" s="74">
        <v>3055.95</v>
      </c>
      <c r="U472" s="74">
        <v>5477.45</v>
      </c>
      <c r="V472" s="75">
        <v>4998.77</v>
      </c>
      <c r="W472" s="37">
        <f t="shared" si="111"/>
        <v>0</v>
      </c>
      <c r="X472" s="26">
        <f t="shared" si="112"/>
        <v>0</v>
      </c>
      <c r="Y472" s="26">
        <f t="shared" si="113"/>
        <v>0</v>
      </c>
      <c r="Z472" s="28">
        <f t="shared" si="114"/>
        <v>0</v>
      </c>
      <c r="AA472" s="71" t="str">
        <f t="shared" si="115"/>
        <v>-</v>
      </c>
      <c r="AB472" s="37">
        <f t="shared" si="116"/>
        <v>1</v>
      </c>
      <c r="AC472" s="26">
        <f t="shared" si="117"/>
        <v>0</v>
      </c>
      <c r="AD472" s="28">
        <f t="shared" si="118"/>
        <v>0</v>
      </c>
      <c r="AE472" s="71" t="str">
        <f t="shared" si="119"/>
        <v>-</v>
      </c>
      <c r="AF472" s="37">
        <f t="shared" si="120"/>
        <v>0</v>
      </c>
    </row>
    <row r="473" spans="1:32" ht="12.75">
      <c r="A473" s="125">
        <v>2745735</v>
      </c>
      <c r="B473" s="37">
        <v>12805</v>
      </c>
      <c r="C473" s="26" t="s">
        <v>853</v>
      </c>
      <c r="D473" s="26" t="s">
        <v>854</v>
      </c>
      <c r="E473" s="26" t="s">
        <v>855</v>
      </c>
      <c r="F473" s="26">
        <v>55956</v>
      </c>
      <c r="G473" s="27">
        <v>222</v>
      </c>
      <c r="H473" s="28">
        <v>5078434080</v>
      </c>
      <c r="I473" s="29" t="s">
        <v>1075</v>
      </c>
      <c r="J473" s="30" t="s">
        <v>1049</v>
      </c>
      <c r="K473" s="32" t="s">
        <v>1049</v>
      </c>
      <c r="L473" s="54">
        <v>1107.61</v>
      </c>
      <c r="M473" s="58" t="s">
        <v>1049</v>
      </c>
      <c r="N473" s="36">
        <v>7.474429583</v>
      </c>
      <c r="O473" s="30" t="s">
        <v>1049</v>
      </c>
      <c r="P473" s="34"/>
      <c r="Q473" s="32" t="str">
        <f t="shared" si="110"/>
        <v>NO</v>
      </c>
      <c r="R473" s="63" t="s">
        <v>1048</v>
      </c>
      <c r="S473" s="73">
        <v>39268.83</v>
      </c>
      <c r="T473" s="74">
        <v>2391.32</v>
      </c>
      <c r="U473" s="74">
        <v>5000.63</v>
      </c>
      <c r="V473" s="75">
        <v>5258.64</v>
      </c>
      <c r="W473" s="37">
        <f t="shared" si="111"/>
        <v>0</v>
      </c>
      <c r="X473" s="26">
        <f t="shared" si="112"/>
        <v>0</v>
      </c>
      <c r="Y473" s="26">
        <f t="shared" si="113"/>
        <v>0</v>
      </c>
      <c r="Z473" s="28">
        <f t="shared" si="114"/>
        <v>0</v>
      </c>
      <c r="AA473" s="71" t="str">
        <f t="shared" si="115"/>
        <v>-</v>
      </c>
      <c r="AB473" s="37">
        <f t="shared" si="116"/>
        <v>1</v>
      </c>
      <c r="AC473" s="26">
        <f t="shared" si="117"/>
        <v>0</v>
      </c>
      <c r="AD473" s="28">
        <f t="shared" si="118"/>
        <v>0</v>
      </c>
      <c r="AE473" s="71" t="str">
        <f t="shared" si="119"/>
        <v>-</v>
      </c>
      <c r="AF473" s="37">
        <f t="shared" si="120"/>
        <v>0</v>
      </c>
    </row>
    <row r="474" spans="7:22" ht="12.75">
      <c r="G474" s="20"/>
      <c r="K474" s="24"/>
      <c r="L474" s="22"/>
      <c r="M474" s="24"/>
      <c r="S474" s="79"/>
      <c r="T474" s="79"/>
      <c r="U474" s="79"/>
      <c r="V474" s="79"/>
    </row>
    <row r="475" spans="7:22" ht="12.75">
      <c r="G475" s="20"/>
      <c r="K475" s="24"/>
      <c r="L475" s="22"/>
      <c r="M475" s="24"/>
      <c r="S475" s="79"/>
      <c r="T475" s="79"/>
      <c r="U475" s="79"/>
      <c r="V475" s="79"/>
    </row>
    <row r="476" spans="7:22" ht="12.75">
      <c r="G476" s="20"/>
      <c r="K476" s="24"/>
      <c r="L476" s="22"/>
      <c r="M476" s="24"/>
      <c r="S476" s="79"/>
      <c r="T476" s="79"/>
      <c r="U476" s="79"/>
      <c r="V476" s="79"/>
    </row>
    <row r="477" spans="7:22" ht="12.75">
      <c r="G477" s="20"/>
      <c r="K477" s="24"/>
      <c r="L477" s="22"/>
      <c r="M477" s="24"/>
      <c r="S477" s="79"/>
      <c r="T477" s="79"/>
      <c r="U477" s="79"/>
      <c r="V477" s="79"/>
    </row>
    <row r="478" spans="7:22" ht="12.75">
      <c r="G478" s="20"/>
      <c r="K478" s="24"/>
      <c r="L478" s="22"/>
      <c r="M478" s="24"/>
      <c r="S478" s="79"/>
      <c r="T478" s="79"/>
      <c r="U478" s="79"/>
      <c r="V478" s="79"/>
    </row>
    <row r="479" spans="7:22" ht="12.75">
      <c r="G479" s="20"/>
      <c r="K479" s="24"/>
      <c r="L479" s="22"/>
      <c r="M479" s="24"/>
      <c r="S479" s="79"/>
      <c r="T479" s="79"/>
      <c r="U479" s="79"/>
      <c r="V479" s="79"/>
    </row>
    <row r="480" spans="7:22" ht="12.75">
      <c r="G480" s="20"/>
      <c r="K480" s="24"/>
      <c r="L480" s="22"/>
      <c r="M480" s="24"/>
      <c r="S480" s="79"/>
      <c r="T480" s="79"/>
      <c r="U480" s="79"/>
      <c r="V480" s="79"/>
    </row>
    <row r="481" spans="7:22" ht="12.75">
      <c r="G481" s="20"/>
      <c r="K481" s="24"/>
      <c r="L481" s="22"/>
      <c r="M481" s="24"/>
      <c r="S481" s="79"/>
      <c r="T481" s="79"/>
      <c r="U481" s="79"/>
      <c r="V481" s="79"/>
    </row>
    <row r="482" spans="11:22" ht="12.75">
      <c r="K482" s="24"/>
      <c r="L482" s="22"/>
      <c r="M482" s="24"/>
      <c r="S482" s="79"/>
      <c r="T482" s="79"/>
      <c r="U482" s="79"/>
      <c r="V482" s="79"/>
    </row>
    <row r="483" spans="11:22" ht="12.75">
      <c r="K483" s="24"/>
      <c r="L483" s="22"/>
      <c r="M483" s="24"/>
      <c r="S483" s="79"/>
      <c r="T483" s="79"/>
      <c r="U483" s="79"/>
      <c r="V483" s="79"/>
    </row>
    <row r="484" spans="11:22" ht="12.75">
      <c r="K484" s="24"/>
      <c r="L484" s="22"/>
      <c r="M484" s="24"/>
      <c r="S484" s="79"/>
      <c r="T484" s="79"/>
      <c r="U484" s="79"/>
      <c r="V484" s="79"/>
    </row>
    <row r="485" spans="11:22" ht="12.75">
      <c r="K485" s="24"/>
      <c r="L485" s="22"/>
      <c r="M485" s="24"/>
      <c r="S485" s="79"/>
      <c r="T485" s="79"/>
      <c r="U485" s="79"/>
      <c r="V485" s="79"/>
    </row>
    <row r="486" spans="11:22" ht="12.75">
      <c r="K486" s="24"/>
      <c r="L486" s="22"/>
      <c r="M486" s="24"/>
      <c r="S486" s="79"/>
      <c r="T486" s="79"/>
      <c r="U486" s="79"/>
      <c r="V486" s="79"/>
    </row>
    <row r="487" spans="11:22" ht="12.75">
      <c r="K487" s="24"/>
      <c r="L487" s="22"/>
      <c r="M487" s="24"/>
      <c r="S487" s="79"/>
      <c r="T487" s="79"/>
      <c r="U487" s="79"/>
      <c r="V487" s="79"/>
    </row>
    <row r="488" spans="11:22" ht="12.75">
      <c r="K488" s="24"/>
      <c r="L488" s="22"/>
      <c r="M488" s="24"/>
      <c r="S488" s="79"/>
      <c r="T488" s="79"/>
      <c r="U488" s="79"/>
      <c r="V488" s="79"/>
    </row>
    <row r="489" spans="11:22" ht="12.75">
      <c r="K489" s="24"/>
      <c r="L489" s="22"/>
      <c r="M489" s="24"/>
      <c r="S489" s="79"/>
      <c r="T489" s="79"/>
      <c r="U489" s="79"/>
      <c r="V489" s="79"/>
    </row>
    <row r="490" spans="11:22" ht="12.75">
      <c r="K490" s="24"/>
      <c r="L490" s="22"/>
      <c r="M490" s="24"/>
      <c r="S490" s="79"/>
      <c r="T490" s="79"/>
      <c r="U490" s="79"/>
      <c r="V490" s="79"/>
    </row>
    <row r="491" spans="11:22" ht="12.75">
      <c r="K491" s="24"/>
      <c r="L491" s="22"/>
      <c r="M491" s="24"/>
      <c r="S491" s="79"/>
      <c r="T491" s="79"/>
      <c r="U491" s="79"/>
      <c r="V491" s="79"/>
    </row>
    <row r="492" spans="11:22" ht="12.75">
      <c r="K492" s="24"/>
      <c r="L492" s="22"/>
      <c r="M492" s="24"/>
      <c r="S492" s="79"/>
      <c r="T492" s="79"/>
      <c r="U492" s="79"/>
      <c r="V492" s="79"/>
    </row>
    <row r="493" spans="11:22" ht="12.75">
      <c r="K493" s="24"/>
      <c r="L493" s="22"/>
      <c r="M493" s="24"/>
      <c r="S493" s="79"/>
      <c r="T493" s="79"/>
      <c r="U493" s="79"/>
      <c r="V493" s="79"/>
    </row>
    <row r="494" spans="11:22" ht="12.75">
      <c r="K494" s="24"/>
      <c r="L494" s="22"/>
      <c r="M494" s="24"/>
      <c r="S494" s="79"/>
      <c r="T494" s="79"/>
      <c r="U494" s="79"/>
      <c r="V494" s="79"/>
    </row>
    <row r="495" spans="11:22" ht="12.75">
      <c r="K495" s="24"/>
      <c r="L495" s="22"/>
      <c r="M495" s="24"/>
      <c r="S495" s="79"/>
      <c r="T495" s="79"/>
      <c r="U495" s="79"/>
      <c r="V495" s="79"/>
    </row>
    <row r="496" spans="11:22" ht="12.75">
      <c r="K496" s="24"/>
      <c r="L496" s="22"/>
      <c r="M496" s="24"/>
      <c r="S496" s="79"/>
      <c r="T496" s="79"/>
      <c r="U496" s="79"/>
      <c r="V496" s="79"/>
    </row>
    <row r="497" spans="11:22" ht="12.75">
      <c r="K497" s="24"/>
      <c r="L497" s="22"/>
      <c r="M497" s="24"/>
      <c r="S497" s="79"/>
      <c r="T497" s="79"/>
      <c r="U497" s="79"/>
      <c r="V497" s="79"/>
    </row>
    <row r="498" spans="11:22" ht="12.75">
      <c r="K498" s="24"/>
      <c r="L498" s="22"/>
      <c r="M498" s="24"/>
      <c r="S498" s="79"/>
      <c r="T498" s="79"/>
      <c r="U498" s="79"/>
      <c r="V498" s="79"/>
    </row>
    <row r="499" spans="11:22" ht="12.75">
      <c r="K499" s="24"/>
      <c r="L499" s="22"/>
      <c r="M499" s="24"/>
      <c r="S499" s="79"/>
      <c r="T499" s="79"/>
      <c r="U499" s="79"/>
      <c r="V499" s="79"/>
    </row>
    <row r="500" spans="11:22" ht="12.75">
      <c r="K500" s="24"/>
      <c r="L500" s="22"/>
      <c r="M500" s="24"/>
      <c r="S500" s="79"/>
      <c r="T500" s="79"/>
      <c r="U500" s="79"/>
      <c r="V500" s="79"/>
    </row>
    <row r="501" spans="11:22" ht="12.75">
      <c r="K501" s="24"/>
      <c r="L501" s="22"/>
      <c r="M501" s="24"/>
      <c r="S501" s="79"/>
      <c r="T501" s="79"/>
      <c r="U501" s="79"/>
      <c r="V501" s="79"/>
    </row>
    <row r="502" spans="11:22" ht="12.75">
      <c r="K502" s="24"/>
      <c r="L502" s="22"/>
      <c r="M502" s="24"/>
      <c r="S502" s="79"/>
      <c r="T502" s="79"/>
      <c r="U502" s="79"/>
      <c r="V502" s="79"/>
    </row>
    <row r="503" spans="11:22" ht="12.75">
      <c r="K503" s="24"/>
      <c r="L503" s="22"/>
      <c r="M503" s="24"/>
      <c r="S503" s="79"/>
      <c r="T503" s="79"/>
      <c r="U503" s="79"/>
      <c r="V503" s="79"/>
    </row>
    <row r="504" spans="11:22" ht="12.75">
      <c r="K504" s="24"/>
      <c r="L504" s="22"/>
      <c r="M504" s="24"/>
      <c r="S504" s="79"/>
      <c r="T504" s="79"/>
      <c r="U504" s="79"/>
      <c r="V504" s="79"/>
    </row>
    <row r="505" spans="11:22" ht="12.75">
      <c r="K505" s="24"/>
      <c r="L505" s="22"/>
      <c r="M505" s="24"/>
      <c r="S505" s="79"/>
      <c r="T505" s="79"/>
      <c r="U505" s="79"/>
      <c r="V505" s="79"/>
    </row>
    <row r="506" spans="11:22" ht="12.75">
      <c r="K506" s="24"/>
      <c r="L506" s="22"/>
      <c r="M506" s="24"/>
      <c r="S506" s="79"/>
      <c r="T506" s="79"/>
      <c r="U506" s="79"/>
      <c r="V506" s="79"/>
    </row>
    <row r="507" spans="11:22" ht="12.75">
      <c r="K507" s="24"/>
      <c r="L507" s="22"/>
      <c r="M507" s="24"/>
      <c r="S507" s="79"/>
      <c r="T507" s="79"/>
      <c r="U507" s="79"/>
      <c r="V507" s="79"/>
    </row>
    <row r="508" spans="11:22" ht="12.75">
      <c r="K508" s="24"/>
      <c r="L508" s="22"/>
      <c r="M508" s="24"/>
      <c r="S508" s="79"/>
      <c r="T508" s="79"/>
      <c r="U508" s="79"/>
      <c r="V508" s="79"/>
    </row>
  </sheetData>
  <printOptions horizontalCentered="1"/>
  <pageMargins left="0.25" right="0.25" top="0.5" bottom="0.65" header="0.25" footer="0.25"/>
  <pageSetup fitToHeight="0" fitToWidth="1" horizontalDpi="600" verticalDpi="600" orientation="landscape" scale="45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FY 2005 Small Rural School Achievement Program Eligibility Spreadsheet (MS Excel)</dc:title>
  <dc:subject/>
  <dc:creator>robert.hitchcock</dc:creator>
  <cp:keywords/>
  <dc:description/>
  <cp:lastModifiedBy>alan.smigielski</cp:lastModifiedBy>
  <cp:lastPrinted>2005-06-02T15:49:09Z</cp:lastPrinted>
  <dcterms:created xsi:type="dcterms:W3CDTF">2004-07-07T21:41:26Z</dcterms:created>
  <dcterms:modified xsi:type="dcterms:W3CDTF">2005-07-12T15:43:47Z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